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firstSheet="10" activeTab="15"/>
  </bookViews>
  <sheets>
    <sheet name="Dallas Subs" sheetId="1" r:id="rId1"/>
    <sheet name="Dallas Sign UPs" sheetId="2" r:id="rId2"/>
    <sheet name="Drop 1 Baseball Detail" sheetId="3" r:id="rId3"/>
    <sheet name="Drop 1 Football Detail" sheetId="4" r:id="rId4"/>
    <sheet name="Drop 1 BBALL Detail" sheetId="5" r:id="rId5"/>
    <sheet name="Drop 1 BBALL" sheetId="6" r:id="rId6"/>
    <sheet name="Promo Packs" sheetId="7" r:id="rId7"/>
    <sheet name="Drop 1 Football" sheetId="8" r:id="rId8"/>
    <sheet name="Drop 1 Baseball" sheetId="9" r:id="rId9"/>
    <sheet name="Joe Supplemental" sheetId="10" r:id="rId10"/>
    <sheet name="AV PC" sheetId="11" r:id="rId11"/>
    <sheet name="Drop 1 TCG" sheetId="12" r:id="rId12"/>
    <sheet name="Copy of Drop 1 TCG" sheetId="13" r:id="rId13"/>
    <sheet name="GolfHockey" sheetId="14" r:id="rId14"/>
    <sheet name="dashboard" sheetId="15" r:id="rId15"/>
    <sheet name="Serial Sheet" sheetId="16" r:id="rId16"/>
    <sheet name="Test Mint (Main Contract)" sheetId="17" r:id="rId17"/>
    <sheet name="Copy of Bryon Slabs" sheetId="18" r:id="rId18"/>
    <sheet name="Giveaway Slabs" sheetId="19" r:id="rId19"/>
    <sheet name="Orders in Progress" sheetId="20" r:id="rId20"/>
    <sheet name="MM Slabs" sheetId="21" r:id="rId21"/>
    <sheet name="OG owned" sheetId="22" r:id="rId22"/>
    <sheet name="Sold Inventory" sheetId="23" r:id="rId23"/>
    <sheet name="AV Slabs" sheetId="24" r:id="rId24"/>
    <sheet name="Target List" sheetId="25" r:id="rId25"/>
    <sheet name="FF Slabs" sheetId="26" r:id="rId26"/>
    <sheet name="Ace slabs " sheetId="27" r:id="rId27"/>
    <sheet name="KJ Brz" sheetId="28" r:id="rId28"/>
    <sheet name="Bryon Slabs" sheetId="29" r:id="rId29"/>
    <sheet name="Bonus Pack Cards" sheetId="30" r:id="rId30"/>
    <sheet name="Being Graded" sheetId="31" r:id="rId31"/>
    <sheet name="Zion Deal" sheetId="32" r:id="rId32"/>
    <sheet name="Beta Slabs" sheetId="33" r:id="rId33"/>
    <sheet name="Beta Tester Prospects" sheetId="34" r:id="rId34"/>
    <sheet name="Tampa Deal" sheetId="35" r:id="rId35"/>
    <sheet name="Wessley Merrit" sheetId="36" r:id="rId36"/>
    <sheet name="Dave Solomon" sheetId="37" r:id="rId37"/>
  </sheets>
  <calcPr calcId="144525"/>
</workbook>
</file>

<file path=xl/sharedStrings.xml><?xml version="1.0" encoding="utf-8"?>
<sst xmlns="http://schemas.openxmlformats.org/spreadsheetml/2006/main" count="49314" uniqueCount="5976">
  <si>
    <t>User Name</t>
  </si>
  <si>
    <t>Grading Co</t>
  </si>
  <si>
    <t>Grading Co Serial Number</t>
  </si>
  <si>
    <t>Year</t>
  </si>
  <si>
    <t>Set</t>
  </si>
  <si>
    <t>Name</t>
  </si>
  <si>
    <t>Card #</t>
  </si>
  <si>
    <t xml:space="preserve">Parralel ? </t>
  </si>
  <si>
    <t>Grade</t>
  </si>
  <si>
    <t xml:space="preserve">Est Value </t>
  </si>
  <si>
    <t>Shipping Address</t>
  </si>
  <si>
    <t>Phone Number</t>
  </si>
  <si>
    <t>Email</t>
  </si>
  <si>
    <t>Serial Number</t>
  </si>
  <si>
    <t>COMP</t>
  </si>
  <si>
    <t>tier 1</t>
  </si>
  <si>
    <t>CSG</t>
  </si>
  <si>
    <t>1011773029</t>
  </si>
  <si>
    <t>Upper Deck Goodwin Champions</t>
  </si>
  <si>
    <t>Jasson Dominguez</t>
  </si>
  <si>
    <t>CSG 9.5</t>
  </si>
  <si>
    <t>PSA</t>
  </si>
  <si>
    <t>62176740</t>
  </si>
  <si>
    <t>Topps Chrome</t>
  </si>
  <si>
    <t>Luis Robert</t>
  </si>
  <si>
    <t>PSA 9</t>
  </si>
  <si>
    <t>55998142</t>
  </si>
  <si>
    <t>Allen &amp; Ginter</t>
  </si>
  <si>
    <t xml:space="preserve">Gavin Lux </t>
  </si>
  <si>
    <t>Silver Portrait</t>
  </si>
  <si>
    <t>PSA 10</t>
  </si>
  <si>
    <t>55998153</t>
  </si>
  <si>
    <t xml:space="preserve">Topps Chrome </t>
  </si>
  <si>
    <t>Albert Pujols</t>
  </si>
  <si>
    <t>Pink Refractor</t>
  </si>
  <si>
    <t>1011773033</t>
  </si>
  <si>
    <t>Wander Franco</t>
  </si>
  <si>
    <t>1011773027</t>
  </si>
  <si>
    <t>51921521</t>
  </si>
  <si>
    <t>Bowman</t>
  </si>
  <si>
    <t>Prospects Chrome</t>
  </si>
  <si>
    <t>51921509</t>
  </si>
  <si>
    <t>Topps Fire</t>
  </si>
  <si>
    <t>Ronald Acuna Jr.</t>
  </si>
  <si>
    <t>Red Blaze</t>
  </si>
  <si>
    <t>55010246</t>
  </si>
  <si>
    <t>Randy Arozarena</t>
  </si>
  <si>
    <t>55010247</t>
  </si>
  <si>
    <t>51717193</t>
  </si>
  <si>
    <t>Bo Bichette</t>
  </si>
  <si>
    <t>51717191</t>
  </si>
  <si>
    <t>51717186</t>
  </si>
  <si>
    <t>51717187</t>
  </si>
  <si>
    <t>51717188</t>
  </si>
  <si>
    <t>51717189</t>
  </si>
  <si>
    <t>1011773045</t>
  </si>
  <si>
    <t>1011773010</t>
  </si>
  <si>
    <t>Topps Complete Set</t>
  </si>
  <si>
    <t>Shohei Ohtani</t>
  </si>
  <si>
    <t>Image Variation</t>
  </si>
  <si>
    <t>CSG 9</t>
  </si>
  <si>
    <t>1011773005</t>
  </si>
  <si>
    <t>Topps</t>
  </si>
  <si>
    <t>CSG 8.5</t>
  </si>
  <si>
    <t>51717196</t>
  </si>
  <si>
    <t>Panini Donruss</t>
  </si>
  <si>
    <t>SGC</t>
  </si>
  <si>
    <t>Eloy Jimenez</t>
  </si>
  <si>
    <t>SGC 10</t>
  </si>
  <si>
    <t>53712671</t>
  </si>
  <si>
    <t>Fernando Tatis Jr</t>
  </si>
  <si>
    <t>Update</t>
  </si>
  <si>
    <t>PSA 8</t>
  </si>
  <si>
    <t>53712679</t>
  </si>
  <si>
    <t>53712668</t>
  </si>
  <si>
    <t>Topps Update</t>
  </si>
  <si>
    <t>US56</t>
  </si>
  <si>
    <t>48051978</t>
  </si>
  <si>
    <t>Topps Silver Pack</t>
  </si>
  <si>
    <t>Vlad Guerrero</t>
  </si>
  <si>
    <t>48052015</t>
  </si>
  <si>
    <t>Pete Alonso</t>
  </si>
  <si>
    <t>57396416</t>
  </si>
  <si>
    <t>Bowman Draft</t>
  </si>
  <si>
    <t>Spencer Torkelson</t>
  </si>
  <si>
    <t>BD121</t>
  </si>
  <si>
    <t>57396424</t>
  </si>
  <si>
    <t>63735645</t>
  </si>
  <si>
    <t>1st Edition</t>
  </si>
  <si>
    <t>55110263</t>
  </si>
  <si>
    <t>Score</t>
  </si>
  <si>
    <t>Frank Thomas</t>
  </si>
  <si>
    <t>55110265</t>
  </si>
  <si>
    <t>55110266</t>
  </si>
  <si>
    <t>55110261</t>
  </si>
  <si>
    <t>55110260</t>
  </si>
  <si>
    <t>55110256</t>
  </si>
  <si>
    <t>55110257</t>
  </si>
  <si>
    <t>55110258</t>
  </si>
  <si>
    <t>55110270</t>
  </si>
  <si>
    <t>55110268</t>
  </si>
  <si>
    <t>55110247</t>
  </si>
  <si>
    <t>Fleer</t>
  </si>
  <si>
    <t>Ken Griffey Jr.</t>
  </si>
  <si>
    <t>60778185</t>
  </si>
  <si>
    <t>base</t>
  </si>
  <si>
    <t>52168827</t>
  </si>
  <si>
    <t>Chipper Jones</t>
  </si>
  <si>
    <t>52168837</t>
  </si>
  <si>
    <t>52168836</t>
  </si>
  <si>
    <t>52168822</t>
  </si>
  <si>
    <t>52168825</t>
  </si>
  <si>
    <t>52168833</t>
  </si>
  <si>
    <t>52168830</t>
  </si>
  <si>
    <t>52168828</t>
  </si>
  <si>
    <t>52168829</t>
  </si>
  <si>
    <t>54293682</t>
  </si>
  <si>
    <t xml:space="preserve">Bowman Chrome  </t>
  </si>
  <si>
    <t>08230229</t>
  </si>
  <si>
    <t>Donruss</t>
  </si>
  <si>
    <t>Barry Bonds</t>
  </si>
  <si>
    <t>01092428</t>
  </si>
  <si>
    <t>43245665</t>
  </si>
  <si>
    <t xml:space="preserve">Upper Deck  </t>
  </si>
  <si>
    <t>Randy Johnson</t>
  </si>
  <si>
    <t>Star Rookie</t>
  </si>
  <si>
    <t>22388027</t>
  </si>
  <si>
    <t>Procards</t>
  </si>
  <si>
    <t>Bernie Williams</t>
  </si>
  <si>
    <t>Columbus Clippers</t>
  </si>
  <si>
    <t>54515291</t>
  </si>
  <si>
    <t>Stadium Club</t>
  </si>
  <si>
    <t>55082025</t>
  </si>
  <si>
    <t>52168795</t>
  </si>
  <si>
    <t>Fleer Excel</t>
  </si>
  <si>
    <t>52168793</t>
  </si>
  <si>
    <t>52168787</t>
  </si>
  <si>
    <t>52168786</t>
  </si>
  <si>
    <t>52168784</t>
  </si>
  <si>
    <t>52168783</t>
  </si>
  <si>
    <t>52168782</t>
  </si>
  <si>
    <t>52168781</t>
  </si>
  <si>
    <t>01092427</t>
  </si>
  <si>
    <t>52168871</t>
  </si>
  <si>
    <t>Ted Williams Co</t>
  </si>
  <si>
    <t>Derek Jeter</t>
  </si>
  <si>
    <t>52168868</t>
  </si>
  <si>
    <t>52168873</t>
  </si>
  <si>
    <t>52168872</t>
  </si>
  <si>
    <t>BGS</t>
  </si>
  <si>
    <t>0007863424</t>
  </si>
  <si>
    <t>Bowman Chrome</t>
  </si>
  <si>
    <t>Jake Odorizzi</t>
  </si>
  <si>
    <t>JO</t>
  </si>
  <si>
    <t>Refractor Auto</t>
  </si>
  <si>
    <t>BGS 9.5</t>
  </si>
  <si>
    <t>21873468</t>
  </si>
  <si>
    <t>Matt Moore</t>
  </si>
  <si>
    <t>20046502</t>
  </si>
  <si>
    <t>BCP220</t>
  </si>
  <si>
    <t>Blue Refractor Auto</t>
  </si>
  <si>
    <t xml:space="preserve">PSA </t>
  </si>
  <si>
    <t>21873465</t>
  </si>
  <si>
    <t>Bowman Platinum</t>
  </si>
  <si>
    <t>Jake McGee</t>
  </si>
  <si>
    <t>JMC</t>
  </si>
  <si>
    <t>21873459</t>
  </si>
  <si>
    <t>Upper Deck Sweet Spot</t>
  </si>
  <si>
    <t xml:space="preserve">Evan Longoria </t>
  </si>
  <si>
    <t>Autograph</t>
  </si>
  <si>
    <t>22396543</t>
  </si>
  <si>
    <t>19972626</t>
  </si>
  <si>
    <t>Bowman Chrome Prospects</t>
  </si>
  <si>
    <t>Auto</t>
  </si>
  <si>
    <t>0007281449</t>
  </si>
  <si>
    <t>Topps Museum Collection</t>
  </si>
  <si>
    <t>MM</t>
  </si>
  <si>
    <t>Auto /399</t>
  </si>
  <si>
    <t>BGS 9</t>
  </si>
  <si>
    <t>54324054</t>
  </si>
  <si>
    <t xml:space="preserve">Refractor  </t>
  </si>
  <si>
    <t>52168870</t>
  </si>
  <si>
    <t>52168867</t>
  </si>
  <si>
    <t>52168866</t>
  </si>
  <si>
    <t>52168862</t>
  </si>
  <si>
    <t>52168860</t>
  </si>
  <si>
    <t>52168859</t>
  </si>
  <si>
    <t>52168858</t>
  </si>
  <si>
    <t>55637110</t>
  </si>
  <si>
    <t>SP Holoview Blue</t>
  </si>
  <si>
    <t>Bo Jackson</t>
  </si>
  <si>
    <t>55637114</t>
  </si>
  <si>
    <t>Fleer Tradition</t>
  </si>
  <si>
    <t>Ken Griffey Jr</t>
  </si>
  <si>
    <t>55620720</t>
  </si>
  <si>
    <t>Topps Gallery</t>
  </si>
  <si>
    <t>Jesus Luzardo</t>
  </si>
  <si>
    <t>Auto Green</t>
  </si>
  <si>
    <t>62176763</t>
  </si>
  <si>
    <t>FF5</t>
  </si>
  <si>
    <t>Freshman Flash</t>
  </si>
  <si>
    <t>44105506</t>
  </si>
  <si>
    <t>BP100</t>
  </si>
  <si>
    <t>Paper Prospects</t>
  </si>
  <si>
    <t>44105467</t>
  </si>
  <si>
    <t>55998144</t>
  </si>
  <si>
    <t>Yordan Alvarez</t>
  </si>
  <si>
    <t>51717183</t>
  </si>
  <si>
    <t>BB</t>
  </si>
  <si>
    <t>ROY Favorites</t>
  </si>
  <si>
    <t>51717182</t>
  </si>
  <si>
    <t>53712636</t>
  </si>
  <si>
    <t>Topps Lindor</t>
  </si>
  <si>
    <t>Mike Trout</t>
  </si>
  <si>
    <t>Generational Icons</t>
  </si>
  <si>
    <t>53712662</t>
  </si>
  <si>
    <t>53712632</t>
  </si>
  <si>
    <t>53712693</t>
  </si>
  <si>
    <t>Alex Bregman</t>
  </si>
  <si>
    <t>Fielding Rainbow Foil</t>
  </si>
  <si>
    <t>US150</t>
  </si>
  <si>
    <t>53712694</t>
  </si>
  <si>
    <t>47790997</t>
  </si>
  <si>
    <t>48051989</t>
  </si>
  <si>
    <t>Chrome</t>
  </si>
  <si>
    <t>BDC188</t>
  </si>
  <si>
    <t>43140312</t>
  </si>
  <si>
    <t>Kirby Puckett</t>
  </si>
  <si>
    <t>55110224</t>
  </si>
  <si>
    <t>Barry Larkin</t>
  </si>
  <si>
    <t>55110217</t>
  </si>
  <si>
    <t>55110207</t>
  </si>
  <si>
    <t>55110204</t>
  </si>
  <si>
    <t>52168847</t>
  </si>
  <si>
    <t>SP</t>
  </si>
  <si>
    <t>Foil</t>
  </si>
  <si>
    <t>52168799</t>
  </si>
  <si>
    <t>Topps Archives</t>
  </si>
  <si>
    <t>Ronald Acuna Jr</t>
  </si>
  <si>
    <t>4741424</t>
  </si>
  <si>
    <t>Topps Holiday</t>
  </si>
  <si>
    <t xml:space="preserve">Fernando Tatis Jr </t>
  </si>
  <si>
    <t>HW126</t>
  </si>
  <si>
    <t>Base</t>
  </si>
  <si>
    <t>SGC 9.5</t>
  </si>
  <si>
    <t>48625012</t>
  </si>
  <si>
    <t>Name on Front</t>
  </si>
  <si>
    <t>50642635</t>
  </si>
  <si>
    <t>50642640</t>
  </si>
  <si>
    <t>50642639</t>
  </si>
  <si>
    <t>48625040</t>
  </si>
  <si>
    <t>48625003</t>
  </si>
  <si>
    <t>48625004</t>
  </si>
  <si>
    <t>48625001</t>
  </si>
  <si>
    <t>48625011</t>
  </si>
  <si>
    <t>48625010</t>
  </si>
  <si>
    <t>48625009</t>
  </si>
  <si>
    <t>06242045</t>
  </si>
  <si>
    <t>48625008</t>
  </si>
  <si>
    <t>48625005</t>
  </si>
  <si>
    <t>48625041</t>
  </si>
  <si>
    <t>48625000</t>
  </si>
  <si>
    <t>48625037</t>
  </si>
  <si>
    <t>48625036</t>
  </si>
  <si>
    <t>48625035</t>
  </si>
  <si>
    <t>46178639</t>
  </si>
  <si>
    <t>Score Traded</t>
  </si>
  <si>
    <t>100T</t>
  </si>
  <si>
    <t>81016941</t>
  </si>
  <si>
    <t>46178641</t>
  </si>
  <si>
    <t>54515284</t>
  </si>
  <si>
    <t>Gold Stars</t>
  </si>
  <si>
    <t>55082023</t>
  </si>
  <si>
    <t>Bo bichette</t>
  </si>
  <si>
    <t>21873467</t>
  </si>
  <si>
    <t>Jeremy Hellickson</t>
  </si>
  <si>
    <t>Rookie Autograph</t>
  </si>
  <si>
    <t>19958562</t>
  </si>
  <si>
    <t>46083206</t>
  </si>
  <si>
    <t>Tom Seaver</t>
  </si>
  <si>
    <t>26356812</t>
  </si>
  <si>
    <t>21273049</t>
  </si>
  <si>
    <t>DP66</t>
  </si>
  <si>
    <t>Draft Picks Xfractor Auto</t>
  </si>
  <si>
    <t>19892228</t>
  </si>
  <si>
    <t>21873466</t>
  </si>
  <si>
    <t>55758957</t>
  </si>
  <si>
    <t>Fleer Procards</t>
  </si>
  <si>
    <t>Michael Jordan</t>
  </si>
  <si>
    <t>Birmingham Barons</t>
  </si>
  <si>
    <t>55758958</t>
  </si>
  <si>
    <t>55110209</t>
  </si>
  <si>
    <t>44105325</t>
  </si>
  <si>
    <t>WF</t>
  </si>
  <si>
    <t>30th Anniv.</t>
  </si>
  <si>
    <t>56963424</t>
  </si>
  <si>
    <t>Topps Pro Debut</t>
  </si>
  <si>
    <t>Fernando Tatis Jr.</t>
  </si>
  <si>
    <t>Batting</t>
  </si>
  <si>
    <t>55010244</t>
  </si>
  <si>
    <t>55010243</t>
  </si>
  <si>
    <t>55010245</t>
  </si>
  <si>
    <t>55998147</t>
  </si>
  <si>
    <t>Topps A &amp; G</t>
  </si>
  <si>
    <t>51717195</t>
  </si>
  <si>
    <t>Optic</t>
  </si>
  <si>
    <t>53712673</t>
  </si>
  <si>
    <t>53712672</t>
  </si>
  <si>
    <t>53712686</t>
  </si>
  <si>
    <t>53712676</t>
  </si>
  <si>
    <t>54384435</t>
  </si>
  <si>
    <t>Francisco Lindor</t>
  </si>
  <si>
    <t>No Sparkle Under GLove</t>
  </si>
  <si>
    <t>US82</t>
  </si>
  <si>
    <t>54384437</t>
  </si>
  <si>
    <t>54384439</t>
  </si>
  <si>
    <t>54272891</t>
  </si>
  <si>
    <t>BP8</t>
  </si>
  <si>
    <t>46261134</t>
  </si>
  <si>
    <t>Donruss Optic</t>
  </si>
  <si>
    <t>57396415</t>
  </si>
  <si>
    <t>50921929</t>
  </si>
  <si>
    <t>Finest</t>
  </si>
  <si>
    <t>Rhys Hoskins</t>
  </si>
  <si>
    <t>Orange Refractor /25</t>
  </si>
  <si>
    <t>58819786</t>
  </si>
  <si>
    <t>55110250</t>
  </si>
  <si>
    <t>55110251</t>
  </si>
  <si>
    <t>55110252</t>
  </si>
  <si>
    <t>55110255</t>
  </si>
  <si>
    <t>Topps Traded</t>
  </si>
  <si>
    <t>41T</t>
  </si>
  <si>
    <t>55110210</t>
  </si>
  <si>
    <t>49156318</t>
  </si>
  <si>
    <t>49156324</t>
  </si>
  <si>
    <t>49156294</t>
  </si>
  <si>
    <t>49156295</t>
  </si>
  <si>
    <t>49156348</t>
  </si>
  <si>
    <t>49156340</t>
  </si>
  <si>
    <t>49156337</t>
  </si>
  <si>
    <t>49156309</t>
  </si>
  <si>
    <t>49156334</t>
  </si>
  <si>
    <t>49156338</t>
  </si>
  <si>
    <t>49156349</t>
  </si>
  <si>
    <t>49156291</t>
  </si>
  <si>
    <t>49156290</t>
  </si>
  <si>
    <t>49156302</t>
  </si>
  <si>
    <t>49156289</t>
  </si>
  <si>
    <t>49156314</t>
  </si>
  <si>
    <t>49156351</t>
  </si>
  <si>
    <t>49156306</t>
  </si>
  <si>
    <t>49156313</t>
  </si>
  <si>
    <t>49156312</t>
  </si>
  <si>
    <t>49156311</t>
  </si>
  <si>
    <t>49156305</t>
  </si>
  <si>
    <t>49156319</t>
  </si>
  <si>
    <t>49156335</t>
  </si>
  <si>
    <t>49156304</t>
  </si>
  <si>
    <t>49156336</t>
  </si>
  <si>
    <t>49156308</t>
  </si>
  <si>
    <t>49156342</t>
  </si>
  <si>
    <t>47172642</t>
  </si>
  <si>
    <t>47172650</t>
  </si>
  <si>
    <t>47486124</t>
  </si>
  <si>
    <t>47172646</t>
  </si>
  <si>
    <t>49156356</t>
  </si>
  <si>
    <t>49156339</t>
  </si>
  <si>
    <t>49156353</t>
  </si>
  <si>
    <t>49156359</t>
  </si>
  <si>
    <t>49156357</t>
  </si>
  <si>
    <t>49156355</t>
  </si>
  <si>
    <t>49156317</t>
  </si>
  <si>
    <t>49156346</t>
  </si>
  <si>
    <t>49156301</t>
  </si>
  <si>
    <t>49156354</t>
  </si>
  <si>
    <t>49156297</t>
  </si>
  <si>
    <t>49156303</t>
  </si>
  <si>
    <t>49156316</t>
  </si>
  <si>
    <t>49156361</t>
  </si>
  <si>
    <t>49156296</t>
  </si>
  <si>
    <t>81214089</t>
  </si>
  <si>
    <t>81214087</t>
  </si>
  <si>
    <t>03563631</t>
  </si>
  <si>
    <t>06190295</t>
  </si>
  <si>
    <t>81214356</t>
  </si>
  <si>
    <t>49156323</t>
  </si>
  <si>
    <t>42754400</t>
  </si>
  <si>
    <t>Bryce Harper</t>
  </si>
  <si>
    <t>BCP1</t>
  </si>
  <si>
    <t>46083201</t>
  </si>
  <si>
    <t>Jim Palmer</t>
  </si>
  <si>
    <t>23246908</t>
  </si>
  <si>
    <t>Chris Archer</t>
  </si>
  <si>
    <t>BCP134</t>
  </si>
  <si>
    <t>21873462</t>
  </si>
  <si>
    <t xml:space="preserve">Chris Archer </t>
  </si>
  <si>
    <t>BPACA</t>
  </si>
  <si>
    <t>55110206</t>
  </si>
  <si>
    <t>Future Stars</t>
  </si>
  <si>
    <t>44338299</t>
  </si>
  <si>
    <t>44338301</t>
  </si>
  <si>
    <t>44338302</t>
  </si>
  <si>
    <t>46598871</t>
  </si>
  <si>
    <t>46598866</t>
  </si>
  <si>
    <t>46598869</t>
  </si>
  <si>
    <t>52168855</t>
  </si>
  <si>
    <t>55991241</t>
  </si>
  <si>
    <t>Juan Soto</t>
  </si>
  <si>
    <t>US300</t>
  </si>
  <si>
    <t>44105441</t>
  </si>
  <si>
    <t>44105466</t>
  </si>
  <si>
    <t>44105470</t>
  </si>
  <si>
    <t>1011773055</t>
  </si>
  <si>
    <t>Topps Finest</t>
  </si>
  <si>
    <t>46316610</t>
  </si>
  <si>
    <t>Topps Chrome Update</t>
  </si>
  <si>
    <t>IA-RA</t>
  </si>
  <si>
    <t>Int'l Affair</t>
  </si>
  <si>
    <t>55110185</t>
  </si>
  <si>
    <t>Darryl Strawberry</t>
  </si>
  <si>
    <t>1276816</t>
  </si>
  <si>
    <t>3447745</t>
  </si>
  <si>
    <t>5408863</t>
  </si>
  <si>
    <t>27691906</t>
  </si>
  <si>
    <t>Carlos Correa</t>
  </si>
  <si>
    <t>US251</t>
  </si>
  <si>
    <t>27691907</t>
  </si>
  <si>
    <t>27691918</t>
  </si>
  <si>
    <t>27691908</t>
  </si>
  <si>
    <t>27691909</t>
  </si>
  <si>
    <t>27691910</t>
  </si>
  <si>
    <t>27691911</t>
  </si>
  <si>
    <t>27691912</t>
  </si>
  <si>
    <t>27691913</t>
  </si>
  <si>
    <t>27691905</t>
  </si>
  <si>
    <t>27691920</t>
  </si>
  <si>
    <t>27691921</t>
  </si>
  <si>
    <t>27691922</t>
  </si>
  <si>
    <t>27691914</t>
  </si>
  <si>
    <t>27691915</t>
  </si>
  <si>
    <t>27691904</t>
  </si>
  <si>
    <t>47470015</t>
  </si>
  <si>
    <t>47470008</t>
  </si>
  <si>
    <t>47470030</t>
  </si>
  <si>
    <t>47470028</t>
  </si>
  <si>
    <t>47469999</t>
  </si>
  <si>
    <t>47470040</t>
  </si>
  <si>
    <t>47469993</t>
  </si>
  <si>
    <t>47470004</t>
  </si>
  <si>
    <t>47469987</t>
  </si>
  <si>
    <t>47469991</t>
  </si>
  <si>
    <t>47469990</t>
  </si>
  <si>
    <t>47470022</t>
  </si>
  <si>
    <t>47470016</t>
  </si>
  <si>
    <t>47470019</t>
  </si>
  <si>
    <t>47470039</t>
  </si>
  <si>
    <t>47470003</t>
  </si>
  <si>
    <t>47469988</t>
  </si>
  <si>
    <t>47470005</t>
  </si>
  <si>
    <t>47470001</t>
  </si>
  <si>
    <t>47469997</t>
  </si>
  <si>
    <t>6545504</t>
  </si>
  <si>
    <t>SGC 8.5</t>
  </si>
  <si>
    <t>6140833</t>
  </si>
  <si>
    <t>Topps Chome</t>
  </si>
  <si>
    <t>83T-6</t>
  </si>
  <si>
    <t>83 design</t>
  </si>
  <si>
    <t>SGC 9</t>
  </si>
  <si>
    <t>62176748</t>
  </si>
  <si>
    <t>Bowman Chromee</t>
  </si>
  <si>
    <t>BCP8</t>
  </si>
  <si>
    <t>62176746</t>
  </si>
  <si>
    <t>1011773004</t>
  </si>
  <si>
    <t>Bowman Prospects</t>
  </si>
  <si>
    <t>BP-8</t>
  </si>
  <si>
    <t>50410494</t>
  </si>
  <si>
    <t>US250</t>
  </si>
  <si>
    <t>Blue Jersey</t>
  </si>
  <si>
    <t>46083223</t>
  </si>
  <si>
    <t>Fred McGriff</t>
  </si>
  <si>
    <t>48051982</t>
  </si>
  <si>
    <t>Rafael Devers</t>
  </si>
  <si>
    <t>57396439</t>
  </si>
  <si>
    <t>Bowman Chrome Draft</t>
  </si>
  <si>
    <t>Adley Rutschman</t>
  </si>
  <si>
    <t>Chrome Batting</t>
  </si>
  <si>
    <t>BDC1</t>
  </si>
  <si>
    <t>57396437</t>
  </si>
  <si>
    <t>54961102</t>
  </si>
  <si>
    <t>50370118</t>
  </si>
  <si>
    <t>Ozzie Albies</t>
  </si>
  <si>
    <t>white jersey</t>
  </si>
  <si>
    <t>56276817</t>
  </si>
  <si>
    <t>46678714</t>
  </si>
  <si>
    <t>46083198</t>
  </si>
  <si>
    <t>Andre Dawson</t>
  </si>
  <si>
    <t>46083199</t>
  </si>
  <si>
    <t>55758950</t>
  </si>
  <si>
    <t>PSA 8.5</t>
  </si>
  <si>
    <t>43140332</t>
  </si>
  <si>
    <t>bush/mantle</t>
  </si>
  <si>
    <t>43140333</t>
  </si>
  <si>
    <t>31846166</t>
  </si>
  <si>
    <t>bush/mantle-red back</t>
  </si>
  <si>
    <t>1045742</t>
  </si>
  <si>
    <t>Bowman's Best</t>
  </si>
  <si>
    <t>Refractor</t>
  </si>
  <si>
    <t>5081318</t>
  </si>
  <si>
    <t>US104</t>
  </si>
  <si>
    <t>5463018</t>
  </si>
  <si>
    <t>Topps Chome Update</t>
  </si>
  <si>
    <t>HMT32</t>
  </si>
  <si>
    <t>Rookie Debut</t>
  </si>
  <si>
    <t>62176751</t>
  </si>
  <si>
    <t>Boowman Paper Prospects</t>
  </si>
  <si>
    <t>62176750</t>
  </si>
  <si>
    <t>62176749</t>
  </si>
  <si>
    <t>62176747</t>
  </si>
  <si>
    <t>63438354</t>
  </si>
  <si>
    <t>Dave Winfield</t>
  </si>
  <si>
    <t>PSA 4</t>
  </si>
  <si>
    <t>56963425</t>
  </si>
  <si>
    <t>55998151</t>
  </si>
  <si>
    <t>55998148</t>
  </si>
  <si>
    <t>1101773007</t>
  </si>
  <si>
    <t>1101773009</t>
  </si>
  <si>
    <t>Topps Complete set</t>
  </si>
  <si>
    <t>1101773006</t>
  </si>
  <si>
    <t>55259635</t>
  </si>
  <si>
    <t>Bowman's Prospects</t>
  </si>
  <si>
    <t>BP17</t>
  </si>
  <si>
    <t>52727479</t>
  </si>
  <si>
    <t>US1</t>
  </si>
  <si>
    <t>Red Jersey</t>
  </si>
  <si>
    <t>53712633</t>
  </si>
  <si>
    <t>53712637</t>
  </si>
  <si>
    <t>53712635</t>
  </si>
  <si>
    <t>53712634</t>
  </si>
  <si>
    <t>48051972</t>
  </si>
  <si>
    <t>Trending Chrome</t>
  </si>
  <si>
    <t>VG</t>
  </si>
  <si>
    <t>55110194</t>
  </si>
  <si>
    <t>David Cone</t>
  </si>
  <si>
    <t>46083240</t>
  </si>
  <si>
    <t>Topps Heritage</t>
  </si>
  <si>
    <t>Minor League</t>
  </si>
  <si>
    <t>46083239</t>
  </si>
  <si>
    <t>45369768</t>
  </si>
  <si>
    <t>59138453</t>
  </si>
  <si>
    <t>Bowman 1st Edition</t>
  </si>
  <si>
    <t>BFE1</t>
  </si>
  <si>
    <t>5477056</t>
  </si>
  <si>
    <t>52561191</t>
  </si>
  <si>
    <t>47468500</t>
  </si>
  <si>
    <t>47468492</t>
  </si>
  <si>
    <t>47468502</t>
  </si>
  <si>
    <t>47307113</t>
  </si>
  <si>
    <t>47307109</t>
  </si>
  <si>
    <t>47307103</t>
  </si>
  <si>
    <t>47307100</t>
  </si>
  <si>
    <t>47307101</t>
  </si>
  <si>
    <t>47307133</t>
  </si>
  <si>
    <t>47307134</t>
  </si>
  <si>
    <t>47307128</t>
  </si>
  <si>
    <t>47307124</t>
  </si>
  <si>
    <t>47307126</t>
  </si>
  <si>
    <t>47468438</t>
  </si>
  <si>
    <t>47468440</t>
  </si>
  <si>
    <t>47468442</t>
  </si>
  <si>
    <t>47468493</t>
  </si>
  <si>
    <t>47307121</t>
  </si>
  <si>
    <t>47468434</t>
  </si>
  <si>
    <t>52168762</t>
  </si>
  <si>
    <t>52168761</t>
  </si>
  <si>
    <t>52168760</t>
  </si>
  <si>
    <t>52168759</t>
  </si>
  <si>
    <t>47468430</t>
  </si>
  <si>
    <t>47468467</t>
  </si>
  <si>
    <t>47468490</t>
  </si>
  <si>
    <t>47468488</t>
  </si>
  <si>
    <t>47468431</t>
  </si>
  <si>
    <t>53412364</t>
  </si>
  <si>
    <t>Donruss Rookies</t>
  </si>
  <si>
    <t>53412368</t>
  </si>
  <si>
    <t>53412369</t>
  </si>
  <si>
    <t>53412370</t>
  </si>
  <si>
    <t>8742210</t>
  </si>
  <si>
    <t>0002373784</t>
  </si>
  <si>
    <t>Upper Deck Victory</t>
  </si>
  <si>
    <t>Ichiro Suzuki</t>
  </si>
  <si>
    <t>0002373902</t>
  </si>
  <si>
    <t>0002374030</t>
  </si>
  <si>
    <t>0002373921</t>
  </si>
  <si>
    <t>0002373783</t>
  </si>
  <si>
    <t>0002374154</t>
  </si>
  <si>
    <t>0002374167</t>
  </si>
  <si>
    <t>52168788</t>
  </si>
  <si>
    <t>52168791</t>
  </si>
  <si>
    <t>52168792</t>
  </si>
  <si>
    <t>52168861</t>
  </si>
  <si>
    <t>52168863</t>
  </si>
  <si>
    <t>52168865</t>
  </si>
  <si>
    <t>52168864</t>
  </si>
  <si>
    <t>52168869</t>
  </si>
  <si>
    <t>tier 3</t>
  </si>
  <si>
    <t>62176741</t>
  </si>
  <si>
    <t>48051973</t>
  </si>
  <si>
    <t>61523389</t>
  </si>
  <si>
    <t>RARAR</t>
  </si>
  <si>
    <t>Rookie Auto</t>
  </si>
  <si>
    <t>56125119</t>
  </si>
  <si>
    <t>Ronny Mauricio</t>
  </si>
  <si>
    <t>BCP28</t>
  </si>
  <si>
    <t>Sapphire Orange</t>
  </si>
  <si>
    <t>53712658</t>
  </si>
  <si>
    <t>53712657</t>
  </si>
  <si>
    <t>53712661</t>
  </si>
  <si>
    <t>53712660</t>
  </si>
  <si>
    <t>53712656</t>
  </si>
  <si>
    <t>50899421</t>
  </si>
  <si>
    <t>Rainbow Leaving Dugout</t>
  </si>
  <si>
    <t>50899258</t>
  </si>
  <si>
    <t>Sepia Refractor</t>
  </si>
  <si>
    <t>48052040</t>
  </si>
  <si>
    <t>Leaving Dugout</t>
  </si>
  <si>
    <t>55110262</t>
  </si>
  <si>
    <t>47280266</t>
  </si>
  <si>
    <t>51125430</t>
  </si>
  <si>
    <t>24995064</t>
  </si>
  <si>
    <t>05432973</t>
  </si>
  <si>
    <t>48474574</t>
  </si>
  <si>
    <t>42470407</t>
  </si>
  <si>
    <t>42192139</t>
  </si>
  <si>
    <t>49284278</t>
  </si>
  <si>
    <t>11376410</t>
  </si>
  <si>
    <t>55651555</t>
  </si>
  <si>
    <t>47280233</t>
  </si>
  <si>
    <t>47473667</t>
  </si>
  <si>
    <t>26356811</t>
  </si>
  <si>
    <t>Thurman Munson</t>
  </si>
  <si>
    <t>55998160</t>
  </si>
  <si>
    <t>Vlad Guerrero Jr.</t>
  </si>
  <si>
    <t>55998159</t>
  </si>
  <si>
    <t>0011382876</t>
  </si>
  <si>
    <t>BCP100</t>
  </si>
  <si>
    <t>Chrome Prospects</t>
  </si>
  <si>
    <t>0011382851</t>
  </si>
  <si>
    <t>0011382877</t>
  </si>
  <si>
    <t>0011382860</t>
  </si>
  <si>
    <t>0011382861</t>
  </si>
  <si>
    <t>4672802</t>
  </si>
  <si>
    <t>5422037</t>
  </si>
  <si>
    <t>HMT55</t>
  </si>
  <si>
    <t>3068505</t>
  </si>
  <si>
    <t>3681338</t>
  </si>
  <si>
    <t>3556548</t>
  </si>
  <si>
    <t xml:space="preserve">RRS Randy </t>
  </si>
  <si>
    <t xml:space="preserve">Holo Prizm Signature </t>
  </si>
  <si>
    <t>56839178</t>
  </si>
  <si>
    <t>Bobby Witt Jr</t>
  </si>
  <si>
    <t>BCP25</t>
  </si>
  <si>
    <t>Prospects</t>
  </si>
  <si>
    <t>53889800</t>
  </si>
  <si>
    <t>Prospects-Refractor</t>
  </si>
  <si>
    <t>05359217</t>
  </si>
  <si>
    <t>Rookie Shortstops</t>
  </si>
  <si>
    <t>PSA 7</t>
  </si>
  <si>
    <t>43140338</t>
  </si>
  <si>
    <t>43140337</t>
  </si>
  <si>
    <t>43140331</t>
  </si>
  <si>
    <t>43140330</t>
  </si>
  <si>
    <t>43140336</t>
  </si>
  <si>
    <t>43140334</t>
  </si>
  <si>
    <t>55620716</t>
  </si>
  <si>
    <t>BCP163</t>
  </si>
  <si>
    <t>Mega Box</t>
  </si>
  <si>
    <t>44863922</t>
  </si>
  <si>
    <t>Vladimir Guerrero Jr.</t>
  </si>
  <si>
    <t>4706736</t>
  </si>
  <si>
    <t>HMT98</t>
  </si>
  <si>
    <t>50894879</t>
  </si>
  <si>
    <t>Ronald Acuna</t>
  </si>
  <si>
    <t>BDC39</t>
  </si>
  <si>
    <t>48776646</t>
  </si>
  <si>
    <t>50899254</t>
  </si>
  <si>
    <t>X-Fractor</t>
  </si>
  <si>
    <t>56552681</t>
  </si>
  <si>
    <t>52863834</t>
  </si>
  <si>
    <t>0010723136</t>
  </si>
  <si>
    <t>Gleyber Torres</t>
  </si>
  <si>
    <t>BTP4</t>
  </si>
  <si>
    <t>Auto Refractor</t>
  </si>
  <si>
    <t>BGS 9.5/10 Auto</t>
  </si>
  <si>
    <t>51717162</t>
  </si>
  <si>
    <t>Walker Buehler</t>
  </si>
  <si>
    <t>51717163</t>
  </si>
  <si>
    <t>Dustin May</t>
  </si>
  <si>
    <t>CRADM</t>
  </si>
  <si>
    <t>Auto Refractor /499</t>
  </si>
  <si>
    <t>48051979</t>
  </si>
  <si>
    <t>TOP-1</t>
  </si>
  <si>
    <t>3228383</t>
  </si>
  <si>
    <t>2020</t>
  </si>
  <si>
    <t>Bobby Witt Jr.</t>
  </si>
  <si>
    <t>BCP160</t>
  </si>
  <si>
    <t>6130612</t>
  </si>
  <si>
    <t>2705724</t>
  </si>
  <si>
    <t>55110214</t>
  </si>
  <si>
    <t>Reggie Jackson</t>
  </si>
  <si>
    <t>Tiffany</t>
  </si>
  <si>
    <t>52T</t>
  </si>
  <si>
    <t>20545124</t>
  </si>
  <si>
    <t>SSPC</t>
  </si>
  <si>
    <t>Robin Yount</t>
  </si>
  <si>
    <t>30771152</t>
  </si>
  <si>
    <t>23003348</t>
  </si>
  <si>
    <t>23003353</t>
  </si>
  <si>
    <t>23444960</t>
  </si>
  <si>
    <t>55010356</t>
  </si>
  <si>
    <t>55010358</t>
  </si>
  <si>
    <t>55010359</t>
  </si>
  <si>
    <t>50642648</t>
  </si>
  <si>
    <t>50642643</t>
  </si>
  <si>
    <t>01367920</t>
  </si>
  <si>
    <t>55010360</t>
  </si>
  <si>
    <t>55010361</t>
  </si>
  <si>
    <t>55010362</t>
  </si>
  <si>
    <t>55010363</t>
  </si>
  <si>
    <t>10123685</t>
  </si>
  <si>
    <t>48625492</t>
  </si>
  <si>
    <t>03175900</t>
  </si>
  <si>
    <t>55758945</t>
  </si>
  <si>
    <t>55758947</t>
  </si>
  <si>
    <t>55758949</t>
  </si>
  <si>
    <t>55758952</t>
  </si>
  <si>
    <t>55758953</t>
  </si>
  <si>
    <t>55758954</t>
  </si>
  <si>
    <t>55758955</t>
  </si>
  <si>
    <t>55758956</t>
  </si>
  <si>
    <t>3417646</t>
  </si>
  <si>
    <t>62176744</t>
  </si>
  <si>
    <t>8570055</t>
  </si>
  <si>
    <t>Topps Gold Label</t>
  </si>
  <si>
    <t>Class 3</t>
  </si>
  <si>
    <t>46481557</t>
  </si>
  <si>
    <t>Chrome-Fielding</t>
  </si>
  <si>
    <t>BDC93</t>
  </si>
  <si>
    <t>46481552</t>
  </si>
  <si>
    <t>46481556</t>
  </si>
  <si>
    <t>46481561</t>
  </si>
  <si>
    <t>46481560</t>
  </si>
  <si>
    <t>46481568</t>
  </si>
  <si>
    <t>46481570</t>
  </si>
  <si>
    <t>3834050</t>
  </si>
  <si>
    <t>Buster Posey</t>
  </si>
  <si>
    <t>Wrapper Refractor</t>
  </si>
  <si>
    <t>05225143</t>
  </si>
  <si>
    <t>BCP-25</t>
  </si>
  <si>
    <t>Refractor /499</t>
  </si>
  <si>
    <t>0005745848</t>
  </si>
  <si>
    <t>tier 4</t>
  </si>
  <si>
    <t>1602236</t>
  </si>
  <si>
    <t>43546029</t>
  </si>
  <si>
    <t>PSA 6</t>
  </si>
  <si>
    <t>4652878</t>
  </si>
  <si>
    <t>2523827</t>
  </si>
  <si>
    <t>24446227</t>
  </si>
  <si>
    <t>23833587</t>
  </si>
  <si>
    <t>19869704</t>
  </si>
  <si>
    <t>02046697</t>
  </si>
  <si>
    <t>22311997</t>
  </si>
  <si>
    <t>23352339</t>
  </si>
  <si>
    <t>02237317</t>
  </si>
  <si>
    <t>23877165</t>
  </si>
  <si>
    <t>0534454</t>
  </si>
  <si>
    <t>BS-SO</t>
  </si>
  <si>
    <t>Sterling</t>
  </si>
  <si>
    <t>4756711</t>
  </si>
  <si>
    <t>FA-DM</t>
  </si>
  <si>
    <t>Red Refractor Auto /5</t>
  </si>
  <si>
    <t>SGC 10/10</t>
  </si>
  <si>
    <t>53228125</t>
  </si>
  <si>
    <t>SP Authentic</t>
  </si>
  <si>
    <t>Sandy Koufax</t>
  </si>
  <si>
    <t>SK</t>
  </si>
  <si>
    <t>Chirography</t>
  </si>
  <si>
    <t>Prizm</t>
  </si>
  <si>
    <t>Red Prizm AUto</t>
  </si>
  <si>
    <t>56410204</t>
  </si>
  <si>
    <t>Bowman Mega Box</t>
  </si>
  <si>
    <t>Chrome-Running</t>
  </si>
  <si>
    <t>51534458</t>
  </si>
  <si>
    <t>50678723</t>
  </si>
  <si>
    <t>50678724</t>
  </si>
  <si>
    <t>62176752</t>
  </si>
  <si>
    <t>0010701126</t>
  </si>
  <si>
    <t>BGS 8.5</t>
  </si>
  <si>
    <t>6853567</t>
  </si>
  <si>
    <t>THC-78</t>
  </si>
  <si>
    <t>Gold Refractor /5</t>
  </si>
  <si>
    <t>63538840</t>
  </si>
  <si>
    <t>PABWJ</t>
  </si>
  <si>
    <t>Auto 042/250</t>
  </si>
  <si>
    <t>PSA 10 Auto</t>
  </si>
  <si>
    <t>New Cards</t>
  </si>
  <si>
    <t>Topps Heritage Minors</t>
  </si>
  <si>
    <t>84TC-24</t>
  </si>
  <si>
    <t>84 topps design</t>
  </si>
  <si>
    <t>SGC 8</t>
  </si>
  <si>
    <t>FF-2</t>
  </si>
  <si>
    <t>Fantastic Feats</t>
  </si>
  <si>
    <t>FOS-1</t>
  </si>
  <si>
    <t>Fresh on Scene</t>
  </si>
  <si>
    <t>basae</t>
  </si>
  <si>
    <t>psa 10</t>
  </si>
  <si>
    <t>Topps Now</t>
  </si>
  <si>
    <t>Aaron Judge</t>
  </si>
  <si>
    <t>Matt Chapman</t>
  </si>
  <si>
    <t>US4</t>
  </si>
  <si>
    <t>U78</t>
  </si>
  <si>
    <t>joe</t>
  </si>
  <si>
    <t>Ohtani</t>
  </si>
  <si>
    <t>HMT1</t>
  </si>
  <si>
    <t>US285</t>
  </si>
  <si>
    <t>Guerrero</t>
  </si>
  <si>
    <t>Chrome Refractor</t>
  </si>
  <si>
    <t>Pujols</t>
  </si>
  <si>
    <t>Heritage</t>
  </si>
  <si>
    <t>Pitching</t>
  </si>
  <si>
    <t>TOTAL Cards</t>
  </si>
  <si>
    <t>Comp</t>
  </si>
  <si>
    <t>avg</t>
  </si>
  <si>
    <t>Tier 1</t>
  </si>
  <si>
    <t>56145802</t>
  </si>
  <si>
    <t>Panini Contenders Draft Picks Draft Class</t>
  </si>
  <si>
    <t>Jordan Love</t>
  </si>
  <si>
    <t>56145792</t>
  </si>
  <si>
    <t>Contenders DP</t>
  </si>
  <si>
    <t>J. Hurts / T. Tagovailoa</t>
  </si>
  <si>
    <t>Collegiate Connections</t>
  </si>
  <si>
    <t>56145795</t>
  </si>
  <si>
    <t>Justin Herbert/Marcus Mariota</t>
  </si>
  <si>
    <t>Legacy</t>
  </si>
  <si>
    <t>56145901</t>
  </si>
  <si>
    <t xml:space="preserve">Prizm </t>
  </si>
  <si>
    <t xml:space="preserve">Justin Jefferson </t>
  </si>
  <si>
    <t>56145774</t>
  </si>
  <si>
    <t>Patrick Mahomes II</t>
  </si>
  <si>
    <t>56145778</t>
  </si>
  <si>
    <t xml:space="preserve">Donruss Elite </t>
  </si>
  <si>
    <t xml:space="preserve">Patrick Mahomes II </t>
  </si>
  <si>
    <t>Green</t>
  </si>
  <si>
    <t>56145843</t>
  </si>
  <si>
    <t xml:space="preserve">Mosaic </t>
  </si>
  <si>
    <t>Jalen Hurts</t>
  </si>
  <si>
    <t>56145844</t>
  </si>
  <si>
    <t xml:space="preserve">Russell Wilson </t>
  </si>
  <si>
    <t>Reactive Blue</t>
  </si>
  <si>
    <t>56145846</t>
  </si>
  <si>
    <t>Justin Jefferson</t>
  </si>
  <si>
    <t>56145847</t>
  </si>
  <si>
    <t>56145848</t>
  </si>
  <si>
    <t>psa 9</t>
  </si>
  <si>
    <t>56145849</t>
  </si>
  <si>
    <t>56145851</t>
  </si>
  <si>
    <t xml:space="preserve">Panini Illusions </t>
  </si>
  <si>
    <t>Odell Beckham Jr.</t>
  </si>
  <si>
    <t xml:space="preserve">Orange  Trophy Collection </t>
  </si>
  <si>
    <t>56145856</t>
  </si>
  <si>
    <t>Retail</t>
  </si>
  <si>
    <t>56145895</t>
  </si>
  <si>
    <t xml:space="preserve">Panini Score </t>
  </si>
  <si>
    <t>56145898</t>
  </si>
  <si>
    <t xml:space="preserve">Justin Herbert </t>
  </si>
  <si>
    <t>Red</t>
  </si>
  <si>
    <t>56145824</t>
  </si>
  <si>
    <t xml:space="preserve">Panini Prizm </t>
  </si>
  <si>
    <t xml:space="preserve">Jordan Love </t>
  </si>
  <si>
    <t>56145813</t>
  </si>
  <si>
    <t xml:space="preserve">Panini Playoff </t>
  </si>
  <si>
    <t>Justin Herbert</t>
  </si>
  <si>
    <t>CA19</t>
  </si>
  <si>
    <t>Call to Arms</t>
  </si>
  <si>
    <t>4665372</t>
  </si>
  <si>
    <t>Mosaic</t>
  </si>
  <si>
    <t xml:space="preserve">tom Brady </t>
  </si>
  <si>
    <t>Pink Camo</t>
  </si>
  <si>
    <t xml:space="preserve">SGC 9 </t>
  </si>
  <si>
    <t>Davante Adams</t>
  </si>
  <si>
    <t>Red Ice</t>
  </si>
  <si>
    <t>56430625</t>
  </si>
  <si>
    <t>Brandon Aiyuk</t>
  </si>
  <si>
    <t>1011773026</t>
  </si>
  <si>
    <t xml:space="preserve">Joe Burrow </t>
  </si>
  <si>
    <t>1011773035</t>
  </si>
  <si>
    <t>Joe Burrow</t>
  </si>
  <si>
    <t>55998189</t>
  </si>
  <si>
    <t xml:space="preserve">Kirk Cousins </t>
  </si>
  <si>
    <t>Silver Prizm</t>
  </si>
  <si>
    <t>56552725</t>
  </si>
  <si>
    <t>Jacob Eason</t>
  </si>
  <si>
    <t>Emergent</t>
  </si>
  <si>
    <t>56430573</t>
  </si>
  <si>
    <t>Clyde Edwards Helaire</t>
  </si>
  <si>
    <t>55637108</t>
  </si>
  <si>
    <t>Panini Prizm</t>
  </si>
  <si>
    <t>Ryan Tannehill</t>
  </si>
  <si>
    <t>Aqua</t>
  </si>
  <si>
    <t>55620722</t>
  </si>
  <si>
    <t>Panini Illusions</t>
  </si>
  <si>
    <t>55620719</t>
  </si>
  <si>
    <t>Panini Prizm DP</t>
  </si>
  <si>
    <t>EJ Montgomery</t>
  </si>
  <si>
    <t>PAEJ</t>
  </si>
  <si>
    <t>Auto Pink Ice</t>
  </si>
  <si>
    <t>55620712</t>
  </si>
  <si>
    <t>55998178</t>
  </si>
  <si>
    <t>KJ Hamler</t>
  </si>
  <si>
    <t>55998174</t>
  </si>
  <si>
    <t>Drew Lock</t>
  </si>
  <si>
    <t>Green Mosaic</t>
  </si>
  <si>
    <t>56430654</t>
  </si>
  <si>
    <t>Patrick Mahomes</t>
  </si>
  <si>
    <t>56430665</t>
  </si>
  <si>
    <t>56430619</t>
  </si>
  <si>
    <t>Michael Pittman Jr</t>
  </si>
  <si>
    <t>56430632</t>
  </si>
  <si>
    <t>Jonathan Taylor</t>
  </si>
  <si>
    <t>55998169</t>
  </si>
  <si>
    <t>Juju Smith Schuster</t>
  </si>
  <si>
    <t>55998192</t>
  </si>
  <si>
    <t xml:space="preserve">Jarrett Stidham </t>
  </si>
  <si>
    <t>Reactive Orange</t>
  </si>
  <si>
    <t>55010333</t>
  </si>
  <si>
    <t>Panini Cont. Optic</t>
  </si>
  <si>
    <t>Chris Carson</t>
  </si>
  <si>
    <t>55010334</t>
  </si>
  <si>
    <t>55010332</t>
  </si>
  <si>
    <t>D. Mays/Chris Carson</t>
  </si>
  <si>
    <t>RN-28</t>
  </si>
  <si>
    <t>Round Numbers Auto</t>
  </si>
  <si>
    <t>1011773042</t>
  </si>
  <si>
    <t>RGK-JB</t>
  </si>
  <si>
    <t>Gridirin Kings</t>
  </si>
  <si>
    <t>1011773022</t>
  </si>
  <si>
    <t>Chronicles DP</t>
  </si>
  <si>
    <t>Mac Jones</t>
  </si>
  <si>
    <t>Pink</t>
  </si>
  <si>
    <t>55010294</t>
  </si>
  <si>
    <t>55010335</t>
  </si>
  <si>
    <t>Tua Tagovailoa</t>
  </si>
  <si>
    <t>Mirror Blue</t>
  </si>
  <si>
    <t>55010273</t>
  </si>
  <si>
    <t>Canvas</t>
  </si>
  <si>
    <t>Select</t>
  </si>
  <si>
    <t>Purple Die Cut</t>
  </si>
  <si>
    <t>Chronicles</t>
  </si>
  <si>
    <t>Playoff Momentum</t>
  </si>
  <si>
    <t>Contenders</t>
  </si>
  <si>
    <t>Burrow/Jefferson</t>
  </si>
  <si>
    <t>Round Numbers</t>
  </si>
  <si>
    <t xml:space="preserve">SGC 9.5 </t>
  </si>
  <si>
    <t>0887218</t>
  </si>
  <si>
    <t>57193531</t>
  </si>
  <si>
    <t>Chase Young</t>
  </si>
  <si>
    <t>Gold Reactive</t>
  </si>
  <si>
    <t>53468787</t>
  </si>
  <si>
    <t>Troy Aikman</t>
  </si>
  <si>
    <t>70T</t>
  </si>
  <si>
    <t>54088300</t>
  </si>
  <si>
    <t>Phil Simms</t>
  </si>
  <si>
    <t>54088356</t>
  </si>
  <si>
    <t>Joe Montana</t>
  </si>
  <si>
    <t>54088291</t>
  </si>
  <si>
    <t>Jack Ham</t>
  </si>
  <si>
    <t>54088294</t>
  </si>
  <si>
    <t>53961434</t>
  </si>
  <si>
    <t>53961433</t>
  </si>
  <si>
    <t>Walter Payton</t>
  </si>
  <si>
    <t>Kellen Winslow</t>
  </si>
  <si>
    <t>54088419</t>
  </si>
  <si>
    <t>60778175</t>
  </si>
  <si>
    <t xml:space="preserve">Patrick Mahomes </t>
  </si>
  <si>
    <t>1422881</t>
  </si>
  <si>
    <t>SGC 7.5</t>
  </si>
  <si>
    <t>54088378</t>
  </si>
  <si>
    <t>John Elway</t>
  </si>
  <si>
    <t>54088376</t>
  </si>
  <si>
    <t>53961446</t>
  </si>
  <si>
    <t>Dan Marino</t>
  </si>
  <si>
    <t>53961445</t>
  </si>
  <si>
    <t>53961453</t>
  </si>
  <si>
    <t>53961454</t>
  </si>
  <si>
    <t>53961443</t>
  </si>
  <si>
    <t>53961392</t>
  </si>
  <si>
    <t>53961498</t>
  </si>
  <si>
    <t>Pro Set</t>
  </si>
  <si>
    <t>Deion Sanders</t>
  </si>
  <si>
    <t>53961490</t>
  </si>
  <si>
    <t>53961493</t>
  </si>
  <si>
    <t>53961494</t>
  </si>
  <si>
    <t>53961495</t>
  </si>
  <si>
    <t>53961496</t>
  </si>
  <si>
    <t>53961479</t>
  </si>
  <si>
    <t>53961480</t>
  </si>
  <si>
    <t>53961472</t>
  </si>
  <si>
    <t>53961481</t>
  </si>
  <si>
    <t>53961483</t>
  </si>
  <si>
    <t>53961484</t>
  </si>
  <si>
    <t>53961487</t>
  </si>
  <si>
    <t>53961497</t>
  </si>
  <si>
    <t>47756536</t>
  </si>
  <si>
    <t>54088393</t>
  </si>
  <si>
    <t>54088394</t>
  </si>
  <si>
    <t>54088395</t>
  </si>
  <si>
    <t>54088396</t>
  </si>
  <si>
    <t>54088399</t>
  </si>
  <si>
    <t>54088400</t>
  </si>
  <si>
    <t>54983541</t>
  </si>
  <si>
    <t>Jerry Rice</t>
  </si>
  <si>
    <t>54983534</t>
  </si>
  <si>
    <t>54088401</t>
  </si>
  <si>
    <t>54088402</t>
  </si>
  <si>
    <t>54088405</t>
  </si>
  <si>
    <t>54088406</t>
  </si>
  <si>
    <t>54088407</t>
  </si>
  <si>
    <t>54088408</t>
  </si>
  <si>
    <t>54088409</t>
  </si>
  <si>
    <t>54088410</t>
  </si>
  <si>
    <t>54088411</t>
  </si>
  <si>
    <t>54088412</t>
  </si>
  <si>
    <t>54088404</t>
  </si>
  <si>
    <t>54088414</t>
  </si>
  <si>
    <t>54088415</t>
  </si>
  <si>
    <t>54088416</t>
  </si>
  <si>
    <t>54088417</t>
  </si>
  <si>
    <t>54088418</t>
  </si>
  <si>
    <t>50642681</t>
  </si>
  <si>
    <t>Pacific</t>
  </si>
  <si>
    <t>Kurt Warner/T.Horne</t>
  </si>
  <si>
    <t>50642679</t>
  </si>
  <si>
    <t>56145879</t>
  </si>
  <si>
    <t xml:space="preserve">Panini Absolute </t>
  </si>
  <si>
    <t>56145881</t>
  </si>
  <si>
    <t>56145780</t>
  </si>
  <si>
    <t xml:space="preserve">Panini Chronicles Draft Picks Donruss Optic Rated Rookies </t>
  </si>
  <si>
    <t>Ceedee Lamb</t>
  </si>
  <si>
    <t>Blue</t>
  </si>
  <si>
    <t>56145859</t>
  </si>
  <si>
    <t>56145855</t>
  </si>
  <si>
    <t>Yellow Trophy Collection #/149</t>
  </si>
  <si>
    <t>56145889</t>
  </si>
  <si>
    <t>56145892</t>
  </si>
  <si>
    <t xml:space="preserve">Tua Tagovailoa </t>
  </si>
  <si>
    <t>56145864</t>
  </si>
  <si>
    <t>56145865</t>
  </si>
  <si>
    <t>56145866</t>
  </si>
  <si>
    <t>56145896</t>
  </si>
  <si>
    <t>56145897</t>
  </si>
  <si>
    <t>56145826</t>
  </si>
  <si>
    <t>Tom Brady</t>
  </si>
  <si>
    <t>56430660</t>
  </si>
  <si>
    <t>Cam Akers</t>
  </si>
  <si>
    <t>Camo Pink</t>
  </si>
  <si>
    <t>55998190</t>
  </si>
  <si>
    <t>Jake Fromm</t>
  </si>
  <si>
    <t>56552735</t>
  </si>
  <si>
    <t>Gabriel Davis</t>
  </si>
  <si>
    <t>55620705</t>
  </si>
  <si>
    <t>Panini Prestige</t>
  </si>
  <si>
    <t>56430671</t>
  </si>
  <si>
    <t>Tee Higgins</t>
  </si>
  <si>
    <t>RWB</t>
  </si>
  <si>
    <t>8153274</t>
  </si>
  <si>
    <t>Devonta Smith</t>
  </si>
  <si>
    <t>Premium Press Proof</t>
  </si>
  <si>
    <t>7118365</t>
  </si>
  <si>
    <t>Panini Select</t>
  </si>
  <si>
    <t xml:space="preserve">Aaron Rodgers </t>
  </si>
  <si>
    <t>7651427</t>
  </si>
  <si>
    <t>55010394</t>
  </si>
  <si>
    <t>Russell Wilson</t>
  </si>
  <si>
    <t>55010388</t>
  </si>
  <si>
    <t>55010387</t>
  </si>
  <si>
    <t>55010330</t>
  </si>
  <si>
    <t>Red/White/Blue</t>
  </si>
  <si>
    <t>48938024</t>
  </si>
  <si>
    <t>Lamar Jackson</t>
  </si>
  <si>
    <t>54523502</t>
  </si>
  <si>
    <t>Terry McLaurin</t>
  </si>
  <si>
    <t>Lazer Prizm</t>
  </si>
  <si>
    <t>55010257</t>
  </si>
  <si>
    <t>DK Metcalf</t>
  </si>
  <si>
    <t>55010255</t>
  </si>
  <si>
    <t>55010293</t>
  </si>
  <si>
    <t>55010292</t>
  </si>
  <si>
    <t>Red Press Proof</t>
  </si>
  <si>
    <t>0260200</t>
  </si>
  <si>
    <t>Clearly</t>
  </si>
  <si>
    <t>Illusions</t>
  </si>
  <si>
    <t>chase claypool</t>
  </si>
  <si>
    <t>Bronze /499</t>
  </si>
  <si>
    <t>0568021</t>
  </si>
  <si>
    <t>57193486</t>
  </si>
  <si>
    <t>NFL Debut Pink Camo</t>
  </si>
  <si>
    <t>55010272</t>
  </si>
  <si>
    <t xml:space="preserve">Antonio Gandy-Golden </t>
  </si>
  <si>
    <t>Purple Auto</t>
  </si>
  <si>
    <t>55010263</t>
  </si>
  <si>
    <t>Chase Claypool</t>
  </si>
  <si>
    <t>55010271</t>
  </si>
  <si>
    <t xml:space="preserve">Purple /500 </t>
  </si>
  <si>
    <t>53616252</t>
  </si>
  <si>
    <t>All Pro</t>
  </si>
  <si>
    <t>19265627</t>
  </si>
  <si>
    <t>54088382</t>
  </si>
  <si>
    <t>53468858</t>
  </si>
  <si>
    <t>Sterling Sharpe</t>
  </si>
  <si>
    <t>333S</t>
  </si>
  <si>
    <t>Supplemental</t>
  </si>
  <si>
    <t>53468860</t>
  </si>
  <si>
    <t>53468861</t>
  </si>
  <si>
    <t>53468846</t>
  </si>
  <si>
    <t>53468848</t>
  </si>
  <si>
    <t>53468843</t>
  </si>
  <si>
    <t>53468850</t>
  </si>
  <si>
    <t>53468853</t>
  </si>
  <si>
    <t>53468855</t>
  </si>
  <si>
    <t>53468856</t>
  </si>
  <si>
    <t>53468857</t>
  </si>
  <si>
    <t>53468862</t>
  </si>
  <si>
    <t>53468859</t>
  </si>
  <si>
    <t>42497835</t>
  </si>
  <si>
    <t>Terrell Davis</t>
  </si>
  <si>
    <t>42497837</t>
  </si>
  <si>
    <t>55758962</t>
  </si>
  <si>
    <t>Topps Prime</t>
  </si>
  <si>
    <t>Silver Rainbow</t>
  </si>
  <si>
    <t>PSA 5</t>
  </si>
  <si>
    <t>56145886</t>
  </si>
  <si>
    <t>56145800</t>
  </si>
  <si>
    <t>joe burrow</t>
  </si>
  <si>
    <t>Draft Class</t>
  </si>
  <si>
    <t>56145789</t>
  </si>
  <si>
    <t xml:space="preserve">Panini Prestige </t>
  </si>
  <si>
    <t>56145791</t>
  </si>
  <si>
    <t>56145850</t>
  </si>
  <si>
    <t xml:space="preserve">Illusions Mystique </t>
  </si>
  <si>
    <t>MY3</t>
  </si>
  <si>
    <t>Mystique</t>
  </si>
  <si>
    <t>56145888</t>
  </si>
  <si>
    <t>56145831</t>
  </si>
  <si>
    <t xml:space="preserve">Panini Mosaic </t>
  </si>
  <si>
    <t>56145815</t>
  </si>
  <si>
    <t>RW4</t>
  </si>
  <si>
    <t>Rookie Wave</t>
  </si>
  <si>
    <t>56430653</t>
  </si>
  <si>
    <t>56430670</t>
  </si>
  <si>
    <t>55620713</t>
  </si>
  <si>
    <t>Panini Chronicles DP</t>
  </si>
  <si>
    <t>Phoenix</t>
  </si>
  <si>
    <t>Panini Mosaic</t>
  </si>
  <si>
    <t>55728587</t>
  </si>
  <si>
    <t>55998193</t>
  </si>
  <si>
    <t>56430613</t>
  </si>
  <si>
    <t>GG16</t>
  </si>
  <si>
    <t>Got Game Mosaic</t>
  </si>
  <si>
    <t>55010343</t>
  </si>
  <si>
    <t>Deshaun Watson</t>
  </si>
  <si>
    <t>55010342</t>
  </si>
  <si>
    <t>55010337</t>
  </si>
  <si>
    <t>Panini Donruss Optic</t>
  </si>
  <si>
    <t>48052083</t>
  </si>
  <si>
    <t>Panini Contenders</t>
  </si>
  <si>
    <t>47709091</t>
  </si>
  <si>
    <t>Josh Jacobs</t>
  </si>
  <si>
    <t>47709089</t>
  </si>
  <si>
    <t>47709090</t>
  </si>
  <si>
    <t>47709092</t>
  </si>
  <si>
    <t>47709093</t>
  </si>
  <si>
    <t>48657620</t>
  </si>
  <si>
    <t>0025812</t>
  </si>
  <si>
    <t xml:space="preserve">Justin jefferson </t>
  </si>
  <si>
    <t xml:space="preserve">Clearly </t>
  </si>
  <si>
    <t>0573127</t>
  </si>
  <si>
    <t>57193481</t>
  </si>
  <si>
    <t>Chronicles DP Spectra</t>
  </si>
  <si>
    <t>Spectra</t>
  </si>
  <si>
    <t>57193478</t>
  </si>
  <si>
    <t>57193535</t>
  </si>
  <si>
    <t>Leaf Metal</t>
  </si>
  <si>
    <t>LR05</t>
  </si>
  <si>
    <t>/50</t>
  </si>
  <si>
    <t>48938010</t>
  </si>
  <si>
    <t>Ozzie Newsome</t>
  </si>
  <si>
    <t>8247413</t>
  </si>
  <si>
    <t>54088365</t>
  </si>
  <si>
    <t>54088367</t>
  </si>
  <si>
    <t>54088368</t>
  </si>
  <si>
    <t>47143631</t>
  </si>
  <si>
    <t>7456512</t>
  </si>
  <si>
    <t>Kyler Murray</t>
  </si>
  <si>
    <t>2826652</t>
  </si>
  <si>
    <t>6404580</t>
  </si>
  <si>
    <t>6404581</t>
  </si>
  <si>
    <t>8183801</t>
  </si>
  <si>
    <t>4158483</t>
  </si>
  <si>
    <t>7514286</t>
  </si>
  <si>
    <t>1536540</t>
  </si>
  <si>
    <t>6868355</t>
  </si>
  <si>
    <t>1385585</t>
  </si>
  <si>
    <t>6708422</t>
  </si>
  <si>
    <t>52170654</t>
  </si>
  <si>
    <t>30T</t>
  </si>
  <si>
    <t>50792875</t>
  </si>
  <si>
    <t>Emmitt Smith</t>
  </si>
  <si>
    <t>27T</t>
  </si>
  <si>
    <t>09081082</t>
  </si>
  <si>
    <t>81012587</t>
  </si>
  <si>
    <t>Herbert/Mariota</t>
  </si>
  <si>
    <t>56552744</t>
  </si>
  <si>
    <t>55998172</t>
  </si>
  <si>
    <t>0644236</t>
  </si>
  <si>
    <t>Sage Hit Premier Draft</t>
  </si>
  <si>
    <t xml:space="preserve">Absolute </t>
  </si>
  <si>
    <t>Pink /399</t>
  </si>
  <si>
    <t>NFL Debut</t>
  </si>
  <si>
    <t>57193479</t>
  </si>
  <si>
    <t>55010346</t>
  </si>
  <si>
    <t>Drew Brees</t>
  </si>
  <si>
    <t>Silver Die Cut /75</t>
  </si>
  <si>
    <t>53468825</t>
  </si>
  <si>
    <t>53468826</t>
  </si>
  <si>
    <t>53468827</t>
  </si>
  <si>
    <t>53468828</t>
  </si>
  <si>
    <t>53468829</t>
  </si>
  <si>
    <t>53468830</t>
  </si>
  <si>
    <t>53468831</t>
  </si>
  <si>
    <t>53468818</t>
  </si>
  <si>
    <t>53468819</t>
  </si>
  <si>
    <t>53468820</t>
  </si>
  <si>
    <t>47756533</t>
  </si>
  <si>
    <t>47756537</t>
  </si>
  <si>
    <t>47756540</t>
  </si>
  <si>
    <t>47756544</t>
  </si>
  <si>
    <t>47756568</t>
  </si>
  <si>
    <t>47756572</t>
  </si>
  <si>
    <t>53468768</t>
  </si>
  <si>
    <t>53468814</t>
  </si>
  <si>
    <t>53468822</t>
  </si>
  <si>
    <t>53468823</t>
  </si>
  <si>
    <t>47143632</t>
  </si>
  <si>
    <t>47143621</t>
  </si>
  <si>
    <t>49526132</t>
  </si>
  <si>
    <t>50973499</t>
  </si>
  <si>
    <t>50973500</t>
  </si>
  <si>
    <t>49526233</t>
  </si>
  <si>
    <t>49526133</t>
  </si>
  <si>
    <t>49526134</t>
  </si>
  <si>
    <t>49526232</t>
  </si>
  <si>
    <t>49526222</t>
  </si>
  <si>
    <t>53468824</t>
  </si>
  <si>
    <t>47143633</t>
  </si>
  <si>
    <t>49526177</t>
  </si>
  <si>
    <t>49526137</t>
  </si>
  <si>
    <t>54088279</t>
  </si>
  <si>
    <t>Franco Harris</t>
  </si>
  <si>
    <t>48625971</t>
  </si>
  <si>
    <t>Barry Sanders</t>
  </si>
  <si>
    <t>83T</t>
  </si>
  <si>
    <t>48625970</t>
  </si>
  <si>
    <t>48625968</t>
  </si>
  <si>
    <t>52170681</t>
  </si>
  <si>
    <t>52170680</t>
  </si>
  <si>
    <t>52170679</t>
  </si>
  <si>
    <t>52170696</t>
  </si>
  <si>
    <t>52170695</t>
  </si>
  <si>
    <t>52170694</t>
  </si>
  <si>
    <t>52170693</t>
  </si>
  <si>
    <t>52170692</t>
  </si>
  <si>
    <t>52170691</t>
  </si>
  <si>
    <t>52170690</t>
  </si>
  <si>
    <t>52170744</t>
  </si>
  <si>
    <t>52170743</t>
  </si>
  <si>
    <t>52170742</t>
  </si>
  <si>
    <t>52170713</t>
  </si>
  <si>
    <t>53961502</t>
  </si>
  <si>
    <t>52170712</t>
  </si>
  <si>
    <t>52170710</t>
  </si>
  <si>
    <t>52170689</t>
  </si>
  <si>
    <t>52170688</t>
  </si>
  <si>
    <t>52170753</t>
  </si>
  <si>
    <t>52170756</t>
  </si>
  <si>
    <t>52170752</t>
  </si>
  <si>
    <t>52170751</t>
  </si>
  <si>
    <t>52170686</t>
  </si>
  <si>
    <t>52170716</t>
  </si>
  <si>
    <t>52170663</t>
  </si>
  <si>
    <t>52170662</t>
  </si>
  <si>
    <t>52170661</t>
  </si>
  <si>
    <t>52170660</t>
  </si>
  <si>
    <t>52170659</t>
  </si>
  <si>
    <t>52170671</t>
  </si>
  <si>
    <t>52170670</t>
  </si>
  <si>
    <t>52170669</t>
  </si>
  <si>
    <t>52170678</t>
  </si>
  <si>
    <t>52170668</t>
  </si>
  <si>
    <t>52170667</t>
  </si>
  <si>
    <t>52170656</t>
  </si>
  <si>
    <t>52170658</t>
  </si>
  <si>
    <t>56145808</t>
  </si>
  <si>
    <t>Goal Line</t>
  </si>
  <si>
    <t>56145899</t>
  </si>
  <si>
    <t>362 Justin Herbert</t>
  </si>
  <si>
    <t>56145887</t>
  </si>
  <si>
    <t>56145814</t>
  </si>
  <si>
    <t>RW1</t>
  </si>
  <si>
    <t xml:space="preserve">Pink Rookie Wave </t>
  </si>
  <si>
    <t>2833264</t>
  </si>
  <si>
    <t xml:space="preserve">Tom Brady </t>
  </si>
  <si>
    <t xml:space="preserve">Silver Prizm </t>
  </si>
  <si>
    <t>56430615</t>
  </si>
  <si>
    <t>RS10</t>
  </si>
  <si>
    <t>Rookie Scripts</t>
  </si>
  <si>
    <t>1270585</t>
  </si>
  <si>
    <t>DM-TB</t>
  </si>
  <si>
    <t>Dominators</t>
  </si>
  <si>
    <t>55998165</t>
  </si>
  <si>
    <t xml:space="preserve">Brett Favre </t>
  </si>
  <si>
    <t>55620723</t>
  </si>
  <si>
    <t>Jerry Jeudy</t>
  </si>
  <si>
    <t>Trophy Collection Sapphire</t>
  </si>
  <si>
    <t>56430580</t>
  </si>
  <si>
    <t>55998181</t>
  </si>
  <si>
    <t>55998168</t>
  </si>
  <si>
    <t>55998197</t>
  </si>
  <si>
    <t>5742354</t>
  </si>
  <si>
    <t>50477301</t>
  </si>
  <si>
    <t>Dalvin Cook</t>
  </si>
  <si>
    <t>0011807347</t>
  </si>
  <si>
    <t>Christian McCaffrey</t>
  </si>
  <si>
    <t>55010341</t>
  </si>
  <si>
    <t>55010340</t>
  </si>
  <si>
    <t>55010339</t>
  </si>
  <si>
    <t>55010338</t>
  </si>
  <si>
    <t>55010336</t>
  </si>
  <si>
    <t>48052091</t>
  </si>
  <si>
    <t>Panini Absolute</t>
  </si>
  <si>
    <t>56430621</t>
  </si>
  <si>
    <t>Disco Prizm</t>
  </si>
  <si>
    <t>56746924</t>
  </si>
  <si>
    <t>Orange Disco</t>
  </si>
  <si>
    <t>0563541</t>
  </si>
  <si>
    <t>56145837</t>
  </si>
  <si>
    <t>56145836</t>
  </si>
  <si>
    <t>56145838</t>
  </si>
  <si>
    <t>56839190</t>
  </si>
  <si>
    <t>53969197</t>
  </si>
  <si>
    <t>All-Pro</t>
  </si>
  <si>
    <t>46045902</t>
  </si>
  <si>
    <t>384S</t>
  </si>
  <si>
    <t>56145775</t>
  </si>
  <si>
    <t xml:space="preserve">Prizm Draft Picks </t>
  </si>
  <si>
    <t xml:space="preserve">Kyler Murray </t>
  </si>
  <si>
    <t>5634173</t>
  </si>
  <si>
    <t>Prestige</t>
  </si>
  <si>
    <t>HE-5</t>
  </si>
  <si>
    <t>Heros</t>
  </si>
  <si>
    <t>54983542</t>
  </si>
  <si>
    <t>47036169</t>
  </si>
  <si>
    <t>56145870</t>
  </si>
  <si>
    <t>56145871</t>
  </si>
  <si>
    <t>56145872</t>
  </si>
  <si>
    <t xml:space="preserve">Panini Illusions  </t>
  </si>
  <si>
    <t>56145794</t>
  </si>
  <si>
    <t>Game Day Ticket</t>
  </si>
  <si>
    <t>56145894</t>
  </si>
  <si>
    <t>Panini Score</t>
  </si>
  <si>
    <t>55998140</t>
  </si>
  <si>
    <t xml:space="preserve">Reactive Orange </t>
  </si>
  <si>
    <t>8805365</t>
  </si>
  <si>
    <t>56430663</t>
  </si>
  <si>
    <t>55620717</t>
  </si>
  <si>
    <t>54023890</t>
  </si>
  <si>
    <t>55998180</t>
  </si>
  <si>
    <t xml:space="preserve">Jalen Hurts </t>
  </si>
  <si>
    <t>56430577</t>
  </si>
  <si>
    <t>justin jefferson</t>
  </si>
  <si>
    <t>no huddle silver</t>
  </si>
  <si>
    <t>56430598</t>
  </si>
  <si>
    <t>Justin Jeffersono</t>
  </si>
  <si>
    <t xml:space="preserve">green </t>
  </si>
  <si>
    <t>55998182</t>
  </si>
  <si>
    <t>52768687</t>
  </si>
  <si>
    <t>55998162</t>
  </si>
  <si>
    <t>Ceedee Lamb 268</t>
  </si>
  <si>
    <t>55998161</t>
  </si>
  <si>
    <t>56746923</t>
  </si>
  <si>
    <t>56430627</t>
  </si>
  <si>
    <t>4371783</t>
  </si>
  <si>
    <t>Najee Harris</t>
  </si>
  <si>
    <t>3473571</t>
  </si>
  <si>
    <t>8566855</t>
  </si>
  <si>
    <t>Trevor Lawrence</t>
  </si>
  <si>
    <t>P-251</t>
  </si>
  <si>
    <t>Red Green Prizm</t>
  </si>
  <si>
    <t>3661861</t>
  </si>
  <si>
    <t>Zach Wilson</t>
  </si>
  <si>
    <t>50895002</t>
  </si>
  <si>
    <t>Patrick mahomes</t>
  </si>
  <si>
    <t>44955224</t>
  </si>
  <si>
    <t>54389950</t>
  </si>
  <si>
    <t>T.J. Watt</t>
  </si>
  <si>
    <t>44605967</t>
  </si>
  <si>
    <t>45555156</t>
  </si>
  <si>
    <t>48938023</t>
  </si>
  <si>
    <t>45109584</t>
  </si>
  <si>
    <t>51305600</t>
  </si>
  <si>
    <t>National Treasures</t>
  </si>
  <si>
    <t>Noah Fant</t>
  </si>
  <si>
    <t>RSCNF</t>
  </si>
  <si>
    <t>Gear/Auto</t>
  </si>
  <si>
    <t>55010260</t>
  </si>
  <si>
    <t>55010259</t>
  </si>
  <si>
    <t>58266687</t>
  </si>
  <si>
    <t>PaniniPhoenix</t>
  </si>
  <si>
    <t>Fireburst</t>
  </si>
  <si>
    <t>55010288</t>
  </si>
  <si>
    <t>55010277</t>
  </si>
  <si>
    <t>55010274</t>
  </si>
  <si>
    <t>55010276</t>
  </si>
  <si>
    <t>55010282</t>
  </si>
  <si>
    <t>55010283</t>
  </si>
  <si>
    <t>Turbocharged</t>
  </si>
  <si>
    <t>Light Blue Die Cut</t>
  </si>
  <si>
    <t>White Die Cut</t>
  </si>
  <si>
    <t>Origins</t>
  </si>
  <si>
    <t>RPA /75</t>
  </si>
  <si>
    <t>Joshua Kelley</t>
  </si>
  <si>
    <t>Neon Purple RPA /35</t>
  </si>
  <si>
    <t>0628424</t>
  </si>
  <si>
    <t>317</t>
  </si>
  <si>
    <t>57193494</t>
  </si>
  <si>
    <t>Certified</t>
  </si>
  <si>
    <t>/99</t>
  </si>
  <si>
    <t>57193493</t>
  </si>
  <si>
    <t>LR04</t>
  </si>
  <si>
    <t>57193492</t>
  </si>
  <si>
    <t>51717161</t>
  </si>
  <si>
    <t>Tyler Herro</t>
  </si>
  <si>
    <t>4261166</t>
  </si>
  <si>
    <t xml:space="preserve">SGC </t>
  </si>
  <si>
    <t>3665380</t>
  </si>
  <si>
    <t>7034143</t>
  </si>
  <si>
    <t>53961458</t>
  </si>
  <si>
    <t>53961455</t>
  </si>
  <si>
    <t>53961448</t>
  </si>
  <si>
    <t>53961447</t>
  </si>
  <si>
    <t>54493049</t>
  </si>
  <si>
    <t>52170684</t>
  </si>
  <si>
    <t>52170683</t>
  </si>
  <si>
    <t>52170741</t>
  </si>
  <si>
    <t>52170740</t>
  </si>
  <si>
    <t>52170739</t>
  </si>
  <si>
    <t>52170711</t>
  </si>
  <si>
    <t>52170738</t>
  </si>
  <si>
    <t>52170737</t>
  </si>
  <si>
    <t>52170750</t>
  </si>
  <si>
    <t>52170749</t>
  </si>
  <si>
    <t>52170748</t>
  </si>
  <si>
    <t>52170747</t>
  </si>
  <si>
    <t>52170746</t>
  </si>
  <si>
    <t>52170705</t>
  </si>
  <si>
    <t>52170704</t>
  </si>
  <si>
    <t>52170703</t>
  </si>
  <si>
    <t>52170702</t>
  </si>
  <si>
    <t>52170701</t>
  </si>
  <si>
    <t>52170700</t>
  </si>
  <si>
    <t>52170699</t>
  </si>
  <si>
    <t>52170698</t>
  </si>
  <si>
    <t>52170697</t>
  </si>
  <si>
    <t>53468841</t>
  </si>
  <si>
    <t>53468835</t>
  </si>
  <si>
    <t>53468837</t>
  </si>
  <si>
    <t>53468838</t>
  </si>
  <si>
    <t>53468839</t>
  </si>
  <si>
    <t>53961500</t>
  </si>
  <si>
    <t>53961431</t>
  </si>
  <si>
    <t>Lawrence Taylor</t>
  </si>
  <si>
    <t>54597765</t>
  </si>
  <si>
    <t>SA-GE Hit</t>
  </si>
  <si>
    <t>Premier Draft</t>
  </si>
  <si>
    <t xml:space="preserve">tier 2 </t>
  </si>
  <si>
    <t>6440680</t>
  </si>
  <si>
    <t>7181561</t>
  </si>
  <si>
    <t>Green Prizm</t>
  </si>
  <si>
    <t>56747142</t>
  </si>
  <si>
    <t>56145779</t>
  </si>
  <si>
    <t xml:space="preserve">Panini Chronicles Draft Picks Spectra </t>
  </si>
  <si>
    <t>Blue Prizm</t>
  </si>
  <si>
    <t>56145893</t>
  </si>
  <si>
    <t>55620706</t>
  </si>
  <si>
    <t>56430589</t>
  </si>
  <si>
    <t>mosaic</t>
  </si>
  <si>
    <t xml:space="preserve">justin jefferson  </t>
  </si>
  <si>
    <t>reactive green</t>
  </si>
  <si>
    <t>55998196</t>
  </si>
  <si>
    <t>reactive orange</t>
  </si>
  <si>
    <t>55998194</t>
  </si>
  <si>
    <t>Justin Jefferson 270</t>
  </si>
  <si>
    <t>56430583</t>
  </si>
  <si>
    <t>55998195</t>
  </si>
  <si>
    <t>Reactive Green</t>
  </si>
  <si>
    <t>48938012</t>
  </si>
  <si>
    <t>57046565</t>
  </si>
  <si>
    <t>56430574</t>
  </si>
  <si>
    <t>47308601</t>
  </si>
  <si>
    <t>Jim Kelly</t>
  </si>
  <si>
    <t>47308602</t>
  </si>
  <si>
    <t>47308597</t>
  </si>
  <si>
    <t>47308610</t>
  </si>
  <si>
    <t>47308611</t>
  </si>
  <si>
    <t>47308603</t>
  </si>
  <si>
    <t>47308604</t>
  </si>
  <si>
    <t>47308609</t>
  </si>
  <si>
    <t>42941840</t>
  </si>
  <si>
    <t>47308600</t>
  </si>
  <si>
    <t>46912771</t>
  </si>
  <si>
    <t>Baker Mayfield</t>
  </si>
  <si>
    <t>46912798</t>
  </si>
  <si>
    <t>46912800</t>
  </si>
  <si>
    <t>56145869</t>
  </si>
  <si>
    <t>5 Joe Burrow Trophy Collection</t>
  </si>
  <si>
    <t>Emerald</t>
  </si>
  <si>
    <t>56145809</t>
  </si>
  <si>
    <t xml:space="preserve">Panini Playoff  </t>
  </si>
  <si>
    <t>BTN26</t>
  </si>
  <si>
    <t>Behind the numbers</t>
  </si>
  <si>
    <t>56430576</t>
  </si>
  <si>
    <t>pink camo</t>
  </si>
  <si>
    <t>53088926</t>
  </si>
  <si>
    <t>Fireworks</t>
  </si>
  <si>
    <t>52618983</t>
  </si>
  <si>
    <t>47308599</t>
  </si>
  <si>
    <t>56145863</t>
  </si>
  <si>
    <t>55998163</t>
  </si>
  <si>
    <t>Tom Brady 298</t>
  </si>
  <si>
    <t>2741530</t>
  </si>
  <si>
    <t>Blue Die Cut Prizm</t>
  </si>
  <si>
    <t>56430623</t>
  </si>
  <si>
    <t>2820858</t>
  </si>
  <si>
    <t>Portrait</t>
  </si>
  <si>
    <t>6407077</t>
  </si>
  <si>
    <t>Trey Lance</t>
  </si>
  <si>
    <t>55259637</t>
  </si>
  <si>
    <t>Topps Platinum</t>
  </si>
  <si>
    <t>46305948</t>
  </si>
  <si>
    <t>55010269</t>
  </si>
  <si>
    <t>56430614</t>
  </si>
  <si>
    <t>Reactive Gold</t>
  </si>
  <si>
    <t>56747058</t>
  </si>
  <si>
    <t>Josh Allen</t>
  </si>
  <si>
    <t>Fireworks-No Huddle</t>
  </si>
  <si>
    <t>55010291</t>
  </si>
  <si>
    <t>55010270</t>
  </si>
  <si>
    <t>RPJBA</t>
  </si>
  <si>
    <t>RPA /25</t>
  </si>
  <si>
    <t>Sticker</t>
  </si>
  <si>
    <t>47000437</t>
  </si>
  <si>
    <t>56145788</t>
  </si>
  <si>
    <t>56145790</t>
  </si>
  <si>
    <t>56145821</t>
  </si>
  <si>
    <t xml:space="preserve">Chase Young </t>
  </si>
  <si>
    <t>56145829</t>
  </si>
  <si>
    <t>53011108</t>
  </si>
  <si>
    <t>56430596</t>
  </si>
  <si>
    <t>55010267</t>
  </si>
  <si>
    <t>55010268</t>
  </si>
  <si>
    <t>55010265</t>
  </si>
  <si>
    <t>55010266</t>
  </si>
  <si>
    <t>55010296</t>
  </si>
  <si>
    <t>Yellow Press Proof</t>
  </si>
  <si>
    <t xml:space="preserve">tier 3 </t>
  </si>
  <si>
    <t>56145817</t>
  </si>
  <si>
    <t xml:space="preserve">Tyreek Hill </t>
  </si>
  <si>
    <t>56324269</t>
  </si>
  <si>
    <t>56430669</t>
  </si>
  <si>
    <t>56145882</t>
  </si>
  <si>
    <t>56145883</t>
  </si>
  <si>
    <t>56430590</t>
  </si>
  <si>
    <t>55998143</t>
  </si>
  <si>
    <t>Donruss Elite</t>
  </si>
  <si>
    <t>54088383</t>
  </si>
  <si>
    <t>5428882</t>
  </si>
  <si>
    <t>56430569</t>
  </si>
  <si>
    <t>7283070</t>
  </si>
  <si>
    <t>56430603</t>
  </si>
  <si>
    <t>56430633</t>
  </si>
  <si>
    <t>55010262</t>
  </si>
  <si>
    <t>Silver Press Proof 85/100</t>
  </si>
  <si>
    <t>57193476</t>
  </si>
  <si>
    <t>Orange Trophy Collection</t>
  </si>
  <si>
    <t>44567938</t>
  </si>
  <si>
    <t>53961485</t>
  </si>
  <si>
    <t>53961482</t>
  </si>
  <si>
    <t>53961478</t>
  </si>
  <si>
    <t>53961475</t>
  </si>
  <si>
    <t>53961476</t>
  </si>
  <si>
    <t>53961491</t>
  </si>
  <si>
    <t>53961488</t>
  </si>
  <si>
    <t>53961489</t>
  </si>
  <si>
    <t>53961486</t>
  </si>
  <si>
    <t>49319848</t>
  </si>
  <si>
    <t>Orange Scope</t>
  </si>
  <si>
    <t>47319747</t>
  </si>
  <si>
    <t>Topps USFL</t>
  </si>
  <si>
    <t>Herschel Walker</t>
  </si>
  <si>
    <t>55998164</t>
  </si>
  <si>
    <t>56747103</t>
  </si>
  <si>
    <t>Hype-No Huddle</t>
  </si>
  <si>
    <t>58266655</t>
  </si>
  <si>
    <t>Panini Phoenix</t>
  </si>
  <si>
    <t>Fire Burst</t>
  </si>
  <si>
    <t>58266673</t>
  </si>
  <si>
    <t>56145807</t>
  </si>
  <si>
    <t>56145816</t>
  </si>
  <si>
    <t xml:space="preserve">Ceedee Lamb </t>
  </si>
  <si>
    <t>54314602</t>
  </si>
  <si>
    <t>54314601</t>
  </si>
  <si>
    <t>50895003</t>
  </si>
  <si>
    <t>Phenomenon Prizm</t>
  </si>
  <si>
    <t>58266667</t>
  </si>
  <si>
    <t>58266660</t>
  </si>
  <si>
    <t>58266659</t>
  </si>
  <si>
    <t>58266672</t>
  </si>
  <si>
    <t>58266656</t>
  </si>
  <si>
    <t>58266675</t>
  </si>
  <si>
    <t>58266668</t>
  </si>
  <si>
    <t>58266662</t>
  </si>
  <si>
    <t>58266670</t>
  </si>
  <si>
    <t>56145825</t>
  </si>
  <si>
    <t>56430664</t>
  </si>
  <si>
    <t>56145776</t>
  </si>
  <si>
    <t xml:space="preserve">Hunter Renfrow </t>
  </si>
  <si>
    <t>56145819</t>
  </si>
  <si>
    <t xml:space="preserve">Jerry Jeudy </t>
  </si>
  <si>
    <t>54137257</t>
  </si>
  <si>
    <t>Pink Prizm</t>
  </si>
  <si>
    <t>8366282</t>
  </si>
  <si>
    <t xml:space="preserve">Prizm DP </t>
  </si>
  <si>
    <t>Red Prizm 199/299</t>
  </si>
  <si>
    <t>48544532</t>
  </si>
  <si>
    <t>DeAndre Hopkins</t>
  </si>
  <si>
    <t>Camo Refractor</t>
  </si>
  <si>
    <t>56963437</t>
  </si>
  <si>
    <t>Panini Flawless</t>
  </si>
  <si>
    <t>Sapphire 04/10</t>
  </si>
  <si>
    <t>56430575</t>
  </si>
  <si>
    <t>55010308</t>
  </si>
  <si>
    <t>55010309</t>
  </si>
  <si>
    <t>55010300</t>
  </si>
  <si>
    <t>55010304</t>
  </si>
  <si>
    <t>55010306</t>
  </si>
  <si>
    <t>55010302</t>
  </si>
  <si>
    <t>55010301</t>
  </si>
  <si>
    <t>55010307</t>
  </si>
  <si>
    <t>55010305</t>
  </si>
  <si>
    <t>55010303</t>
  </si>
  <si>
    <t>55010298</t>
  </si>
  <si>
    <t>55010299</t>
  </si>
  <si>
    <t>55010261</t>
  </si>
  <si>
    <t>Black Press Proof 10/10</t>
  </si>
  <si>
    <t>57193462</t>
  </si>
  <si>
    <t>LR12</t>
  </si>
  <si>
    <t>35/50</t>
  </si>
  <si>
    <t>55010311</t>
  </si>
  <si>
    <t>55010312</t>
  </si>
  <si>
    <t>7225672</t>
  </si>
  <si>
    <t>60933652</t>
  </si>
  <si>
    <t>63207495</t>
  </si>
  <si>
    <t>Purple Shock</t>
  </si>
  <si>
    <t>56430675</t>
  </si>
  <si>
    <t>56430634</t>
  </si>
  <si>
    <t>55010297</t>
  </si>
  <si>
    <t>Variation</t>
  </si>
  <si>
    <t>1544832</t>
  </si>
  <si>
    <t>Travis Kelce</t>
  </si>
  <si>
    <t>Auto 186/499</t>
  </si>
  <si>
    <t>SGC 8.5/Auto 10</t>
  </si>
  <si>
    <t>56430605</t>
  </si>
  <si>
    <t>Blue Hypere</t>
  </si>
  <si>
    <t>53937992</t>
  </si>
  <si>
    <t>63513170</t>
  </si>
  <si>
    <t>PB3</t>
  </si>
  <si>
    <t>Prizm Black</t>
  </si>
  <si>
    <t>5032717</t>
  </si>
  <si>
    <t>Holo Prizm</t>
  </si>
  <si>
    <t>63723106</t>
  </si>
  <si>
    <t>56430635</t>
  </si>
  <si>
    <t>56430638</t>
  </si>
  <si>
    <t>48461418</t>
  </si>
  <si>
    <t>Dragon Scale Prizm 09/88</t>
  </si>
  <si>
    <t>53645800</t>
  </si>
  <si>
    <t>Emerald Signature</t>
  </si>
  <si>
    <t>56430639</t>
  </si>
  <si>
    <t>63740098</t>
  </si>
  <si>
    <t>Absolute</t>
  </si>
  <si>
    <t>K29</t>
  </si>
  <si>
    <t>Kaboom</t>
  </si>
  <si>
    <t>8857580</t>
  </si>
  <si>
    <t>DT3</t>
  </si>
  <si>
    <t>Downtown</t>
  </si>
  <si>
    <t>6203310</t>
  </si>
  <si>
    <t>Upper Deck Encore</t>
  </si>
  <si>
    <t>0009706727</t>
  </si>
  <si>
    <t>Auto /250</t>
  </si>
  <si>
    <t>BGS 9.5/Auto 10</t>
  </si>
  <si>
    <t>0009104001</t>
  </si>
  <si>
    <t>62036626</t>
  </si>
  <si>
    <t>Flourescent Gold /10</t>
  </si>
  <si>
    <t>63758276</t>
  </si>
  <si>
    <t>Gold Mosaic Auto</t>
  </si>
  <si>
    <t>#RA1</t>
  </si>
  <si>
    <t>PSA 8/PSA 10 Auto</t>
  </si>
  <si>
    <t>NEW CARDS</t>
  </si>
  <si>
    <t>SCR-9</t>
  </si>
  <si>
    <t>Select Certified Rookies</t>
  </si>
  <si>
    <t xml:space="preserve"> SGC</t>
  </si>
  <si>
    <t>XR</t>
  </si>
  <si>
    <t>Tyler Johnson</t>
  </si>
  <si>
    <t>Red /249</t>
  </si>
  <si>
    <t>Silver</t>
  </si>
  <si>
    <t>Chris Godwin</t>
  </si>
  <si>
    <t>AJ Dillon</t>
  </si>
  <si>
    <t>SCR-4</t>
  </si>
  <si>
    <t>Certified Rookies</t>
  </si>
  <si>
    <t>Brett Favre</t>
  </si>
  <si>
    <t>Gold</t>
  </si>
  <si>
    <t>retail</t>
  </si>
  <si>
    <t>SGC 6</t>
  </si>
  <si>
    <t>Joe</t>
  </si>
  <si>
    <t>Herbert</t>
  </si>
  <si>
    <t>Red Mosaic</t>
  </si>
  <si>
    <t xml:space="preserve">Prestige </t>
  </si>
  <si>
    <t>Burrow</t>
  </si>
  <si>
    <t>MY1</t>
  </si>
  <si>
    <t>Orange</t>
  </si>
  <si>
    <t>No HuddlePrizm</t>
  </si>
  <si>
    <t>Purple Die Cut Prizm</t>
  </si>
  <si>
    <t>Brady</t>
  </si>
  <si>
    <t>Tri-Color Prizm</t>
  </si>
  <si>
    <t>Leaf Pro Set</t>
  </si>
  <si>
    <t>Lawrence</t>
  </si>
  <si>
    <t>PS1</t>
  </si>
  <si>
    <t>Elite</t>
  </si>
  <si>
    <t>JaMarr Chase</t>
  </si>
  <si>
    <t>Status 68/275</t>
  </si>
  <si>
    <t>Randy Moss</t>
  </si>
  <si>
    <t>Interstate</t>
  </si>
  <si>
    <t>Mahomes</t>
  </si>
  <si>
    <t>RY3</t>
  </si>
  <si>
    <t>Mirror 216/299</t>
  </si>
  <si>
    <t>Rice</t>
  </si>
  <si>
    <t>Marino</t>
  </si>
  <si>
    <t>Topps Pristine</t>
  </si>
  <si>
    <t xml:space="preserve">PSA 10 </t>
  </si>
  <si>
    <t>Stadium</t>
  </si>
  <si>
    <t>Elway</t>
  </si>
  <si>
    <t>Sanders</t>
  </si>
  <si>
    <t>Dickerson</t>
  </si>
  <si>
    <t>Holo</t>
  </si>
  <si>
    <t>GG2</t>
  </si>
  <si>
    <t>Montana</t>
  </si>
  <si>
    <t>Leaf Limited</t>
  </si>
  <si>
    <t>Manning</t>
  </si>
  <si>
    <t>/999</t>
  </si>
  <si>
    <t>OG</t>
  </si>
  <si>
    <t>GM22</t>
  </si>
  <si>
    <t>Glass Mosaic</t>
  </si>
  <si>
    <t>CardHedger</t>
  </si>
  <si>
    <t>Total Cards</t>
  </si>
  <si>
    <t>Total Value</t>
  </si>
  <si>
    <t>Average Value</t>
  </si>
  <si>
    <t>CardHedger Value</t>
  </si>
  <si>
    <t xml:space="preserve">TOTAL </t>
  </si>
  <si>
    <t>49716693</t>
  </si>
  <si>
    <t>Zion Williamson</t>
  </si>
  <si>
    <t>46787200</t>
  </si>
  <si>
    <t>48637153</t>
  </si>
  <si>
    <t>47390277</t>
  </si>
  <si>
    <t>53595583</t>
  </si>
  <si>
    <t>53595587</t>
  </si>
  <si>
    <t>53595582</t>
  </si>
  <si>
    <t>53595580</t>
  </si>
  <si>
    <t>54808514</t>
  </si>
  <si>
    <t>Kevin Durant</t>
  </si>
  <si>
    <t>Black</t>
  </si>
  <si>
    <t>PSA 7.5</t>
  </si>
  <si>
    <t>46181915</t>
  </si>
  <si>
    <t>Carmelo Anthony</t>
  </si>
  <si>
    <t>54808515</t>
  </si>
  <si>
    <t>55259640</t>
  </si>
  <si>
    <t>Upper Deck</t>
  </si>
  <si>
    <t>51102917</t>
  </si>
  <si>
    <t>James Harden</t>
  </si>
  <si>
    <t>46306067</t>
  </si>
  <si>
    <t>Kawhi Leonard</t>
  </si>
  <si>
    <t>55259641</t>
  </si>
  <si>
    <t>Brandon Ingram</t>
  </si>
  <si>
    <t>55259084</t>
  </si>
  <si>
    <t>Lonzo Ball</t>
  </si>
  <si>
    <t>Shock</t>
  </si>
  <si>
    <t>56694980</t>
  </si>
  <si>
    <t>Yao Ming</t>
  </si>
  <si>
    <t>56694974</t>
  </si>
  <si>
    <t>Steph Curry</t>
  </si>
  <si>
    <t>56695002</t>
  </si>
  <si>
    <t>Stephen Curry</t>
  </si>
  <si>
    <t>56694973</t>
  </si>
  <si>
    <t>Astounding Sapphire</t>
  </si>
  <si>
    <t>56695011</t>
  </si>
  <si>
    <t xml:space="preserve">Lebron James  </t>
  </si>
  <si>
    <t>56963428</t>
  </si>
  <si>
    <t>Lebron James</t>
  </si>
  <si>
    <t>55637119</t>
  </si>
  <si>
    <t>SP Holoviews</t>
  </si>
  <si>
    <t>Shaquille O'Neal</t>
  </si>
  <si>
    <t>PC29</t>
  </si>
  <si>
    <t>Premium Collection</t>
  </si>
  <si>
    <t>62082041</t>
  </si>
  <si>
    <t>Hoops Premium</t>
  </si>
  <si>
    <t>56694996</t>
  </si>
  <si>
    <t>Dwayne Wade</t>
  </si>
  <si>
    <t>56694995</t>
  </si>
  <si>
    <t>56694977</t>
  </si>
  <si>
    <t>Panini Black</t>
  </si>
  <si>
    <t>Eric Paschall</t>
  </si>
  <si>
    <t xml:space="preserve">Silver </t>
  </si>
  <si>
    <t>56694997</t>
  </si>
  <si>
    <t>7662303</t>
  </si>
  <si>
    <t>Luka Doncic</t>
  </si>
  <si>
    <t>0010448170</t>
  </si>
  <si>
    <t>Panini Encased</t>
  </si>
  <si>
    <t>Frank Nitilikina</t>
  </si>
  <si>
    <t>James Wiseman</t>
  </si>
  <si>
    <t>Instant Impact Silver</t>
  </si>
  <si>
    <t>57193508</t>
  </si>
  <si>
    <t>Prizm DP</t>
  </si>
  <si>
    <t>Ja Morant</t>
  </si>
  <si>
    <t>57193525</t>
  </si>
  <si>
    <t>NBA Debut</t>
  </si>
  <si>
    <t>56653915</t>
  </si>
  <si>
    <t>Hoops Premium Stock</t>
  </si>
  <si>
    <t>57193524</t>
  </si>
  <si>
    <t>51717159</t>
  </si>
  <si>
    <t>51717157</t>
  </si>
  <si>
    <t>60778170</t>
  </si>
  <si>
    <t>60778180</t>
  </si>
  <si>
    <t>Panini Hoops</t>
  </si>
  <si>
    <t>Darius Garland</t>
  </si>
  <si>
    <t>We Got Next</t>
  </si>
  <si>
    <t>60778141</t>
  </si>
  <si>
    <t>Cameron Johnson</t>
  </si>
  <si>
    <t>52171161</t>
  </si>
  <si>
    <t>Charles Barkley</t>
  </si>
  <si>
    <t>All-Star</t>
  </si>
  <si>
    <t>27780861</t>
  </si>
  <si>
    <t>28456864</t>
  </si>
  <si>
    <t>John Stockton</t>
  </si>
  <si>
    <t>52171187</t>
  </si>
  <si>
    <t>26585371</t>
  </si>
  <si>
    <t>45410271</t>
  </si>
  <si>
    <t>26173889</t>
  </si>
  <si>
    <t>02310949</t>
  </si>
  <si>
    <t>02302843</t>
  </si>
  <si>
    <t>52171177</t>
  </si>
  <si>
    <t>52171182</t>
  </si>
  <si>
    <t>52171183</t>
  </si>
  <si>
    <t>52171184</t>
  </si>
  <si>
    <t>52171186</t>
  </si>
  <si>
    <t>52171179</t>
  </si>
  <si>
    <t>28456937</t>
  </si>
  <si>
    <t>Clyde Drexler</t>
  </si>
  <si>
    <t>46697586</t>
  </si>
  <si>
    <t>46787121</t>
  </si>
  <si>
    <t>46787143</t>
  </si>
  <si>
    <t>46787137</t>
  </si>
  <si>
    <t>46787091</t>
  </si>
  <si>
    <t>46787164</t>
  </si>
  <si>
    <t>46787094</t>
  </si>
  <si>
    <t>46787136</t>
  </si>
  <si>
    <t>46787128</t>
  </si>
  <si>
    <t>4410672</t>
  </si>
  <si>
    <t>7838257</t>
  </si>
  <si>
    <t>3811771</t>
  </si>
  <si>
    <t>2210587</t>
  </si>
  <si>
    <t>60778144</t>
  </si>
  <si>
    <t>60778161</t>
  </si>
  <si>
    <t>60778157</t>
  </si>
  <si>
    <t>53468406</t>
  </si>
  <si>
    <t>Vince Carter</t>
  </si>
  <si>
    <t>53468402</t>
  </si>
  <si>
    <t>11470829</t>
  </si>
  <si>
    <t>Shaquille O'neal</t>
  </si>
  <si>
    <t>08102642</t>
  </si>
  <si>
    <t>47493478</t>
  </si>
  <si>
    <t>53228122</t>
  </si>
  <si>
    <t>1b</t>
  </si>
  <si>
    <t>Trade Card</t>
  </si>
  <si>
    <t>53468364</t>
  </si>
  <si>
    <t>53468363</t>
  </si>
  <si>
    <t>53468366</t>
  </si>
  <si>
    <t>53468369</t>
  </si>
  <si>
    <t>52286712</t>
  </si>
  <si>
    <t>52286713</t>
  </si>
  <si>
    <t>52286714</t>
  </si>
  <si>
    <t>52171084</t>
  </si>
  <si>
    <t>Patrick Ewing</t>
  </si>
  <si>
    <t>0778060</t>
  </si>
  <si>
    <t>SGC 7</t>
  </si>
  <si>
    <t>50642623</t>
  </si>
  <si>
    <t>55426577</t>
  </si>
  <si>
    <t>Upper Deck McDonalds</t>
  </si>
  <si>
    <t>OR5</t>
  </si>
  <si>
    <t>Orlando</t>
  </si>
  <si>
    <t>55426516</t>
  </si>
  <si>
    <t>52286689</t>
  </si>
  <si>
    <t>All Star</t>
  </si>
  <si>
    <t>53228117</t>
  </si>
  <si>
    <t>53228116</t>
  </si>
  <si>
    <t>55426571</t>
  </si>
  <si>
    <t>Magic Johnson vs Jordan</t>
  </si>
  <si>
    <t>55426565</t>
  </si>
  <si>
    <t>Larry Bird</t>
  </si>
  <si>
    <t>55426566</t>
  </si>
  <si>
    <t>55426552</t>
  </si>
  <si>
    <t>55426553</t>
  </si>
  <si>
    <t>55426554</t>
  </si>
  <si>
    <t>55426525</t>
  </si>
  <si>
    <t>Fller</t>
  </si>
  <si>
    <t>magic Johnson</t>
  </si>
  <si>
    <t>55426528</t>
  </si>
  <si>
    <t>55426519</t>
  </si>
  <si>
    <t>Akeem Olajuwon</t>
  </si>
  <si>
    <t>56695007</t>
  </si>
  <si>
    <t>Anthony Davis</t>
  </si>
  <si>
    <t>Overdrive</t>
  </si>
  <si>
    <t>Tier 5</t>
  </si>
  <si>
    <t>55637117</t>
  </si>
  <si>
    <t xml:space="preserve">Metal </t>
  </si>
  <si>
    <t>Kevin Garnett</t>
  </si>
  <si>
    <t>55010407</t>
  </si>
  <si>
    <t>Kevin McHale</t>
  </si>
  <si>
    <t>East</t>
  </si>
  <si>
    <t>28456863</t>
  </si>
  <si>
    <t>28456859</t>
  </si>
  <si>
    <t>28457014</t>
  </si>
  <si>
    <t>28457009</t>
  </si>
  <si>
    <t>28457008</t>
  </si>
  <si>
    <t>52171152</t>
  </si>
  <si>
    <t>52171107</t>
  </si>
  <si>
    <t>Dominique Wilkins</t>
  </si>
  <si>
    <t>52171088</t>
  </si>
  <si>
    <t xml:space="preserve">Fleer  </t>
  </si>
  <si>
    <t>53412405</t>
  </si>
  <si>
    <t>Kareem Abdul-Jabbar</t>
  </si>
  <si>
    <t>53412413</t>
  </si>
  <si>
    <t>55426511</t>
  </si>
  <si>
    <t>55426573</t>
  </si>
  <si>
    <t>Fleer Sticker</t>
  </si>
  <si>
    <t>1002974353</t>
  </si>
  <si>
    <t>56694993</t>
  </si>
  <si>
    <t>Romeo Langford</t>
  </si>
  <si>
    <t>1052002</t>
  </si>
  <si>
    <t xml:space="preserve">Topps </t>
  </si>
  <si>
    <t>56694998</t>
  </si>
  <si>
    <t>Trae Young</t>
  </si>
  <si>
    <t>57193446</t>
  </si>
  <si>
    <t xml:space="preserve">Lamelo Ball </t>
  </si>
  <si>
    <t>54026055</t>
  </si>
  <si>
    <t>55010252</t>
  </si>
  <si>
    <t>Fanatics</t>
  </si>
  <si>
    <t>51717152</t>
  </si>
  <si>
    <t>51717151</t>
  </si>
  <si>
    <t>55998149</t>
  </si>
  <si>
    <t>Pink XR</t>
  </si>
  <si>
    <t>56333640</t>
  </si>
  <si>
    <t>56333639</t>
  </si>
  <si>
    <t>56333638</t>
  </si>
  <si>
    <t>60778132</t>
  </si>
  <si>
    <t>Cam Reddish</t>
  </si>
  <si>
    <t>60778133</t>
  </si>
  <si>
    <t>52171168</t>
  </si>
  <si>
    <t>Magic Johnson</t>
  </si>
  <si>
    <t>53228187</t>
  </si>
  <si>
    <t>Hoops</t>
  </si>
  <si>
    <t>David Robinson</t>
  </si>
  <si>
    <t>53412441</t>
  </si>
  <si>
    <t>53228186</t>
  </si>
  <si>
    <t>53412448</t>
  </si>
  <si>
    <t>53412450</t>
  </si>
  <si>
    <t>53412451</t>
  </si>
  <si>
    <t>53412452</t>
  </si>
  <si>
    <t>53412454</t>
  </si>
  <si>
    <t>53228193</t>
  </si>
  <si>
    <t>53228192</t>
  </si>
  <si>
    <t>53228190</t>
  </si>
  <si>
    <t>48365025</t>
  </si>
  <si>
    <t>48365022</t>
  </si>
  <si>
    <t>28456985</t>
  </si>
  <si>
    <t>52171128</t>
  </si>
  <si>
    <t>50195970</t>
  </si>
  <si>
    <t>Panini Optic</t>
  </si>
  <si>
    <t>7018534</t>
  </si>
  <si>
    <t>Great Xpectations</t>
  </si>
  <si>
    <t>49873127</t>
  </si>
  <si>
    <t>60778162</t>
  </si>
  <si>
    <t>53228115</t>
  </si>
  <si>
    <t>52171113</t>
  </si>
  <si>
    <t>Isiah Thomas</t>
  </si>
  <si>
    <t>Julius Erving</t>
  </si>
  <si>
    <t>52171102</t>
  </si>
  <si>
    <t>53228089</t>
  </si>
  <si>
    <t>Mitch Richmond</t>
  </si>
  <si>
    <t>53412422</t>
  </si>
  <si>
    <t>Dominique WIlkins</t>
  </si>
  <si>
    <t>28248515</t>
  </si>
  <si>
    <t>53960493</t>
  </si>
  <si>
    <t>55426537</t>
  </si>
  <si>
    <t>52286699</t>
  </si>
  <si>
    <t>53468398</t>
  </si>
  <si>
    <t>Ultra</t>
  </si>
  <si>
    <t>53468390</t>
  </si>
  <si>
    <t>53468392</t>
  </si>
  <si>
    <t>55426524</t>
  </si>
  <si>
    <t>55426508</t>
  </si>
  <si>
    <t>east</t>
  </si>
  <si>
    <t>55426510</t>
  </si>
  <si>
    <t>53228188</t>
  </si>
  <si>
    <t>53412457</t>
  </si>
  <si>
    <t>53412447</t>
  </si>
  <si>
    <t>53412449</t>
  </si>
  <si>
    <t>28456860</t>
  </si>
  <si>
    <t>53412372</t>
  </si>
  <si>
    <t>53412388</t>
  </si>
  <si>
    <t>53412383</t>
  </si>
  <si>
    <t>53412389</t>
  </si>
  <si>
    <t>53412386</t>
  </si>
  <si>
    <t>53412390</t>
  </si>
  <si>
    <t>53412391</t>
  </si>
  <si>
    <t>53412384</t>
  </si>
  <si>
    <t>53412379</t>
  </si>
  <si>
    <t>53412371</t>
  </si>
  <si>
    <t>53412385</t>
  </si>
  <si>
    <t>53412393</t>
  </si>
  <si>
    <t>52171149</t>
  </si>
  <si>
    <t>53412374</t>
  </si>
  <si>
    <t>4865124</t>
  </si>
  <si>
    <t>NBA hoops</t>
  </si>
  <si>
    <t>Sears Superstars</t>
  </si>
  <si>
    <t>28456988</t>
  </si>
  <si>
    <t>52171119</t>
  </si>
  <si>
    <t>52171121</t>
  </si>
  <si>
    <t>53228090</t>
  </si>
  <si>
    <t>53228091</t>
  </si>
  <si>
    <t>53228092</t>
  </si>
  <si>
    <t>56403360</t>
  </si>
  <si>
    <t>50184421</t>
  </si>
  <si>
    <t>Michael Porter Jr</t>
  </si>
  <si>
    <t xml:space="preserve">Green </t>
  </si>
  <si>
    <t>54255831</t>
  </si>
  <si>
    <t>19646074</t>
  </si>
  <si>
    <t>sticker</t>
  </si>
  <si>
    <t>26155075</t>
  </si>
  <si>
    <t>25469332</t>
  </si>
  <si>
    <t>52171117</t>
  </si>
  <si>
    <t>49049888</t>
  </si>
  <si>
    <t>Donovan Mitchell</t>
  </si>
  <si>
    <t>56695000</t>
  </si>
  <si>
    <t>56694983</t>
  </si>
  <si>
    <t>55998158</t>
  </si>
  <si>
    <t>56694958</t>
  </si>
  <si>
    <t>56694959</t>
  </si>
  <si>
    <t>51717158</t>
  </si>
  <si>
    <t>51717160</t>
  </si>
  <si>
    <t>52768684</t>
  </si>
  <si>
    <t>55085272</t>
  </si>
  <si>
    <t>Instant Impact</t>
  </si>
  <si>
    <t>56839185</t>
  </si>
  <si>
    <t>Shai Gilgeous Alexander</t>
  </si>
  <si>
    <t>60778143</t>
  </si>
  <si>
    <t>53468349</t>
  </si>
  <si>
    <t>53468350</t>
  </si>
  <si>
    <t>53468345</t>
  </si>
  <si>
    <t>53468377</t>
  </si>
  <si>
    <t>53468361</t>
  </si>
  <si>
    <t>53468346</t>
  </si>
  <si>
    <t>53468378</t>
  </si>
  <si>
    <t>53468382</t>
  </si>
  <si>
    <t>53468381</t>
  </si>
  <si>
    <t>53468374</t>
  </si>
  <si>
    <t>53468370</t>
  </si>
  <si>
    <t>53960510</t>
  </si>
  <si>
    <t>Fleer Update</t>
  </si>
  <si>
    <t>Gary Payton</t>
  </si>
  <si>
    <t>U-92</t>
  </si>
  <si>
    <t>Shaq O'Neal</t>
  </si>
  <si>
    <t>53468360</t>
  </si>
  <si>
    <t>28456893</t>
  </si>
  <si>
    <t>28456896</t>
  </si>
  <si>
    <t>52171163</t>
  </si>
  <si>
    <t>53412424</t>
  </si>
  <si>
    <t>001252309</t>
  </si>
  <si>
    <t>81259386</t>
  </si>
  <si>
    <t>Horace Grant</t>
  </si>
  <si>
    <t>14250244</t>
  </si>
  <si>
    <t>44314198</t>
  </si>
  <si>
    <t>52171131</t>
  </si>
  <si>
    <t>52171130</t>
  </si>
  <si>
    <t>05356759</t>
  </si>
  <si>
    <t>48656115</t>
  </si>
  <si>
    <t>27030786</t>
  </si>
  <si>
    <t>28457029</t>
  </si>
  <si>
    <t>44046527</t>
  </si>
  <si>
    <t>48466218</t>
  </si>
  <si>
    <t>Skybox</t>
  </si>
  <si>
    <t>50642620</t>
  </si>
  <si>
    <t>Akeem Olajuwan</t>
  </si>
  <si>
    <t>50642616</t>
  </si>
  <si>
    <t>50642617</t>
  </si>
  <si>
    <t>50642618</t>
  </si>
  <si>
    <t>16685611</t>
  </si>
  <si>
    <t>Mark Aguirre</t>
  </si>
  <si>
    <t>51738633</t>
  </si>
  <si>
    <t>55010424</t>
  </si>
  <si>
    <t>53412376</t>
  </si>
  <si>
    <t>53412375</t>
  </si>
  <si>
    <t>53412395</t>
  </si>
  <si>
    <t>53412387</t>
  </si>
  <si>
    <t>55010423</t>
  </si>
  <si>
    <t>53412396</t>
  </si>
  <si>
    <t>55010419</t>
  </si>
  <si>
    <t>55010418</t>
  </si>
  <si>
    <t>55010414</t>
  </si>
  <si>
    <t>55010415</t>
  </si>
  <si>
    <t>53468324</t>
  </si>
  <si>
    <t>53228160</t>
  </si>
  <si>
    <t>55426558</t>
  </si>
  <si>
    <t>55426559</t>
  </si>
  <si>
    <t>55426560</t>
  </si>
  <si>
    <t>53468357</t>
  </si>
  <si>
    <t>53468358</t>
  </si>
  <si>
    <t>53468356</t>
  </si>
  <si>
    <t>53468353</t>
  </si>
  <si>
    <t>53468351</t>
  </si>
  <si>
    <t>53468348</t>
  </si>
  <si>
    <t>01533553</t>
  </si>
  <si>
    <t>53468388</t>
  </si>
  <si>
    <t>53468384</t>
  </si>
  <si>
    <t>53468386</t>
  </si>
  <si>
    <t>53468379</t>
  </si>
  <si>
    <t>53468375</t>
  </si>
  <si>
    <t>53468376</t>
  </si>
  <si>
    <t>47745876</t>
  </si>
  <si>
    <t>57723401</t>
  </si>
  <si>
    <t>47745878</t>
  </si>
  <si>
    <t>47745875</t>
  </si>
  <si>
    <t>53468367</t>
  </si>
  <si>
    <t>53468368</t>
  </si>
  <si>
    <t>53468371</t>
  </si>
  <si>
    <t>53468372</t>
  </si>
  <si>
    <t>53468365</t>
  </si>
  <si>
    <t>53468362</t>
  </si>
  <si>
    <t>51956596</t>
  </si>
  <si>
    <t>52286707</t>
  </si>
  <si>
    <t>52286708</t>
  </si>
  <si>
    <t>52286709</t>
  </si>
  <si>
    <t>53317709</t>
  </si>
  <si>
    <t>Pulsar</t>
  </si>
  <si>
    <t>51717144</t>
  </si>
  <si>
    <t>51717146</t>
  </si>
  <si>
    <t>56963430</t>
  </si>
  <si>
    <t>49873129</t>
  </si>
  <si>
    <t>55398531</t>
  </si>
  <si>
    <t>48466217</t>
  </si>
  <si>
    <t>42682501</t>
  </si>
  <si>
    <t>Chuck Person</t>
  </si>
  <si>
    <t>53468322</t>
  </si>
  <si>
    <t>23498928</t>
  </si>
  <si>
    <t>47150382</t>
  </si>
  <si>
    <t>50475543</t>
  </si>
  <si>
    <t>47150352</t>
  </si>
  <si>
    <t>47150351</t>
  </si>
  <si>
    <t>47150383</t>
  </si>
  <si>
    <t>47150376</t>
  </si>
  <si>
    <t>47150349</t>
  </si>
  <si>
    <t>53960496</t>
  </si>
  <si>
    <t>55426513</t>
  </si>
  <si>
    <t>51717148</t>
  </si>
  <si>
    <t>Ja Morant 165</t>
  </si>
  <si>
    <t>56963432</t>
  </si>
  <si>
    <t>Orange Mystique</t>
  </si>
  <si>
    <t>3047387</t>
  </si>
  <si>
    <t xml:space="preserve">Anthony Edwards </t>
  </si>
  <si>
    <t>Purple Pulsar</t>
  </si>
  <si>
    <t>56695006</t>
  </si>
  <si>
    <t>Matisse Thybulle</t>
  </si>
  <si>
    <t>46233619</t>
  </si>
  <si>
    <t>45969676</t>
  </si>
  <si>
    <t>Lamelo Ball</t>
  </si>
  <si>
    <t>???????</t>
  </si>
  <si>
    <t>54942654</t>
  </si>
  <si>
    <t xml:space="preserve">Hoops  </t>
  </si>
  <si>
    <t>56333619</t>
  </si>
  <si>
    <t>56333620</t>
  </si>
  <si>
    <t>56333618</t>
  </si>
  <si>
    <t>56333617</t>
  </si>
  <si>
    <t>56333615</t>
  </si>
  <si>
    <t>04347214</t>
  </si>
  <si>
    <t>PSA 9 oc</t>
  </si>
  <si>
    <t>50792992</t>
  </si>
  <si>
    <t>52171185</t>
  </si>
  <si>
    <t>52171181</t>
  </si>
  <si>
    <t>52171178</t>
  </si>
  <si>
    <t>51060804</t>
  </si>
  <si>
    <t>81301674</t>
  </si>
  <si>
    <t>54047707</t>
  </si>
  <si>
    <t>Topps Rookie Card</t>
  </si>
  <si>
    <t xml:space="preserve">Kevin Durant </t>
  </si>
  <si>
    <t>51016953</t>
  </si>
  <si>
    <t>50642597</t>
  </si>
  <si>
    <t>60778160</t>
  </si>
  <si>
    <t>52171111</t>
  </si>
  <si>
    <t>52171098</t>
  </si>
  <si>
    <t>50642689</t>
  </si>
  <si>
    <t>Dennis Rodman</t>
  </si>
  <si>
    <t>50642590</t>
  </si>
  <si>
    <t>50642585</t>
  </si>
  <si>
    <t>50642586</t>
  </si>
  <si>
    <t>53412438</t>
  </si>
  <si>
    <t>53468344</t>
  </si>
  <si>
    <t>53412445</t>
  </si>
  <si>
    <t>50642600</t>
  </si>
  <si>
    <t>44046526</t>
  </si>
  <si>
    <t xml:space="preserve">Fleer </t>
  </si>
  <si>
    <t>53412408</t>
  </si>
  <si>
    <t>56746951</t>
  </si>
  <si>
    <t>RJ Barrett</t>
  </si>
  <si>
    <t>56746949</t>
  </si>
  <si>
    <t>56746948</t>
  </si>
  <si>
    <t>58368396</t>
  </si>
  <si>
    <t>54341756</t>
  </si>
  <si>
    <t xml:space="preserve">Hoops   </t>
  </si>
  <si>
    <t>Winter</t>
  </si>
  <si>
    <t>3506167</t>
  </si>
  <si>
    <t>Phenomenon</t>
  </si>
  <si>
    <t>61870123</t>
  </si>
  <si>
    <t>Purple Disco</t>
  </si>
  <si>
    <t>62082154</t>
  </si>
  <si>
    <t xml:space="preserve">Zion Williamson </t>
  </si>
  <si>
    <t>Ruby Wave</t>
  </si>
  <si>
    <t>57193444</t>
  </si>
  <si>
    <t>Red White Blue</t>
  </si>
  <si>
    <t>51717153</t>
  </si>
  <si>
    <t>51717156</t>
  </si>
  <si>
    <t>55010253</t>
  </si>
  <si>
    <t>51717154</t>
  </si>
  <si>
    <t>51717155</t>
  </si>
  <si>
    <t>60778181</t>
  </si>
  <si>
    <t>Arriving Now</t>
  </si>
  <si>
    <t>60778183</t>
  </si>
  <si>
    <t>60778147</t>
  </si>
  <si>
    <t>LeBron James</t>
  </si>
  <si>
    <t>Clear Shots Emerald</t>
  </si>
  <si>
    <t>53412412</t>
  </si>
  <si>
    <t>53412410</t>
  </si>
  <si>
    <t>53412409</t>
  </si>
  <si>
    <t>53412403</t>
  </si>
  <si>
    <t>52494311</t>
  </si>
  <si>
    <t>53412406</t>
  </si>
  <si>
    <t>52171087</t>
  </si>
  <si>
    <t>53412421</t>
  </si>
  <si>
    <t>53412425</t>
  </si>
  <si>
    <t>53412423</t>
  </si>
  <si>
    <t>26494156</t>
  </si>
  <si>
    <t>52171129</t>
  </si>
  <si>
    <t>49873130</t>
  </si>
  <si>
    <t>48184453</t>
  </si>
  <si>
    <t>48729579</t>
  </si>
  <si>
    <t>50389641</t>
  </si>
  <si>
    <t>48816654</t>
  </si>
  <si>
    <t>51796214</t>
  </si>
  <si>
    <t>53468321</t>
  </si>
  <si>
    <t>53960495</t>
  </si>
  <si>
    <t>54642477</t>
  </si>
  <si>
    <t>55426550</t>
  </si>
  <si>
    <t>53468389</t>
  </si>
  <si>
    <t>53468396</t>
  </si>
  <si>
    <t>53468399</t>
  </si>
  <si>
    <t>53468391</t>
  </si>
  <si>
    <t>53468397</t>
  </si>
  <si>
    <t>51006548</t>
  </si>
  <si>
    <t>Jayson Tatum</t>
  </si>
  <si>
    <t>48793379</t>
  </si>
  <si>
    <t>23393885</t>
  </si>
  <si>
    <t>46317029</t>
  </si>
  <si>
    <t>54898625</t>
  </si>
  <si>
    <t>Mosaic Pink Camo</t>
  </si>
  <si>
    <t>52171095</t>
  </si>
  <si>
    <t>28456965</t>
  </si>
  <si>
    <t>28456958</t>
  </si>
  <si>
    <t>62266720</t>
  </si>
  <si>
    <t>03286171</t>
  </si>
  <si>
    <t>06068604</t>
  </si>
  <si>
    <t>28456967</t>
  </si>
  <si>
    <t>52171157</t>
  </si>
  <si>
    <t>52286647</t>
  </si>
  <si>
    <t>52286648</t>
  </si>
  <si>
    <t>52286650</t>
  </si>
  <si>
    <t>52286653</t>
  </si>
  <si>
    <t>52286652</t>
  </si>
  <si>
    <t>53228103</t>
  </si>
  <si>
    <t>53228111</t>
  </si>
  <si>
    <t>52286640</t>
  </si>
  <si>
    <t>54091177</t>
  </si>
  <si>
    <t>53960502</t>
  </si>
  <si>
    <t>Julius Irving</t>
  </si>
  <si>
    <t>55426507</t>
  </si>
  <si>
    <t>55010410</t>
  </si>
  <si>
    <t>55010412</t>
  </si>
  <si>
    <t>55010413</t>
  </si>
  <si>
    <t>52171167</t>
  </si>
  <si>
    <t>47857537</t>
  </si>
  <si>
    <t>55998146</t>
  </si>
  <si>
    <t>55998145</t>
  </si>
  <si>
    <t>56694968</t>
  </si>
  <si>
    <t>Clear Shots Sapphire</t>
  </si>
  <si>
    <t>58859256</t>
  </si>
  <si>
    <t xml:space="preserve">Reactive Blue </t>
  </si>
  <si>
    <t>58368394</t>
  </si>
  <si>
    <t>0012336308</t>
  </si>
  <si>
    <t>6743814</t>
  </si>
  <si>
    <t>51194438</t>
  </si>
  <si>
    <t>49979926</t>
  </si>
  <si>
    <t xml:space="preserve">Optic </t>
  </si>
  <si>
    <t>Bam Adebayo</t>
  </si>
  <si>
    <t>50895031</t>
  </si>
  <si>
    <t>56565741</t>
  </si>
  <si>
    <t>56565742</t>
  </si>
  <si>
    <t>56565743</t>
  </si>
  <si>
    <t>56565744</t>
  </si>
  <si>
    <t>56565740</t>
  </si>
  <si>
    <t>60778169</t>
  </si>
  <si>
    <t>Panini Threads</t>
  </si>
  <si>
    <t>Century Dazzle</t>
  </si>
  <si>
    <t>60778145</t>
  </si>
  <si>
    <t>60778159</t>
  </si>
  <si>
    <t>60778179</t>
  </si>
  <si>
    <t>52171190</t>
  </si>
  <si>
    <t>52171109</t>
  </si>
  <si>
    <t>49710807</t>
  </si>
  <si>
    <t>49710804</t>
  </si>
  <si>
    <t>49710806</t>
  </si>
  <si>
    <t>5651341</t>
  </si>
  <si>
    <t>48816658</t>
  </si>
  <si>
    <t>57023942</t>
  </si>
  <si>
    <t>60778158</t>
  </si>
  <si>
    <t>52171134</t>
  </si>
  <si>
    <t>52171150</t>
  </si>
  <si>
    <t>Reggie Miller</t>
  </si>
  <si>
    <t>28456902</t>
  </si>
  <si>
    <t>Scottie Pippen</t>
  </si>
  <si>
    <t>28456903</t>
  </si>
  <si>
    <t>51039625</t>
  </si>
  <si>
    <t>51030454</t>
  </si>
  <si>
    <t>54925161</t>
  </si>
  <si>
    <t>25166480</t>
  </si>
  <si>
    <t>Alex English</t>
  </si>
  <si>
    <t>53412381</t>
  </si>
  <si>
    <t>53412382</t>
  </si>
  <si>
    <t>53412394</t>
  </si>
  <si>
    <t>53412392</t>
  </si>
  <si>
    <t>53960497</t>
  </si>
  <si>
    <t>53960491</t>
  </si>
  <si>
    <t>53228159</t>
  </si>
  <si>
    <t>53412373</t>
  </si>
  <si>
    <t>3561463</t>
  </si>
  <si>
    <t>55010408</t>
  </si>
  <si>
    <t>55010409</t>
  </si>
  <si>
    <t>Tier 2</t>
  </si>
  <si>
    <t>51006631</t>
  </si>
  <si>
    <t>51006592</t>
  </si>
  <si>
    <t>51103391</t>
  </si>
  <si>
    <t xml:space="preserve">Tyler Herro </t>
  </si>
  <si>
    <t>46316957</t>
  </si>
  <si>
    <t>My House</t>
  </si>
  <si>
    <t>48690802</t>
  </si>
  <si>
    <t>54925162</t>
  </si>
  <si>
    <t>1957 Variation</t>
  </si>
  <si>
    <t>25929298</t>
  </si>
  <si>
    <t>7261288</t>
  </si>
  <si>
    <t>7800540</t>
  </si>
  <si>
    <t>1607756</t>
  </si>
  <si>
    <t>6745803</t>
  </si>
  <si>
    <t>04718595</t>
  </si>
  <si>
    <t>53827734</t>
  </si>
  <si>
    <t>62176755</t>
  </si>
  <si>
    <t>Blue Cracked Icee</t>
  </si>
  <si>
    <t>0012064587</t>
  </si>
  <si>
    <t>Green/Yellow Prizm</t>
  </si>
  <si>
    <t>62176756</t>
  </si>
  <si>
    <t>50567412</t>
  </si>
  <si>
    <t>57193442</t>
  </si>
  <si>
    <t>50950089</t>
  </si>
  <si>
    <t>58428873</t>
  </si>
  <si>
    <t>46004292</t>
  </si>
  <si>
    <t>50590657</t>
  </si>
  <si>
    <t>49653482</t>
  </si>
  <si>
    <t>Bulls Starting Five</t>
  </si>
  <si>
    <t>49750888</t>
  </si>
  <si>
    <t>49627313</t>
  </si>
  <si>
    <t>49611320</t>
  </si>
  <si>
    <t>0012951672</t>
  </si>
  <si>
    <t>Mosaic Red</t>
  </si>
  <si>
    <t>28457000</t>
  </si>
  <si>
    <t>27809065</t>
  </si>
  <si>
    <t>03190375</t>
  </si>
  <si>
    <t>03190373</t>
  </si>
  <si>
    <t>28457006</t>
  </si>
  <si>
    <t>48604871</t>
  </si>
  <si>
    <t>Kobe Bryant</t>
  </si>
  <si>
    <t>54294771</t>
  </si>
  <si>
    <t>52171193</t>
  </si>
  <si>
    <t>55259643</t>
  </si>
  <si>
    <t>Andrew Wiggins</t>
  </si>
  <si>
    <t>46866895</t>
  </si>
  <si>
    <t>62176753</t>
  </si>
  <si>
    <t>N.Alexander-Walker</t>
  </si>
  <si>
    <t>1272248</t>
  </si>
  <si>
    <t>Topps Stadium Club</t>
  </si>
  <si>
    <t>52171123</t>
  </si>
  <si>
    <t>52171124</t>
  </si>
  <si>
    <t>52171125</t>
  </si>
  <si>
    <t>48637975</t>
  </si>
  <si>
    <t>52047902</t>
  </si>
  <si>
    <t>Jamal Murray</t>
  </si>
  <si>
    <t>55259085</t>
  </si>
  <si>
    <t xml:space="preserve">Jaren Jackson </t>
  </si>
  <si>
    <t>55998157</t>
  </si>
  <si>
    <t>56695001</t>
  </si>
  <si>
    <t>Zion WIlliamson</t>
  </si>
  <si>
    <t>57193509</t>
  </si>
  <si>
    <t>Crusade Blue</t>
  </si>
  <si>
    <t>51717129</t>
  </si>
  <si>
    <t>22583152</t>
  </si>
  <si>
    <t>Anthony Edwards</t>
  </si>
  <si>
    <t>Green Instant Impact</t>
  </si>
  <si>
    <t>0010263392</t>
  </si>
  <si>
    <t>Ben Simmons</t>
  </si>
  <si>
    <t>60778156</t>
  </si>
  <si>
    <t>Premium Stock</t>
  </si>
  <si>
    <t>53412442</t>
  </si>
  <si>
    <t>50642588</t>
  </si>
  <si>
    <t>53960476</t>
  </si>
  <si>
    <t>53960473</t>
  </si>
  <si>
    <t>53960474</t>
  </si>
  <si>
    <t>53960475</t>
  </si>
  <si>
    <t>62129773</t>
  </si>
  <si>
    <t>53960477</t>
  </si>
  <si>
    <t>53960478</t>
  </si>
  <si>
    <t>55010406</t>
  </si>
  <si>
    <t>53960487</t>
  </si>
  <si>
    <t>55010433</t>
  </si>
  <si>
    <t>44693309</t>
  </si>
  <si>
    <t>Past Present</t>
  </si>
  <si>
    <t>55259086</t>
  </si>
  <si>
    <t>51006533</t>
  </si>
  <si>
    <t>45537662</t>
  </si>
  <si>
    <t>Hyper Pink</t>
  </si>
  <si>
    <t>55998198</t>
  </si>
  <si>
    <t>62176762</t>
  </si>
  <si>
    <t>55998141</t>
  </si>
  <si>
    <t>3010285</t>
  </si>
  <si>
    <t>52171104</t>
  </si>
  <si>
    <t>49653503</t>
  </si>
  <si>
    <t>48812670</t>
  </si>
  <si>
    <t>Pinnacle</t>
  </si>
  <si>
    <t>Giannis Antetokounmpo</t>
  </si>
  <si>
    <t>48488312</t>
  </si>
  <si>
    <t>Panini</t>
  </si>
  <si>
    <t>Giannis</t>
  </si>
  <si>
    <t>62176761</t>
  </si>
  <si>
    <t>56771553</t>
  </si>
  <si>
    <t>11245819</t>
  </si>
  <si>
    <t>55426526</t>
  </si>
  <si>
    <t>62025938</t>
  </si>
  <si>
    <t>46057436</t>
  </si>
  <si>
    <t>46057437</t>
  </si>
  <si>
    <t>53412435</t>
  </si>
  <si>
    <t>53412436</t>
  </si>
  <si>
    <t>53412430</t>
  </si>
  <si>
    <t>53412432</t>
  </si>
  <si>
    <t>25596049</t>
  </si>
  <si>
    <t>47143644</t>
  </si>
  <si>
    <t>White</t>
  </si>
  <si>
    <t>50886413</t>
  </si>
  <si>
    <t>51006546</t>
  </si>
  <si>
    <t>Rookies Press Proof</t>
  </si>
  <si>
    <t>57549337</t>
  </si>
  <si>
    <t>51528784</t>
  </si>
  <si>
    <t xml:space="preserve"> Ja Morant</t>
  </si>
  <si>
    <t>55309565</t>
  </si>
  <si>
    <t>Rookie Kings Orange</t>
  </si>
  <si>
    <t>62082040</t>
  </si>
  <si>
    <t>Class of 2019 Orange</t>
  </si>
  <si>
    <t>52131241</t>
  </si>
  <si>
    <t>50791751</t>
  </si>
  <si>
    <t>52844463</t>
  </si>
  <si>
    <t xml:space="preserve">Hoops Premium </t>
  </si>
  <si>
    <t>54070540</t>
  </si>
  <si>
    <t>62082150</t>
  </si>
  <si>
    <t>Throwing</t>
  </si>
  <si>
    <t>49392835</t>
  </si>
  <si>
    <t xml:space="preserve">Hoops </t>
  </si>
  <si>
    <t>Damian Lillard</t>
  </si>
  <si>
    <t>62760984</t>
  </si>
  <si>
    <t>Lamelo ball</t>
  </si>
  <si>
    <t>53468400</t>
  </si>
  <si>
    <t>53468393</t>
  </si>
  <si>
    <t>53468394</t>
  </si>
  <si>
    <t>53468395</t>
  </si>
  <si>
    <t>55637115</t>
  </si>
  <si>
    <t xml:space="preserve">Shaquille O'Neal </t>
  </si>
  <si>
    <t>AD1</t>
  </si>
  <si>
    <t>ALL-Division</t>
  </si>
  <si>
    <t>0002574047</t>
  </si>
  <si>
    <t>SI for Kids</t>
  </si>
  <si>
    <t>48040593</t>
  </si>
  <si>
    <t>52628044</t>
  </si>
  <si>
    <t>Jaylen Brown</t>
  </si>
  <si>
    <t>45387147</t>
  </si>
  <si>
    <t>45844203</t>
  </si>
  <si>
    <t>46725869</t>
  </si>
  <si>
    <t>8857260</t>
  </si>
  <si>
    <t>Desmond Bane</t>
  </si>
  <si>
    <t>50642614</t>
  </si>
  <si>
    <t xml:space="preserve">Tier 3 </t>
  </si>
  <si>
    <t>56133979</t>
  </si>
  <si>
    <t>Nikola Jokic</t>
  </si>
  <si>
    <t>57549338</t>
  </si>
  <si>
    <t xml:space="preserve">Ja Morant </t>
  </si>
  <si>
    <t>57549336</t>
  </si>
  <si>
    <t>57549340</t>
  </si>
  <si>
    <t>50813349</t>
  </si>
  <si>
    <t>52884565</t>
  </si>
  <si>
    <t>62760983</t>
  </si>
  <si>
    <t xml:space="preserve">Orange ice </t>
  </si>
  <si>
    <t>62760978</t>
  </si>
  <si>
    <t>62760981</t>
  </si>
  <si>
    <t>62760982</t>
  </si>
  <si>
    <t>62760979</t>
  </si>
  <si>
    <t>62760976</t>
  </si>
  <si>
    <t>61443139</t>
  </si>
  <si>
    <t xml:space="preserve">Hyper Prizm </t>
  </si>
  <si>
    <t>50642603</t>
  </si>
  <si>
    <t>50642583</t>
  </si>
  <si>
    <t>56694979</t>
  </si>
  <si>
    <t>Rainmakers</t>
  </si>
  <si>
    <t>7026808</t>
  </si>
  <si>
    <t>54296767</t>
  </si>
  <si>
    <t>S.I. for Kids</t>
  </si>
  <si>
    <t>54296769</t>
  </si>
  <si>
    <t>23752740</t>
  </si>
  <si>
    <t>90249867</t>
  </si>
  <si>
    <t>50842990</t>
  </si>
  <si>
    <t>01366207</t>
  </si>
  <si>
    <t>Fournier Estrellas</t>
  </si>
  <si>
    <t>Rules Card</t>
  </si>
  <si>
    <t>53228194</t>
  </si>
  <si>
    <t>53412458</t>
  </si>
  <si>
    <t>11437666</t>
  </si>
  <si>
    <t>30423741</t>
  </si>
  <si>
    <t>17766852</t>
  </si>
  <si>
    <t>45106844</t>
  </si>
  <si>
    <t>49547646</t>
  </si>
  <si>
    <t>51717147</t>
  </si>
  <si>
    <t>Dolph</t>
  </si>
  <si>
    <t>62760985</t>
  </si>
  <si>
    <t>60570491</t>
  </si>
  <si>
    <t>48419448</t>
  </si>
  <si>
    <t>49664921</t>
  </si>
  <si>
    <t>54247708</t>
  </si>
  <si>
    <t>5117700</t>
  </si>
  <si>
    <t>51864781</t>
  </si>
  <si>
    <t>2607178</t>
  </si>
  <si>
    <t>Topps Bazooka</t>
  </si>
  <si>
    <t>Comics</t>
  </si>
  <si>
    <t>48432048</t>
  </si>
  <si>
    <t>62760977</t>
  </si>
  <si>
    <t>62760974</t>
  </si>
  <si>
    <t>61443092</t>
  </si>
  <si>
    <t>61443089</t>
  </si>
  <si>
    <t>62760980</t>
  </si>
  <si>
    <t>63723105</t>
  </si>
  <si>
    <t>Signature Series-Choice</t>
  </si>
  <si>
    <t>SSAED</t>
  </si>
  <si>
    <t>26764713</t>
  </si>
  <si>
    <t>11765635</t>
  </si>
  <si>
    <t>53069625</t>
  </si>
  <si>
    <t>0012378276</t>
  </si>
  <si>
    <t>Blue Velocity</t>
  </si>
  <si>
    <t>0012063234</t>
  </si>
  <si>
    <t>63220493</t>
  </si>
  <si>
    <t>LaMelo Ball</t>
  </si>
  <si>
    <t>Orange Ice</t>
  </si>
  <si>
    <t>48236450</t>
  </si>
  <si>
    <t>46004289</t>
  </si>
  <si>
    <t>43407275</t>
  </si>
  <si>
    <t>02174111</t>
  </si>
  <si>
    <t>17655983</t>
  </si>
  <si>
    <t>Tier 4</t>
  </si>
  <si>
    <t>63582064</t>
  </si>
  <si>
    <t>61443096</t>
  </si>
  <si>
    <t>61443141</t>
  </si>
  <si>
    <t>61443140</t>
  </si>
  <si>
    <t>41020993</t>
  </si>
  <si>
    <t>55250340</t>
  </si>
  <si>
    <t>1756556</t>
  </si>
  <si>
    <t>46461775</t>
  </si>
  <si>
    <t>48709577</t>
  </si>
  <si>
    <t>Infinite</t>
  </si>
  <si>
    <t>62760986</t>
  </si>
  <si>
    <t>Purple Wave</t>
  </si>
  <si>
    <t>63881346</t>
  </si>
  <si>
    <t>05148816</t>
  </si>
  <si>
    <t>48672972</t>
  </si>
  <si>
    <t>57297404</t>
  </si>
  <si>
    <t>Bazooka</t>
  </si>
  <si>
    <t>46317002</t>
  </si>
  <si>
    <t>Red White Blue Prizm</t>
  </si>
  <si>
    <t>63560299</t>
  </si>
  <si>
    <t>51932941</t>
  </si>
  <si>
    <t>scope prizm</t>
  </si>
  <si>
    <t>63815106</t>
  </si>
  <si>
    <t>25871209</t>
  </si>
  <si>
    <t xml:space="preserve">Michael Jordan </t>
  </si>
  <si>
    <t>All star</t>
  </si>
  <si>
    <t>42624097</t>
  </si>
  <si>
    <t>11008304</t>
  </si>
  <si>
    <t>25074988</t>
  </si>
  <si>
    <t>12504218</t>
  </si>
  <si>
    <t>43061605</t>
  </si>
  <si>
    <t>46464062</t>
  </si>
  <si>
    <t>Purple</t>
  </si>
  <si>
    <t>26245488</t>
  </si>
  <si>
    <t>63723104</t>
  </si>
  <si>
    <t xml:space="preserve">Fast Break Signature </t>
  </si>
  <si>
    <t>FB-AED</t>
  </si>
  <si>
    <t>61443090</t>
  </si>
  <si>
    <t>8338060-031</t>
  </si>
  <si>
    <t>Fleer Retro</t>
  </si>
  <si>
    <t>AU812872</t>
  </si>
  <si>
    <t>SGC 9/Auto 10</t>
  </si>
  <si>
    <t>63740099</t>
  </si>
  <si>
    <t>Panini Noir</t>
  </si>
  <si>
    <t xml:space="preserve">Patch Auto 1/1 </t>
  </si>
  <si>
    <t>63560288</t>
  </si>
  <si>
    <t>Gold Wave</t>
  </si>
  <si>
    <t>0009121424</t>
  </si>
  <si>
    <t>NEW</t>
  </si>
  <si>
    <t>SGC 6.5</t>
  </si>
  <si>
    <t>Zero Gravity</t>
  </si>
  <si>
    <t>Basketball Heros</t>
  </si>
  <si>
    <t>Shaquille Oneal</t>
  </si>
  <si>
    <t>SGC A</t>
  </si>
  <si>
    <t>Saddiq Bey</t>
  </si>
  <si>
    <t>Blue Retail</t>
  </si>
  <si>
    <t>56695021</t>
  </si>
  <si>
    <t>Sekou Doumbouya</t>
  </si>
  <si>
    <t>1003099156</t>
  </si>
  <si>
    <t>Hometown Heros</t>
  </si>
  <si>
    <t>1003099153</t>
  </si>
  <si>
    <t>1002527244</t>
  </si>
  <si>
    <t>Revolution</t>
  </si>
  <si>
    <t>56694963</t>
  </si>
  <si>
    <t>56695016</t>
  </si>
  <si>
    <t>Brandon Clarke</t>
  </si>
  <si>
    <t>1011773024</t>
  </si>
  <si>
    <t>Deandre Ayton</t>
  </si>
  <si>
    <t>Freshman Phenoms Silver</t>
  </si>
  <si>
    <t>56694981</t>
  </si>
  <si>
    <t>Rui Hachimura</t>
  </si>
  <si>
    <t>56695013</t>
  </si>
  <si>
    <t>Rui Hachimura 111</t>
  </si>
  <si>
    <t>56695014</t>
  </si>
  <si>
    <t>62176757</t>
  </si>
  <si>
    <t>62176754</t>
  </si>
  <si>
    <t>Keldon Johnson</t>
  </si>
  <si>
    <t>Fast Break Silver</t>
  </si>
  <si>
    <t>62176743</t>
  </si>
  <si>
    <t>62176739</t>
  </si>
  <si>
    <t>DeAndre Hunter</t>
  </si>
  <si>
    <t>Purple Discoo</t>
  </si>
  <si>
    <t>1002974338</t>
  </si>
  <si>
    <t>NBA stickers</t>
  </si>
  <si>
    <t>CSG 7.5</t>
  </si>
  <si>
    <t>1002974332</t>
  </si>
  <si>
    <t>1002551115</t>
  </si>
  <si>
    <t>Recon</t>
  </si>
  <si>
    <t>1003099157</t>
  </si>
  <si>
    <t>56145902</t>
  </si>
  <si>
    <t xml:space="preserve">Prizm Instant Impact </t>
  </si>
  <si>
    <t>Jarrett Culver</t>
  </si>
  <si>
    <t xml:space="preserve">Green Instant Impact </t>
  </si>
  <si>
    <t>55637109</t>
  </si>
  <si>
    <t>Spx</t>
  </si>
  <si>
    <t>PSA 3</t>
  </si>
  <si>
    <t>55866139</t>
  </si>
  <si>
    <t>Panini Chronicles</t>
  </si>
  <si>
    <t>Kendrick Nunn</t>
  </si>
  <si>
    <t>Bronze</t>
  </si>
  <si>
    <t>55866190</t>
  </si>
  <si>
    <t>Coby White</t>
  </si>
  <si>
    <t>56695003</t>
  </si>
  <si>
    <t>Talen Horton-Tucker</t>
  </si>
  <si>
    <t>134124</t>
  </si>
  <si>
    <t>2623274</t>
  </si>
  <si>
    <t>3631300</t>
  </si>
  <si>
    <t>Marvin Bagley</t>
  </si>
  <si>
    <t>54570197</t>
  </si>
  <si>
    <t>Collin Sexton</t>
  </si>
  <si>
    <t>56694960</t>
  </si>
  <si>
    <t>Trophy Orange</t>
  </si>
  <si>
    <t>56694990</t>
  </si>
  <si>
    <t>PJ Washinton Jr.</t>
  </si>
  <si>
    <t>56694991</t>
  </si>
  <si>
    <t>56694969</t>
  </si>
  <si>
    <t>56694989</t>
  </si>
  <si>
    <t>56694964</t>
  </si>
  <si>
    <t>56694965</t>
  </si>
  <si>
    <t>56695012</t>
  </si>
  <si>
    <t>55259068</t>
  </si>
  <si>
    <t>55998156</t>
  </si>
  <si>
    <t>56694975</t>
  </si>
  <si>
    <t>51869593</t>
  </si>
  <si>
    <t>51888945</t>
  </si>
  <si>
    <t>56694972</t>
  </si>
  <si>
    <t>3080367</t>
  </si>
  <si>
    <t>0378320</t>
  </si>
  <si>
    <t>Josh Jackson</t>
  </si>
  <si>
    <t>Shock Prizm</t>
  </si>
  <si>
    <t>2366542</t>
  </si>
  <si>
    <t>Obi Toppin</t>
  </si>
  <si>
    <t>1011773034</t>
  </si>
  <si>
    <t>56695026</t>
  </si>
  <si>
    <t>Gilgeous-Alexander</t>
  </si>
  <si>
    <t>60778176</t>
  </si>
  <si>
    <t>60778138</t>
  </si>
  <si>
    <t>Class of 2019</t>
  </si>
  <si>
    <t>5555855</t>
  </si>
  <si>
    <t>56695024</t>
  </si>
  <si>
    <t>55620714</t>
  </si>
  <si>
    <t>55866224</t>
  </si>
  <si>
    <t>56695020</t>
  </si>
  <si>
    <t>4365728</t>
  </si>
  <si>
    <t>Freshman PHenoms</t>
  </si>
  <si>
    <t>56694976</t>
  </si>
  <si>
    <t>56694961</t>
  </si>
  <si>
    <t>51103405</t>
  </si>
  <si>
    <t>Chroncles</t>
  </si>
  <si>
    <t>62176742</t>
  </si>
  <si>
    <t>1002567110</t>
  </si>
  <si>
    <t>56695023</t>
  </si>
  <si>
    <t xml:space="preserve">RJ Barrett  </t>
  </si>
  <si>
    <t>56694971</t>
  </si>
  <si>
    <t>56695008</t>
  </si>
  <si>
    <t>56695019</t>
  </si>
  <si>
    <t>56694967</t>
  </si>
  <si>
    <t>56694999</t>
  </si>
  <si>
    <t>Tyler Herro 280</t>
  </si>
  <si>
    <t>56694970</t>
  </si>
  <si>
    <t>48948193</t>
  </si>
  <si>
    <t>56694984</t>
  </si>
  <si>
    <t>Purple Prizm</t>
  </si>
  <si>
    <t>56694994</t>
  </si>
  <si>
    <t>55866136</t>
  </si>
  <si>
    <t>55637111</t>
  </si>
  <si>
    <t>Garnett</t>
  </si>
  <si>
    <t>55637116</t>
  </si>
  <si>
    <t>55866181</t>
  </si>
  <si>
    <t>5082517</t>
  </si>
  <si>
    <t>8031254</t>
  </si>
  <si>
    <t>Chinese New Year</t>
  </si>
  <si>
    <t>6433605</t>
  </si>
  <si>
    <t>56695015</t>
  </si>
  <si>
    <t>56695018</t>
  </si>
  <si>
    <t>56694962</t>
  </si>
  <si>
    <t>56695017</t>
  </si>
  <si>
    <t>56695022</t>
  </si>
  <si>
    <t>1002019128</t>
  </si>
  <si>
    <t>56694985</t>
  </si>
  <si>
    <t>56694982</t>
  </si>
  <si>
    <t>Panini Revolution</t>
  </si>
  <si>
    <t>56695010</t>
  </si>
  <si>
    <t>56694992</t>
  </si>
  <si>
    <t>56695025</t>
  </si>
  <si>
    <t>51717136</t>
  </si>
  <si>
    <t>51717135</t>
  </si>
  <si>
    <t>51717138</t>
  </si>
  <si>
    <t>55259069</t>
  </si>
  <si>
    <t>50276776</t>
  </si>
  <si>
    <t>55998150</t>
  </si>
  <si>
    <t>62176759</t>
  </si>
  <si>
    <t>62176758</t>
  </si>
  <si>
    <t>8677704</t>
  </si>
  <si>
    <t>Get Hyped</t>
  </si>
  <si>
    <t>0374815</t>
  </si>
  <si>
    <t>46268310</t>
  </si>
  <si>
    <t>Contenders Draft</t>
  </si>
  <si>
    <t>RJ Barret</t>
  </si>
  <si>
    <t>60778166</t>
  </si>
  <si>
    <t>60778167</t>
  </si>
  <si>
    <t>Blue Cracked Ice</t>
  </si>
  <si>
    <t>60778173</t>
  </si>
  <si>
    <t>School Colors</t>
  </si>
  <si>
    <t>60778174</t>
  </si>
  <si>
    <t>60778155</t>
  </si>
  <si>
    <t>Tacko Fall</t>
  </si>
  <si>
    <t>Silver Laser</t>
  </si>
  <si>
    <t>60778151</t>
  </si>
  <si>
    <t>60778135</t>
  </si>
  <si>
    <t>60778126</t>
  </si>
  <si>
    <t>60778127</t>
  </si>
  <si>
    <t>52171164</t>
  </si>
  <si>
    <t>1123805</t>
  </si>
  <si>
    <t>fleer</t>
  </si>
  <si>
    <t>52171166</t>
  </si>
  <si>
    <t>52171194</t>
  </si>
  <si>
    <t>52171191</t>
  </si>
  <si>
    <t>52171173</t>
  </si>
  <si>
    <t>60778136</t>
  </si>
  <si>
    <t>2019</t>
  </si>
  <si>
    <t>N. Alexander-Walker</t>
  </si>
  <si>
    <t>60778148</t>
  </si>
  <si>
    <t>60778149</t>
  </si>
  <si>
    <t>60778150</t>
  </si>
  <si>
    <t>60778154</t>
  </si>
  <si>
    <t>60778187</t>
  </si>
  <si>
    <t>60778190</t>
  </si>
  <si>
    <t>60778124</t>
  </si>
  <si>
    <t>52171140</t>
  </si>
  <si>
    <t>28456919</t>
  </si>
  <si>
    <t>28456920</t>
  </si>
  <si>
    <t>28456921</t>
  </si>
  <si>
    <t>XXX</t>
  </si>
  <si>
    <t>27704988</t>
  </si>
  <si>
    <t>Chris Mullin</t>
  </si>
  <si>
    <t>55010435</t>
  </si>
  <si>
    <t>52286698</t>
  </si>
  <si>
    <t>Fleer All-Stars</t>
  </si>
  <si>
    <t>52286696</t>
  </si>
  <si>
    <t>52286715</t>
  </si>
  <si>
    <t>52286719</t>
  </si>
  <si>
    <t>52286717</t>
  </si>
  <si>
    <t>50642621</t>
  </si>
  <si>
    <t>50642622</t>
  </si>
  <si>
    <t>52171115</t>
  </si>
  <si>
    <t>53412401</t>
  </si>
  <si>
    <t>Rick Mahorn</t>
  </si>
  <si>
    <t>55426545</t>
  </si>
  <si>
    <t>28456991</t>
  </si>
  <si>
    <t>28456989</t>
  </si>
  <si>
    <t>55426548</t>
  </si>
  <si>
    <t>55426549</t>
  </si>
  <si>
    <t>55426547</t>
  </si>
  <si>
    <t>55426551</t>
  </si>
  <si>
    <t>55426534</t>
  </si>
  <si>
    <t>55426535</t>
  </si>
  <si>
    <t>55426536</t>
  </si>
  <si>
    <t>55426523</t>
  </si>
  <si>
    <t>55426522</t>
  </si>
  <si>
    <t>55426529</t>
  </si>
  <si>
    <t>55426530</t>
  </si>
  <si>
    <t>55426520</t>
  </si>
  <si>
    <t>55426517</t>
  </si>
  <si>
    <t>52286723</t>
  </si>
  <si>
    <t>52171192</t>
  </si>
  <si>
    <t>Isaiah Thomas</t>
  </si>
  <si>
    <t>53960524</t>
  </si>
  <si>
    <t>1988</t>
  </si>
  <si>
    <t>0012299112</t>
  </si>
  <si>
    <t>62176760</t>
  </si>
  <si>
    <t>55259070</t>
  </si>
  <si>
    <t>55259065</t>
  </si>
  <si>
    <t>55998155</t>
  </si>
  <si>
    <t>56694987</t>
  </si>
  <si>
    <t>1003099014</t>
  </si>
  <si>
    <t>55637107</t>
  </si>
  <si>
    <t>Skybox Z-Force</t>
  </si>
  <si>
    <t>56694966</t>
  </si>
  <si>
    <t>51717130</t>
  </si>
  <si>
    <t>54110666</t>
  </si>
  <si>
    <t>55259071</t>
  </si>
  <si>
    <t>56694988</t>
  </si>
  <si>
    <t>RWB Prizm</t>
  </si>
  <si>
    <t>52171195</t>
  </si>
  <si>
    <t>Karl Malone</t>
  </si>
  <si>
    <t>28456976</t>
  </si>
  <si>
    <t>28456972</t>
  </si>
  <si>
    <t>28456979</t>
  </si>
  <si>
    <t>28456973</t>
  </si>
  <si>
    <t>52171135</t>
  </si>
  <si>
    <t>52171137</t>
  </si>
  <si>
    <t>52171138</t>
  </si>
  <si>
    <t>28457015</t>
  </si>
  <si>
    <t>28457024</t>
  </si>
  <si>
    <t>28457020</t>
  </si>
  <si>
    <t>52171139</t>
  </si>
  <si>
    <t>52171141</t>
  </si>
  <si>
    <t>52171142</t>
  </si>
  <si>
    <t>28457023</t>
  </si>
  <si>
    <t>3256536</t>
  </si>
  <si>
    <t>53228121</t>
  </si>
  <si>
    <t>53960525</t>
  </si>
  <si>
    <t>53960519</t>
  </si>
  <si>
    <t>53960520</t>
  </si>
  <si>
    <t>48356673</t>
  </si>
  <si>
    <t>55998152</t>
  </si>
  <si>
    <t>55866112</t>
  </si>
  <si>
    <t>55259058</t>
  </si>
  <si>
    <t>56746952</t>
  </si>
  <si>
    <t>56746950</t>
  </si>
  <si>
    <t>56695009</t>
  </si>
  <si>
    <t>56694986</t>
  </si>
  <si>
    <t>1003099069</t>
  </si>
  <si>
    <t>56734808</t>
  </si>
  <si>
    <t>Jam Masters Mosaic</t>
  </si>
  <si>
    <t>56695005</t>
  </si>
  <si>
    <t>56695004</t>
  </si>
  <si>
    <t>Luka Samanic</t>
  </si>
  <si>
    <t>54636910</t>
  </si>
  <si>
    <t>51717131</t>
  </si>
  <si>
    <t>51717132</t>
  </si>
  <si>
    <t>51717133</t>
  </si>
  <si>
    <t>51717134</t>
  </si>
  <si>
    <t>51717137</t>
  </si>
  <si>
    <t>51717140</t>
  </si>
  <si>
    <t>51717142</t>
  </si>
  <si>
    <t>51717141</t>
  </si>
  <si>
    <t>51717139</t>
  </si>
  <si>
    <t>5343115</t>
  </si>
  <si>
    <t>Jarrett Allen</t>
  </si>
  <si>
    <t>Blue Velocity Prizm</t>
  </si>
  <si>
    <t>57193448</t>
  </si>
  <si>
    <t>56653917</t>
  </si>
  <si>
    <t>57193526</t>
  </si>
  <si>
    <t>57193528</t>
  </si>
  <si>
    <t>51717150</t>
  </si>
  <si>
    <t>51717149</t>
  </si>
  <si>
    <t>55998154</t>
  </si>
  <si>
    <t>1886862</t>
  </si>
  <si>
    <t>Larry bird</t>
  </si>
  <si>
    <t>Sgc 9.5</t>
  </si>
  <si>
    <t>1003031087</t>
  </si>
  <si>
    <t>Nike/warner</t>
  </si>
  <si>
    <t xml:space="preserve">Bugs bunny </t>
  </si>
  <si>
    <t>Whats up Jock</t>
  </si>
  <si>
    <t>CSG 8</t>
  </si>
  <si>
    <t>1003031026</t>
  </si>
  <si>
    <t>Porky pig</t>
  </si>
  <si>
    <t>Thats all folks</t>
  </si>
  <si>
    <t>1003031086</t>
  </si>
  <si>
    <t>Just do it q</t>
  </si>
  <si>
    <t>60778164</t>
  </si>
  <si>
    <t>De'Andre Hunter</t>
  </si>
  <si>
    <t>60778139</t>
  </si>
  <si>
    <t>52171148</t>
  </si>
  <si>
    <t>27780849</t>
  </si>
  <si>
    <t>28456943</t>
  </si>
  <si>
    <t>28456944</t>
  </si>
  <si>
    <t>28456954</t>
  </si>
  <si>
    <t>52171146</t>
  </si>
  <si>
    <t>60778152</t>
  </si>
  <si>
    <t>60778182</t>
  </si>
  <si>
    <t>60778140</t>
  </si>
  <si>
    <t>60778188</t>
  </si>
  <si>
    <t>60778189</t>
  </si>
  <si>
    <t>Luck of the Lottery</t>
  </si>
  <si>
    <t>60778168</t>
  </si>
  <si>
    <t>60778171</t>
  </si>
  <si>
    <t>53412426</t>
  </si>
  <si>
    <t>53412427</t>
  </si>
  <si>
    <t>28456994</t>
  </si>
  <si>
    <t>Tyrone Bogues</t>
  </si>
  <si>
    <t>53228082</t>
  </si>
  <si>
    <t>54091178</t>
  </si>
  <si>
    <t>53228198</t>
  </si>
  <si>
    <t>Ray Allen</t>
  </si>
  <si>
    <t>53228195</t>
  </si>
  <si>
    <t>53468401</t>
  </si>
  <si>
    <t>52171112</t>
  </si>
  <si>
    <t>52171090</t>
  </si>
  <si>
    <t>52171091</t>
  </si>
  <si>
    <t>52171086</t>
  </si>
  <si>
    <t>52171085</t>
  </si>
  <si>
    <t>50642615</t>
  </si>
  <si>
    <t>52171132</t>
  </si>
  <si>
    <t>52171116</t>
  </si>
  <si>
    <t>53694187</t>
  </si>
  <si>
    <t>Upper Deck First Edition</t>
  </si>
  <si>
    <t>KD4</t>
  </si>
  <si>
    <t>Durant Exclusives</t>
  </si>
  <si>
    <t>52286695</t>
  </si>
  <si>
    <t>55426572</t>
  </si>
  <si>
    <t>55426546</t>
  </si>
  <si>
    <t>55426564</t>
  </si>
  <si>
    <t>55426561</t>
  </si>
  <si>
    <t>55426562</t>
  </si>
  <si>
    <t>55426563</t>
  </si>
  <si>
    <t>55426531</t>
  </si>
  <si>
    <t>55426527</t>
  </si>
  <si>
    <t>Mark Price</t>
  </si>
  <si>
    <t>55426521</t>
  </si>
  <si>
    <t>52286724</t>
  </si>
  <si>
    <t>55637118</t>
  </si>
  <si>
    <t>60778153</t>
  </si>
  <si>
    <t>52171108</t>
  </si>
  <si>
    <t>55426518</t>
  </si>
  <si>
    <t>53228191</t>
  </si>
  <si>
    <t>53412453</t>
  </si>
  <si>
    <t>53412446</t>
  </si>
  <si>
    <t>56694978</t>
  </si>
  <si>
    <t>Green Cracked Ice</t>
  </si>
  <si>
    <t>28456939</t>
  </si>
  <si>
    <t>28456938</t>
  </si>
  <si>
    <t>28456870</t>
  </si>
  <si>
    <t>60778146</t>
  </si>
  <si>
    <t>27780851</t>
  </si>
  <si>
    <t>Joe Dumars</t>
  </si>
  <si>
    <t>53228095</t>
  </si>
  <si>
    <t>50642625</t>
  </si>
  <si>
    <t>55426538</t>
  </si>
  <si>
    <t>55637120</t>
  </si>
  <si>
    <t>52171144</t>
  </si>
  <si>
    <t>28456931</t>
  </si>
  <si>
    <t>28456928</t>
  </si>
  <si>
    <t>28456930</t>
  </si>
  <si>
    <t>52171154</t>
  </si>
  <si>
    <t>27994917</t>
  </si>
  <si>
    <t>22842233</t>
  </si>
  <si>
    <t>26585372</t>
  </si>
  <si>
    <t>28456869</t>
  </si>
  <si>
    <t>1037201-187</t>
  </si>
  <si>
    <t xml:space="preserve">SGC 8.5 </t>
  </si>
  <si>
    <t>1037642-162</t>
  </si>
  <si>
    <t>1132160-160</t>
  </si>
  <si>
    <t>1132160-161</t>
  </si>
  <si>
    <t>1131088-175</t>
  </si>
  <si>
    <t>1132160-159</t>
  </si>
  <si>
    <t>1132160-162</t>
  </si>
  <si>
    <t>1132160-154</t>
  </si>
  <si>
    <t>1132160-155</t>
  </si>
  <si>
    <t>1132160-153</t>
  </si>
  <si>
    <t>55426533</t>
  </si>
  <si>
    <t>Rookie Sensations</t>
  </si>
  <si>
    <t>55426514</t>
  </si>
  <si>
    <t>box</t>
  </si>
  <si>
    <t>box 45</t>
  </si>
  <si>
    <t xml:space="preserve">tall box </t>
  </si>
  <si>
    <t>51717143</t>
  </si>
  <si>
    <t>44470081</t>
  </si>
  <si>
    <t>Cardhedger Internal Serial Number</t>
  </si>
  <si>
    <t>0010002484</t>
  </si>
  <si>
    <t>Karl-Anthony Towns</t>
  </si>
  <si>
    <t>Prizms Flash</t>
  </si>
  <si>
    <t>0011239305</t>
  </si>
  <si>
    <t>Prizms Light Blue /199</t>
  </si>
  <si>
    <t>60778184</t>
  </si>
  <si>
    <t>60778142</t>
  </si>
  <si>
    <t>60778134</t>
  </si>
  <si>
    <t>60778177</t>
  </si>
  <si>
    <t>60778178</t>
  </si>
  <si>
    <t>60778165</t>
  </si>
  <si>
    <t>60778172</t>
  </si>
  <si>
    <t>Darius Bazley</t>
  </si>
  <si>
    <t>53468343</t>
  </si>
  <si>
    <t>48727142</t>
  </si>
  <si>
    <t>56145805</t>
  </si>
  <si>
    <t xml:space="preserve">Panini Contenders Draft Picks Collegiate Connections </t>
  </si>
  <si>
    <t>Clyde Edwards-Helaire/Joe Burrow</t>
  </si>
  <si>
    <t>56145884</t>
  </si>
  <si>
    <t>145 Jalen Hurts</t>
  </si>
  <si>
    <t>56145781</t>
  </si>
  <si>
    <t xml:space="preserve">Panini Donruss </t>
  </si>
  <si>
    <t>56145834</t>
  </si>
  <si>
    <t xml:space="preserve">Henry Ruggs III </t>
  </si>
  <si>
    <t>56145830</t>
  </si>
  <si>
    <t>56552759</t>
  </si>
  <si>
    <t>55998175</t>
  </si>
  <si>
    <t xml:space="preserve">LaDainian Tomlinson </t>
  </si>
  <si>
    <t>1011773001</t>
  </si>
  <si>
    <t>Luminence</t>
  </si>
  <si>
    <t>1010990020</t>
  </si>
  <si>
    <t>Laviska Shenault</t>
  </si>
  <si>
    <t>1011773023</t>
  </si>
  <si>
    <t>Chronicles DP Select</t>
  </si>
  <si>
    <t>Travis Ettiene</t>
  </si>
  <si>
    <t>55010405</t>
  </si>
  <si>
    <t>55010390</t>
  </si>
  <si>
    <t>55010386</t>
  </si>
  <si>
    <t>55010313</t>
  </si>
  <si>
    <t>55010316</t>
  </si>
  <si>
    <t>101099002</t>
  </si>
  <si>
    <t>Panini Obsidian</t>
  </si>
  <si>
    <t>Keenan Allen</t>
  </si>
  <si>
    <t>V-16</t>
  </si>
  <si>
    <t>Vitreous</t>
  </si>
  <si>
    <t>1101773049</t>
  </si>
  <si>
    <t>Daniel Jones</t>
  </si>
  <si>
    <t>7305364</t>
  </si>
  <si>
    <t>56145801</t>
  </si>
  <si>
    <t xml:space="preserve">Panini Contenders Draft Picks Draft Class </t>
  </si>
  <si>
    <t>56145797</t>
  </si>
  <si>
    <t>Jake Breeland/Justin Herbert</t>
  </si>
  <si>
    <t>56145798</t>
  </si>
  <si>
    <t>56145785</t>
  </si>
  <si>
    <t>56145786</t>
  </si>
  <si>
    <t>56145773</t>
  </si>
  <si>
    <t>56145840</t>
  </si>
  <si>
    <t>56145852</t>
  </si>
  <si>
    <t>Clyde Edwards-Helaire</t>
  </si>
  <si>
    <t xml:space="preserve">Sapphire  Trophy Collection </t>
  </si>
  <si>
    <t>56145853</t>
  </si>
  <si>
    <t>Sapphire Trophy Collection</t>
  </si>
  <si>
    <t>56145891</t>
  </si>
  <si>
    <t>56145867</t>
  </si>
  <si>
    <t>56145818</t>
  </si>
  <si>
    <t>56145820</t>
  </si>
  <si>
    <t xml:space="preserve">Baker Mayfield </t>
  </si>
  <si>
    <t>56145822</t>
  </si>
  <si>
    <t xml:space="preserve"> Chase Young </t>
  </si>
  <si>
    <t>56145828</t>
  </si>
  <si>
    <t>56145832</t>
  </si>
  <si>
    <t>56145833</t>
  </si>
  <si>
    <t>BC15</t>
  </si>
  <si>
    <t>Blue Chips</t>
  </si>
  <si>
    <t>56145811</t>
  </si>
  <si>
    <t>RW3</t>
  </si>
  <si>
    <t>56145812</t>
  </si>
  <si>
    <t>Panini Playoff</t>
  </si>
  <si>
    <t>1010990018</t>
  </si>
  <si>
    <t>1010990004</t>
  </si>
  <si>
    <t>TM2</t>
  </si>
  <si>
    <t>Touchdown Master Green</t>
  </si>
  <si>
    <t>55998184</t>
  </si>
  <si>
    <t>55998177</t>
  </si>
  <si>
    <t>Pink Camoo</t>
  </si>
  <si>
    <t>56552774</t>
  </si>
  <si>
    <t>56552772</t>
  </si>
  <si>
    <t>56552773</t>
  </si>
  <si>
    <t>1010990019</t>
  </si>
  <si>
    <t>56552850</t>
  </si>
  <si>
    <t>Neon Green Pulsar</t>
  </si>
  <si>
    <t>55620721</t>
  </si>
  <si>
    <t>55620718</t>
  </si>
  <si>
    <t>55620715</t>
  </si>
  <si>
    <t>II13</t>
  </si>
  <si>
    <t>Relics</t>
  </si>
  <si>
    <t>55620711</t>
  </si>
  <si>
    <t>55620710</t>
  </si>
  <si>
    <t>Antonio Gandy-Golden</t>
  </si>
  <si>
    <t>56552717</t>
  </si>
  <si>
    <t>Antonio Gandy Golden</t>
  </si>
  <si>
    <t>55998191</t>
  </si>
  <si>
    <t xml:space="preserve">CJ Henderson </t>
  </si>
  <si>
    <t>1010990007</t>
  </si>
  <si>
    <t xml:space="preserve">Justin Herbert  </t>
  </si>
  <si>
    <t>1011773020</t>
  </si>
  <si>
    <t>Justin Herbert 203</t>
  </si>
  <si>
    <t>Luminance</t>
  </si>
  <si>
    <t>1011773018</t>
  </si>
  <si>
    <t>Chronicles Prizm Black</t>
  </si>
  <si>
    <t>PB-9</t>
  </si>
  <si>
    <t>1011773051</t>
  </si>
  <si>
    <t>ESR-JAH</t>
  </si>
  <si>
    <t>Elite Series Rookies</t>
  </si>
  <si>
    <t>1011773002</t>
  </si>
  <si>
    <t>1011773015</t>
  </si>
  <si>
    <t>Playoff</t>
  </si>
  <si>
    <t>55998166</t>
  </si>
  <si>
    <t>56552907</t>
  </si>
  <si>
    <t>56552890</t>
  </si>
  <si>
    <t>55998186</t>
  </si>
  <si>
    <t>Alvin Kamara</t>
  </si>
  <si>
    <t>56552852</t>
  </si>
  <si>
    <t>55998176</t>
  </si>
  <si>
    <t>56552855</t>
  </si>
  <si>
    <t>55998185</t>
  </si>
  <si>
    <t>Carson Wentz</t>
  </si>
  <si>
    <t>55998173</t>
  </si>
  <si>
    <t>Jason Witten</t>
  </si>
  <si>
    <t>56552905</t>
  </si>
  <si>
    <t>55998167</t>
  </si>
  <si>
    <t>55998183</t>
  </si>
  <si>
    <t>Marcus Mariota</t>
  </si>
  <si>
    <t>56552904</t>
  </si>
  <si>
    <t>55998188</t>
  </si>
  <si>
    <t>Matt Ryan</t>
  </si>
  <si>
    <t>44901328</t>
  </si>
  <si>
    <t>Panini Elite DP</t>
  </si>
  <si>
    <t>Sam Darnold</t>
  </si>
  <si>
    <t>1011773021</t>
  </si>
  <si>
    <t>Flux</t>
  </si>
  <si>
    <t>1011773016</t>
  </si>
  <si>
    <t>Jaylen Waddle</t>
  </si>
  <si>
    <t>1010990001</t>
  </si>
  <si>
    <t>790/799</t>
  </si>
  <si>
    <t>55010389</t>
  </si>
  <si>
    <t>55010393</t>
  </si>
  <si>
    <t>55010403</t>
  </si>
  <si>
    <t>55010402</t>
  </si>
  <si>
    <t>55010401</t>
  </si>
  <si>
    <t>55010400</t>
  </si>
  <si>
    <t>55010399</t>
  </si>
  <si>
    <t>55010327</t>
  </si>
  <si>
    <t>55010326</t>
  </si>
  <si>
    <t>55010318</t>
  </si>
  <si>
    <t>55010321</t>
  </si>
  <si>
    <t>55010324</t>
  </si>
  <si>
    <t>55010325</t>
  </si>
  <si>
    <t>55010315</t>
  </si>
  <si>
    <t>55010314</t>
  </si>
  <si>
    <t>55010331</t>
  </si>
  <si>
    <t>1101773047</t>
  </si>
  <si>
    <t>55010256</t>
  </si>
  <si>
    <t>1011773036</t>
  </si>
  <si>
    <t>UD Goodwin</t>
  </si>
  <si>
    <t>G41</t>
  </si>
  <si>
    <t>Goudey</t>
  </si>
  <si>
    <t>1011773030</t>
  </si>
  <si>
    <t>1011773014</t>
  </si>
  <si>
    <t>1011773012</t>
  </si>
  <si>
    <t>2nd Down</t>
  </si>
  <si>
    <t>1012252022</t>
  </si>
  <si>
    <t>Panini Legacy</t>
  </si>
  <si>
    <t>101099003</t>
  </si>
  <si>
    <t>1011773056</t>
  </si>
  <si>
    <t>1011773050</t>
  </si>
  <si>
    <t>RH-JH</t>
  </si>
  <si>
    <t>Red Hot Rookies</t>
  </si>
  <si>
    <t>57193470</t>
  </si>
  <si>
    <t>55010264</t>
  </si>
  <si>
    <t>1012252019</t>
  </si>
  <si>
    <t>Terry Bradshaw</t>
  </si>
  <si>
    <t>54088352</t>
  </si>
  <si>
    <t>Dan Hampton</t>
  </si>
  <si>
    <t>53961414</t>
  </si>
  <si>
    <t>54088353</t>
  </si>
  <si>
    <t>54088354</t>
  </si>
  <si>
    <t>54088286</t>
  </si>
  <si>
    <t>Jack Lambert</t>
  </si>
  <si>
    <t>53468746</t>
  </si>
  <si>
    <t>Marino/Bartkowski</t>
  </si>
  <si>
    <t>53961428</t>
  </si>
  <si>
    <t>Rickey Jackson</t>
  </si>
  <si>
    <t>53961465</t>
  </si>
  <si>
    <t>Raiders Team Leaders</t>
  </si>
  <si>
    <t>Bo Jackson All Alone</t>
  </si>
  <si>
    <t>53961466</t>
  </si>
  <si>
    <t>53961467</t>
  </si>
  <si>
    <t>53961469</t>
  </si>
  <si>
    <t>53961468</t>
  </si>
  <si>
    <t>53961464</t>
  </si>
  <si>
    <t>53961429</t>
  </si>
  <si>
    <t>Fred Dean</t>
  </si>
  <si>
    <t>53468767</t>
  </si>
  <si>
    <t>Derrick Thomas</t>
  </si>
  <si>
    <t>90T</t>
  </si>
  <si>
    <t>55010368</t>
  </si>
  <si>
    <t>55010371</t>
  </si>
  <si>
    <t>26296110</t>
  </si>
  <si>
    <t>Action Packed</t>
  </si>
  <si>
    <t xml:space="preserve">Junior Seau </t>
  </si>
  <si>
    <t>Rookie Update</t>
  </si>
  <si>
    <t>56145868</t>
  </si>
  <si>
    <t>Jalen Hurts Trophy Collection</t>
  </si>
  <si>
    <t>Trophy Collection</t>
  </si>
  <si>
    <t>56145873</t>
  </si>
  <si>
    <t xml:space="preserve">Panini Absolute Introductions </t>
  </si>
  <si>
    <t>Ijb Joe Burrow</t>
  </si>
  <si>
    <t>IJB</t>
  </si>
  <si>
    <t>Introductions</t>
  </si>
  <si>
    <t>56145874</t>
  </si>
  <si>
    <t>56145803</t>
  </si>
  <si>
    <t>56145804</t>
  </si>
  <si>
    <t>56145806</t>
  </si>
  <si>
    <t>56145810</t>
  </si>
  <si>
    <t>BTN25</t>
  </si>
  <si>
    <t xml:space="preserve">PSA 9 </t>
  </si>
  <si>
    <t>55998187</t>
  </si>
  <si>
    <t>56145793</t>
  </si>
  <si>
    <t>56145799</t>
  </si>
  <si>
    <t>56145876</t>
  </si>
  <si>
    <t>56145877</t>
  </si>
  <si>
    <t>56145878</t>
  </si>
  <si>
    <t>56145880</t>
  </si>
  <si>
    <t>56145885</t>
  </si>
  <si>
    <t>56145782</t>
  </si>
  <si>
    <t>56145783</t>
  </si>
  <si>
    <t>56145784</t>
  </si>
  <si>
    <t>248 Jalen Hurts</t>
  </si>
  <si>
    <t>56145787</t>
  </si>
  <si>
    <t>56145777</t>
  </si>
  <si>
    <t>56145839</t>
  </si>
  <si>
    <t>56145841</t>
  </si>
  <si>
    <t>56145842</t>
  </si>
  <si>
    <t>56145845</t>
  </si>
  <si>
    <t xml:space="preserve">Chase Claypool </t>
  </si>
  <si>
    <t>56145858</t>
  </si>
  <si>
    <t>56145860</t>
  </si>
  <si>
    <t>56145861</t>
  </si>
  <si>
    <t>Trophy Collection Orange</t>
  </si>
  <si>
    <t>56145862</t>
  </si>
  <si>
    <t>56145835</t>
  </si>
  <si>
    <t>56145854</t>
  </si>
  <si>
    <t>56145857</t>
  </si>
  <si>
    <t xml:space="preserve">Tua Tagovailoa  </t>
  </si>
  <si>
    <t>Emerald Trophy Collection</t>
  </si>
  <si>
    <t>56145890</t>
  </si>
  <si>
    <t>56145823</t>
  </si>
  <si>
    <t>56145827</t>
  </si>
  <si>
    <t xml:space="preserve">Peyton Manning </t>
  </si>
  <si>
    <t>101099005</t>
  </si>
  <si>
    <t>BTN-4</t>
  </si>
  <si>
    <t>Pink Behind The Numbers</t>
  </si>
  <si>
    <t xml:space="preserve">CSG 9 </t>
  </si>
  <si>
    <t>1000904022</t>
  </si>
  <si>
    <t>Got Game Green Mosaic</t>
  </si>
  <si>
    <t>1002636001</t>
  </si>
  <si>
    <t>56552736</t>
  </si>
  <si>
    <t>56552734</t>
  </si>
  <si>
    <t>56430622</t>
  </si>
  <si>
    <t>55620708</t>
  </si>
  <si>
    <t>55620707</t>
  </si>
  <si>
    <t>56552707</t>
  </si>
  <si>
    <t>Cole Kmet</t>
  </si>
  <si>
    <t>56552708</t>
  </si>
  <si>
    <t>2251802</t>
  </si>
  <si>
    <t>56552789</t>
  </si>
  <si>
    <t>Go Hard Go Home</t>
  </si>
  <si>
    <t>55998170</t>
  </si>
  <si>
    <t>Adrian Peterson</t>
  </si>
  <si>
    <t>55998171</t>
  </si>
  <si>
    <t>1011773003</t>
  </si>
  <si>
    <t>TB-1</t>
  </si>
  <si>
    <t>91 Throwback</t>
  </si>
  <si>
    <t>25344198</t>
  </si>
  <si>
    <t>Cam Newton</t>
  </si>
  <si>
    <t>25344206</t>
  </si>
  <si>
    <t>25344181</t>
  </si>
  <si>
    <t>25344199</t>
  </si>
  <si>
    <t>25344190</t>
  </si>
  <si>
    <t>25344197</t>
  </si>
  <si>
    <t>55010392</t>
  </si>
  <si>
    <t xml:space="preserve"> </t>
  </si>
  <si>
    <t>55010397</t>
  </si>
  <si>
    <t>55010398</t>
  </si>
  <si>
    <t>55010404</t>
  </si>
  <si>
    <t>55010391</t>
  </si>
  <si>
    <t>55010395</t>
  </si>
  <si>
    <t>55010396</t>
  </si>
  <si>
    <t>55010317</t>
  </si>
  <si>
    <t>55010319</t>
  </si>
  <si>
    <t>55010322</t>
  </si>
  <si>
    <t>55010320</t>
  </si>
  <si>
    <t>55010323</t>
  </si>
  <si>
    <t>55010329</t>
  </si>
  <si>
    <t>55010328</t>
  </si>
  <si>
    <t>55010344</t>
  </si>
  <si>
    <t>55010345</t>
  </si>
  <si>
    <t>54636906</t>
  </si>
  <si>
    <t>6625355</t>
  </si>
  <si>
    <t>Nick Chubb</t>
  </si>
  <si>
    <t>48052090</t>
  </si>
  <si>
    <t>48052084</t>
  </si>
  <si>
    <t>Star Gazing</t>
  </si>
  <si>
    <t>52264911</t>
  </si>
  <si>
    <t>Panin Donruss</t>
  </si>
  <si>
    <t>55010254</t>
  </si>
  <si>
    <t>55010258</t>
  </si>
  <si>
    <t>56552889</t>
  </si>
  <si>
    <t>GG25</t>
  </si>
  <si>
    <t>Got Game Green</t>
  </si>
  <si>
    <t>1011773019</t>
  </si>
  <si>
    <t>PA-1</t>
  </si>
  <si>
    <t>25344185</t>
  </si>
  <si>
    <t>Stands Background</t>
  </si>
  <si>
    <t>1003718101</t>
  </si>
  <si>
    <t>SCR-22</t>
  </si>
  <si>
    <t>1011773013</t>
  </si>
  <si>
    <t>RW-4</t>
  </si>
  <si>
    <t>55010278</t>
  </si>
  <si>
    <t>55010279</t>
  </si>
  <si>
    <t>55010280</t>
  </si>
  <si>
    <t>55010290</t>
  </si>
  <si>
    <t>55010285</t>
  </si>
  <si>
    <t>55010286</t>
  </si>
  <si>
    <t>55010287</t>
  </si>
  <si>
    <t>55010281</t>
  </si>
  <si>
    <t>55010289</t>
  </si>
  <si>
    <t>55010275</t>
  </si>
  <si>
    <t>55010284</t>
  </si>
  <si>
    <t>57193463</t>
  </si>
  <si>
    <t>Orange Reactive</t>
  </si>
  <si>
    <t>57193498</t>
  </si>
  <si>
    <t>Green Reactive</t>
  </si>
  <si>
    <t>57193495</t>
  </si>
  <si>
    <t>Mosaic Green</t>
  </si>
  <si>
    <t>57193497</t>
  </si>
  <si>
    <t>57193496</t>
  </si>
  <si>
    <t>NFL Debut Mosaic</t>
  </si>
  <si>
    <t>57193530</t>
  </si>
  <si>
    <t>57193532</t>
  </si>
  <si>
    <t>57193537</t>
  </si>
  <si>
    <t>48052086</t>
  </si>
  <si>
    <t>25344201</t>
  </si>
  <si>
    <t>Stands in background</t>
  </si>
  <si>
    <t>25344188</t>
  </si>
  <si>
    <t>Payton Brothers</t>
  </si>
  <si>
    <t>54088369</t>
  </si>
  <si>
    <t>53468782</t>
  </si>
  <si>
    <t>53468769</t>
  </si>
  <si>
    <t>53468781</t>
  </si>
  <si>
    <t>53468774</t>
  </si>
  <si>
    <t>53468775</t>
  </si>
  <si>
    <t>53468776</t>
  </si>
  <si>
    <t>53468778</t>
  </si>
  <si>
    <t>53468779</t>
  </si>
  <si>
    <t>54088387</t>
  </si>
  <si>
    <t>53961444</t>
  </si>
  <si>
    <t>53961450</t>
  </si>
  <si>
    <t>53961451</t>
  </si>
  <si>
    <t>54088397</t>
  </si>
  <si>
    <t>54088398</t>
  </si>
  <si>
    <t>50642674</t>
  </si>
  <si>
    <t>50642675</t>
  </si>
  <si>
    <t>50642678</t>
  </si>
  <si>
    <t>50642677</t>
  </si>
  <si>
    <t>50642676</t>
  </si>
  <si>
    <t>50642657</t>
  </si>
  <si>
    <t>26356825</t>
  </si>
  <si>
    <t>Cortez Kennedy</t>
  </si>
  <si>
    <t>26356824</t>
  </si>
  <si>
    <t>46083264</t>
  </si>
  <si>
    <t>26356822</t>
  </si>
  <si>
    <t>54983551</t>
  </si>
  <si>
    <t>52170674</t>
  </si>
  <si>
    <t>56145875</t>
  </si>
  <si>
    <t>Ijh Justin Herbert</t>
  </si>
  <si>
    <t>IJH</t>
  </si>
  <si>
    <t>1011773011</t>
  </si>
  <si>
    <t>High Number</t>
  </si>
  <si>
    <t>55637112</t>
  </si>
  <si>
    <t>Fleer Lumber</t>
  </si>
  <si>
    <t>6 Griffey</t>
  </si>
  <si>
    <t>1011773040</t>
  </si>
  <si>
    <t xml:space="preserve">Kyle Lewis </t>
  </si>
  <si>
    <t>1011773039</t>
  </si>
  <si>
    <t>FF-5</t>
  </si>
  <si>
    <t>55010248</t>
  </si>
  <si>
    <t>44478763</t>
  </si>
  <si>
    <t>Michael Soroka</t>
  </si>
  <si>
    <t>51717204</t>
  </si>
  <si>
    <t>51717202</t>
  </si>
  <si>
    <t>55110267</t>
  </si>
  <si>
    <t>03480586</t>
  </si>
  <si>
    <t>Upper Deck Final Edition</t>
  </si>
  <si>
    <t>Pedro Martinez</t>
  </si>
  <si>
    <t>2F</t>
  </si>
  <si>
    <t>PSA 8 (PD)</t>
  </si>
  <si>
    <t>56818264</t>
  </si>
  <si>
    <t>55637113</t>
  </si>
  <si>
    <t>139 Griffey</t>
  </si>
  <si>
    <t>55620709</t>
  </si>
  <si>
    <t>Topps Mini</t>
  </si>
  <si>
    <t>US200</t>
  </si>
  <si>
    <t>62176745</t>
  </si>
  <si>
    <t>Kyle Lewis</t>
  </si>
  <si>
    <t>1011773032</t>
  </si>
  <si>
    <t>Splash of Color</t>
  </si>
  <si>
    <t>1011773031</t>
  </si>
  <si>
    <t>55010249</t>
  </si>
  <si>
    <t>55010250</t>
  </si>
  <si>
    <t>51717190</t>
  </si>
  <si>
    <t>51717192</t>
  </si>
  <si>
    <t>51717194</t>
  </si>
  <si>
    <t>1011773041</t>
  </si>
  <si>
    <t>Cody Bellinger</t>
  </si>
  <si>
    <t>U-80</t>
  </si>
  <si>
    <t>Suit</t>
  </si>
  <si>
    <t>1011773046</t>
  </si>
  <si>
    <t>1011773057</t>
  </si>
  <si>
    <t>1011773053</t>
  </si>
  <si>
    <t>BTP-3</t>
  </si>
  <si>
    <t>Scouts Top 100</t>
  </si>
  <si>
    <t>1011773054</t>
  </si>
  <si>
    <t>NS-10</t>
  </si>
  <si>
    <t>Sensations</t>
  </si>
  <si>
    <t>1101773017</t>
  </si>
  <si>
    <t>BP114</t>
  </si>
  <si>
    <t>1101773038</t>
  </si>
  <si>
    <t>BCP-123</t>
  </si>
  <si>
    <t>1101773228</t>
  </si>
  <si>
    <t>Platinum Diamond</t>
  </si>
  <si>
    <t>51717220</t>
  </si>
  <si>
    <t>52226158</t>
  </si>
  <si>
    <t>Topps Opening Day</t>
  </si>
  <si>
    <t>51717181</t>
  </si>
  <si>
    <t>Gavin Lux</t>
  </si>
  <si>
    <t>51717222</t>
  </si>
  <si>
    <t>51717207</t>
  </si>
  <si>
    <t>51717209</t>
  </si>
  <si>
    <t>51717211</t>
  </si>
  <si>
    <t>51717212</t>
  </si>
  <si>
    <t>51717225</t>
  </si>
  <si>
    <t>51717216</t>
  </si>
  <si>
    <t>51717219</t>
  </si>
  <si>
    <t>51717205</t>
  </si>
  <si>
    <t>51717200</t>
  </si>
  <si>
    <t>51717199</t>
  </si>
  <si>
    <t>51717201</t>
  </si>
  <si>
    <t>53960014</t>
  </si>
  <si>
    <t>Cosmic Haze Prizm</t>
  </si>
  <si>
    <t>53712650</t>
  </si>
  <si>
    <t>53712654</t>
  </si>
  <si>
    <t>48052000</t>
  </si>
  <si>
    <t>Keston Huira</t>
  </si>
  <si>
    <t>Artist Proof</t>
  </si>
  <si>
    <t>55110232</t>
  </si>
  <si>
    <t>Mark McGwire</t>
  </si>
  <si>
    <t>U-76</t>
  </si>
  <si>
    <t>55110269</t>
  </si>
  <si>
    <t>55110259</t>
  </si>
  <si>
    <t>52168802</t>
  </si>
  <si>
    <t>All-Stars</t>
  </si>
  <si>
    <t>52168808</t>
  </si>
  <si>
    <t>52168807</t>
  </si>
  <si>
    <t>52168810</t>
  </si>
  <si>
    <t>52168812</t>
  </si>
  <si>
    <t>54515295</t>
  </si>
  <si>
    <t>52168811</t>
  </si>
  <si>
    <t>52168815</t>
  </si>
  <si>
    <t>50642637</t>
  </si>
  <si>
    <t>53228156</t>
  </si>
  <si>
    <t>52168779</t>
  </si>
  <si>
    <t>41067519</t>
  </si>
  <si>
    <t>Tom Glavine</t>
  </si>
  <si>
    <t>Employee Set</t>
  </si>
  <si>
    <t xml:space="preserve">new box </t>
  </si>
  <si>
    <t>42754402</t>
  </si>
  <si>
    <t>Leg Up</t>
  </si>
  <si>
    <t>42754403</t>
  </si>
  <si>
    <t>Yoenis Cespedes</t>
  </si>
  <si>
    <t>White Jersey</t>
  </si>
  <si>
    <t>42754404</t>
  </si>
  <si>
    <t>Brett Lawrie</t>
  </si>
  <si>
    <t>Fielding</t>
  </si>
  <si>
    <t>53228136</t>
  </si>
  <si>
    <t>Yu Darvish</t>
  </si>
  <si>
    <t>Throwing Right Blue Jersey</t>
  </si>
  <si>
    <t>46787538</t>
  </si>
  <si>
    <t>46787537</t>
  </si>
  <si>
    <t>46710196</t>
  </si>
  <si>
    <t>46787531</t>
  </si>
  <si>
    <t>46710193</t>
  </si>
  <si>
    <t>46710192</t>
  </si>
  <si>
    <t>46971558</t>
  </si>
  <si>
    <t>22557420</t>
  </si>
  <si>
    <t>Steve Carlton</t>
  </si>
  <si>
    <t>46083200</t>
  </si>
  <si>
    <t>Ron Guidry</t>
  </si>
  <si>
    <t>46971559</t>
  </si>
  <si>
    <t>46971565</t>
  </si>
  <si>
    <t>83218472</t>
  </si>
  <si>
    <t>Grandstand South</t>
  </si>
  <si>
    <t>auto</t>
  </si>
  <si>
    <t>PSA A</t>
  </si>
  <si>
    <t>26356813</t>
  </si>
  <si>
    <t>24412479</t>
  </si>
  <si>
    <t>Adrian Rondon</t>
  </si>
  <si>
    <t>ARO</t>
  </si>
  <si>
    <t>55758940</t>
  </si>
  <si>
    <t>1024960-050</t>
  </si>
  <si>
    <t>Fleer Ultra Update</t>
  </si>
  <si>
    <t>Jeff Bagwell</t>
  </si>
  <si>
    <t>U-79</t>
  </si>
  <si>
    <t>Rookie</t>
  </si>
  <si>
    <t>1024958-142</t>
  </si>
  <si>
    <t>1024958-143</t>
  </si>
  <si>
    <t>1024967-066</t>
  </si>
  <si>
    <t>1061904-020</t>
  </si>
  <si>
    <t>1024967-070</t>
  </si>
  <si>
    <t>1024958-146</t>
  </si>
  <si>
    <t>1046038-021</t>
  </si>
  <si>
    <t>1024967-079</t>
  </si>
  <si>
    <t>1061904-019</t>
  </si>
  <si>
    <t>1046038-019</t>
  </si>
  <si>
    <t>1024958-145</t>
  </si>
  <si>
    <t>1128536-006</t>
  </si>
  <si>
    <t>1024966-065</t>
  </si>
  <si>
    <t>1124520-007</t>
  </si>
  <si>
    <t>1024967-069</t>
  </si>
  <si>
    <t>1061904-015</t>
  </si>
  <si>
    <t>1024967-075</t>
  </si>
  <si>
    <t>1024967-078</t>
  </si>
  <si>
    <t>1024967-071</t>
  </si>
  <si>
    <t>1024967-077</t>
  </si>
  <si>
    <t>1024958-144</t>
  </si>
  <si>
    <t>1024967-060</t>
  </si>
  <si>
    <t>1061904-016</t>
  </si>
  <si>
    <t>1024967-067</t>
  </si>
  <si>
    <t>55110234</t>
  </si>
  <si>
    <t>52168856</t>
  </si>
  <si>
    <t>03480622</t>
  </si>
  <si>
    <t>UD Final Edition</t>
  </si>
  <si>
    <t>05404806</t>
  </si>
  <si>
    <t>05404820</t>
  </si>
  <si>
    <t>03480615</t>
  </si>
  <si>
    <t>05404809</t>
  </si>
  <si>
    <t>03480591</t>
  </si>
  <si>
    <t>05404805</t>
  </si>
  <si>
    <t>03480630</t>
  </si>
  <si>
    <t>05404845</t>
  </si>
  <si>
    <t>05404798</t>
  </si>
  <si>
    <t>05404832</t>
  </si>
  <si>
    <t>05404793</t>
  </si>
  <si>
    <t>03480588</t>
  </si>
  <si>
    <t>03480639</t>
  </si>
  <si>
    <t>02252927</t>
  </si>
  <si>
    <t>05404813</t>
  </si>
  <si>
    <t>05404796</t>
  </si>
  <si>
    <t>03480610</t>
  </si>
  <si>
    <t>03480607</t>
  </si>
  <si>
    <t>03480613</t>
  </si>
  <si>
    <t>05404826</t>
  </si>
  <si>
    <t>05404840</t>
  </si>
  <si>
    <t>05404817</t>
  </si>
  <si>
    <t>05404812</t>
  </si>
  <si>
    <t>56145900</t>
  </si>
  <si>
    <t xml:space="preserve">Bowman Chrome </t>
  </si>
  <si>
    <t>Robert Puason</t>
  </si>
  <si>
    <t>BCP173</t>
  </si>
  <si>
    <t>62176737</t>
  </si>
  <si>
    <t>JD</t>
  </si>
  <si>
    <t>Spanning the Globe</t>
  </si>
  <si>
    <t>1011773052</t>
  </si>
  <si>
    <t>Fernando Tatis</t>
  </si>
  <si>
    <t>FS-11</t>
  </si>
  <si>
    <t>1011773025</t>
  </si>
  <si>
    <t xml:space="preserve">CSG 9.5 </t>
  </si>
  <si>
    <t>1011773028</t>
  </si>
  <si>
    <t>51921507</t>
  </si>
  <si>
    <t>1011773037</t>
  </si>
  <si>
    <t>U-300</t>
  </si>
  <si>
    <t>1011773043</t>
  </si>
  <si>
    <t>U-35</t>
  </si>
  <si>
    <t>1101773008</t>
  </si>
  <si>
    <t>51717227</t>
  </si>
  <si>
    <t>51717217</t>
  </si>
  <si>
    <t>51717213</t>
  </si>
  <si>
    <t>51717224</t>
  </si>
  <si>
    <t>51717206</t>
  </si>
  <si>
    <t>51717208</t>
  </si>
  <si>
    <t>51717210</t>
  </si>
  <si>
    <t>51717223</t>
  </si>
  <si>
    <t>51717221</t>
  </si>
  <si>
    <t>51717214</t>
  </si>
  <si>
    <t>51717215</t>
  </si>
  <si>
    <t>51717198</t>
  </si>
  <si>
    <t>51717203</t>
  </si>
  <si>
    <t>53712655</t>
  </si>
  <si>
    <t>53712651</t>
  </si>
  <si>
    <t>53712652</t>
  </si>
  <si>
    <t>53712653</t>
  </si>
  <si>
    <t>53712659</t>
  </si>
  <si>
    <t>53712689</t>
  </si>
  <si>
    <t>Fielding Gold</t>
  </si>
  <si>
    <t>53712691</t>
  </si>
  <si>
    <t>48051995</t>
  </si>
  <si>
    <t>BP21</t>
  </si>
  <si>
    <t>48051994</t>
  </si>
  <si>
    <t>48051948</t>
  </si>
  <si>
    <t>48051947</t>
  </si>
  <si>
    <t>04307655</t>
  </si>
  <si>
    <t>04308037</t>
  </si>
  <si>
    <t>04307480</t>
  </si>
  <si>
    <t>04308195</t>
  </si>
  <si>
    <t>03484109</t>
  </si>
  <si>
    <t>53872697</t>
  </si>
  <si>
    <t>53872696</t>
  </si>
  <si>
    <t>53335369</t>
  </si>
  <si>
    <t>54933010</t>
  </si>
  <si>
    <t>55749367</t>
  </si>
  <si>
    <t>53872695</t>
  </si>
  <si>
    <t>55110230</t>
  </si>
  <si>
    <t>55110219</t>
  </si>
  <si>
    <t>55110221</t>
  </si>
  <si>
    <t>55110220</t>
  </si>
  <si>
    <t>55110222</t>
  </si>
  <si>
    <t>55110223</t>
  </si>
  <si>
    <t>55110225</t>
  </si>
  <si>
    <t>55110253</t>
  </si>
  <si>
    <t>52168809</t>
  </si>
  <si>
    <t>52168818</t>
  </si>
  <si>
    <t>52168817</t>
  </si>
  <si>
    <t>52168813</t>
  </si>
  <si>
    <t>0874784</t>
  </si>
  <si>
    <t>2318425</t>
  </si>
  <si>
    <t>47951169</t>
  </si>
  <si>
    <t>46409105</t>
  </si>
  <si>
    <t>2214626</t>
  </si>
  <si>
    <t>0853134</t>
  </si>
  <si>
    <t>52168835</t>
  </si>
  <si>
    <t>52168820</t>
  </si>
  <si>
    <t>52168819</t>
  </si>
  <si>
    <t>52168814</t>
  </si>
  <si>
    <t>50642638</t>
  </si>
  <si>
    <t>50642636</t>
  </si>
  <si>
    <t>50642632</t>
  </si>
  <si>
    <t>50642633</t>
  </si>
  <si>
    <t>50642634</t>
  </si>
  <si>
    <t>52168780</t>
  </si>
  <si>
    <t>42754385</t>
  </si>
  <si>
    <t>54515292</t>
  </si>
  <si>
    <t>53412365</t>
  </si>
  <si>
    <t>53412366</t>
  </si>
  <si>
    <t>53412367</t>
  </si>
  <si>
    <t>49149684</t>
  </si>
  <si>
    <t>49334641</t>
  </si>
  <si>
    <t>47012893</t>
  </si>
  <si>
    <t>47012895</t>
  </si>
  <si>
    <t>50238839</t>
  </si>
  <si>
    <t>54692202</t>
  </si>
  <si>
    <t>47012894</t>
  </si>
  <si>
    <t>47012897</t>
  </si>
  <si>
    <t>46083207</t>
  </si>
  <si>
    <t>Jim Hunter</t>
  </si>
  <si>
    <t>18529972</t>
  </si>
  <si>
    <t>Mike Montgomery</t>
  </si>
  <si>
    <t>BPAMM</t>
  </si>
  <si>
    <t xml:space="preserve">Blue Auto </t>
  </si>
  <si>
    <t>55758942</t>
  </si>
  <si>
    <t>52168824</t>
  </si>
  <si>
    <t>52168826</t>
  </si>
  <si>
    <t>52168823</t>
  </si>
  <si>
    <t>52168843</t>
  </si>
  <si>
    <t>52168842</t>
  </si>
  <si>
    <t>52168841</t>
  </si>
  <si>
    <t>52168840</t>
  </si>
  <si>
    <t>52168839</t>
  </si>
  <si>
    <t>52168838</t>
  </si>
  <si>
    <t>53327788</t>
  </si>
  <si>
    <t>Nolan Ryan</t>
  </si>
  <si>
    <t>55110205</t>
  </si>
  <si>
    <t>55925370</t>
  </si>
  <si>
    <t>Pokemon</t>
  </si>
  <si>
    <t>Electrode</t>
  </si>
  <si>
    <t>55925354</t>
  </si>
  <si>
    <t>Pokemon Rocket</t>
  </si>
  <si>
    <t>Oddish</t>
  </si>
  <si>
    <t>55925352</t>
  </si>
  <si>
    <t>Rattata</t>
  </si>
  <si>
    <t>55925356</t>
  </si>
  <si>
    <t>55925355</t>
  </si>
  <si>
    <t>55925417</t>
  </si>
  <si>
    <t>Sleep!</t>
  </si>
  <si>
    <t>55925331</t>
  </si>
  <si>
    <t>Pokemon Fossil</t>
  </si>
  <si>
    <t>Cloyster</t>
  </si>
  <si>
    <t>55925332</t>
  </si>
  <si>
    <t>55925436</t>
  </si>
  <si>
    <t>Drowzee</t>
  </si>
  <si>
    <t>55708746</t>
  </si>
  <si>
    <t>Pokemon Jungle</t>
  </si>
  <si>
    <t>Pikachu</t>
  </si>
  <si>
    <t>55537856</t>
  </si>
  <si>
    <t>PM Japanese Gym 2</t>
  </si>
  <si>
    <t>Blaine's Charmander</t>
  </si>
  <si>
    <t>55925280</t>
  </si>
  <si>
    <t>Goldeen</t>
  </si>
  <si>
    <t>55708851</t>
  </si>
  <si>
    <t>Poke Ball</t>
  </si>
  <si>
    <t>55925285</t>
  </si>
  <si>
    <t>55925420</t>
  </si>
  <si>
    <t>Goop Gas Attack</t>
  </si>
  <si>
    <t>55925418</t>
  </si>
  <si>
    <t>56424227</t>
  </si>
  <si>
    <t>Pokemon Gym</t>
  </si>
  <si>
    <t>Sabrina's Venomoth</t>
  </si>
  <si>
    <t>55925353</t>
  </si>
  <si>
    <t>55925351</t>
  </si>
  <si>
    <t>55925414</t>
  </si>
  <si>
    <t>Imp. Oak's Revenge</t>
  </si>
  <si>
    <t>55925443</t>
  </si>
  <si>
    <t>Dark Vaporeon</t>
  </si>
  <si>
    <t>56424180</t>
  </si>
  <si>
    <t>Imp Oak's</t>
  </si>
  <si>
    <t>56424189</t>
  </si>
  <si>
    <t>Devolution Spray</t>
  </si>
  <si>
    <t>56424169</t>
  </si>
  <si>
    <t>Item Finder</t>
  </si>
  <si>
    <t>55925312</t>
  </si>
  <si>
    <t>55925324</t>
  </si>
  <si>
    <t>Venonat</t>
  </si>
  <si>
    <t>55925266</t>
  </si>
  <si>
    <t>Weepinbell</t>
  </si>
  <si>
    <t>55925267</t>
  </si>
  <si>
    <t>PSA 2</t>
  </si>
  <si>
    <t>55925330</t>
  </si>
  <si>
    <t>56424166</t>
  </si>
  <si>
    <t>Scyther</t>
  </si>
  <si>
    <t>55925381</t>
  </si>
  <si>
    <t>55925442</t>
  </si>
  <si>
    <t>55708838</t>
  </si>
  <si>
    <t>Raticate</t>
  </si>
  <si>
    <t>Shadowless</t>
  </si>
  <si>
    <t>56424179</t>
  </si>
  <si>
    <t>Imp. Oak's Revege</t>
  </si>
  <si>
    <t>55925416</t>
  </si>
  <si>
    <t>Nightly Garbage Run</t>
  </si>
  <si>
    <t>56424198</t>
  </si>
  <si>
    <t>Zubat</t>
  </si>
  <si>
    <t>56424190</t>
  </si>
  <si>
    <t>Computer Search</t>
  </si>
  <si>
    <t>55708799</t>
  </si>
  <si>
    <t>Gastly</t>
  </si>
  <si>
    <t>56424287</t>
  </si>
  <si>
    <t>Haunter Holo</t>
  </si>
  <si>
    <t>Fossil</t>
  </si>
  <si>
    <t>55925422</t>
  </si>
  <si>
    <t>55925430</t>
  </si>
  <si>
    <t>Koffing</t>
  </si>
  <si>
    <t>55537871</t>
  </si>
  <si>
    <t>Pokemon Japanese</t>
  </si>
  <si>
    <t>Dark Wartortle</t>
  </si>
  <si>
    <t>56424247</t>
  </si>
  <si>
    <t>1st Edition Fossil</t>
  </si>
  <si>
    <t>55925309</t>
  </si>
  <si>
    <t>Nidorina</t>
  </si>
  <si>
    <t>Jungle</t>
  </si>
  <si>
    <t>55925362</t>
  </si>
  <si>
    <t>Kadabra</t>
  </si>
  <si>
    <t>55925300</t>
  </si>
  <si>
    <t>Primeape</t>
  </si>
  <si>
    <t>55925268</t>
  </si>
  <si>
    <t>Bellsprout</t>
  </si>
  <si>
    <t>55925276</t>
  </si>
  <si>
    <t>Cubone</t>
  </si>
  <si>
    <t>56424163</t>
  </si>
  <si>
    <t>Poke Ball Trainer Card</t>
  </si>
  <si>
    <t>55708796</t>
  </si>
  <si>
    <t>Pokemon Team Rocket</t>
  </si>
  <si>
    <t>1st edition</t>
  </si>
  <si>
    <t>55925426</t>
  </si>
  <si>
    <t>Machop</t>
  </si>
  <si>
    <t>55925340</t>
  </si>
  <si>
    <t>Paras</t>
  </si>
  <si>
    <t>55925274</t>
  </si>
  <si>
    <t>55925273</t>
  </si>
  <si>
    <t>56424252</t>
  </si>
  <si>
    <t>Ditto</t>
  </si>
  <si>
    <t>55925272</t>
  </si>
  <si>
    <t>55925444</t>
  </si>
  <si>
    <t>Magikarp</t>
  </si>
  <si>
    <t>55925391</t>
  </si>
  <si>
    <t>Dark Golduck</t>
  </si>
  <si>
    <t>56424172</t>
  </si>
  <si>
    <t>Scoop Up</t>
  </si>
  <si>
    <t>56424173</t>
  </si>
  <si>
    <t>Imp. Prof. Oak</t>
  </si>
  <si>
    <t>56424171</t>
  </si>
  <si>
    <t>Breeder</t>
  </si>
  <si>
    <t>55537850</t>
  </si>
  <si>
    <t>PM Japanese</t>
  </si>
  <si>
    <t>Bulbasaur</t>
  </si>
  <si>
    <t>55925339</t>
  </si>
  <si>
    <t>55925271</t>
  </si>
  <si>
    <t>55925357</t>
  </si>
  <si>
    <t>Psyduck</t>
  </si>
  <si>
    <t>56424188</t>
  </si>
  <si>
    <t>Lickitung</t>
  </si>
  <si>
    <t>55708815</t>
  </si>
  <si>
    <t>Diglett</t>
  </si>
  <si>
    <t>55925390</t>
  </si>
  <si>
    <t>55925303</t>
  </si>
  <si>
    <t>Parasect</t>
  </si>
  <si>
    <t>55925305</t>
  </si>
  <si>
    <t>55708752</t>
  </si>
  <si>
    <t>55537875</t>
  </si>
  <si>
    <t>Koga</t>
  </si>
  <si>
    <t>Trainer</t>
  </si>
  <si>
    <t>56424240</t>
  </si>
  <si>
    <t>Slowpoke</t>
  </si>
  <si>
    <t>55925433</t>
  </si>
  <si>
    <t>Grimer</t>
  </si>
  <si>
    <t>55925302</t>
  </si>
  <si>
    <t>55925307</t>
  </si>
  <si>
    <t>Persian</t>
  </si>
  <si>
    <t>55708759</t>
  </si>
  <si>
    <t>Nidorino</t>
  </si>
  <si>
    <t>55925322</t>
  </si>
  <si>
    <t>Rhyhorn</t>
  </si>
  <si>
    <t>56424193</t>
  </si>
  <si>
    <t>Dragonair</t>
  </si>
  <si>
    <t>55925419</t>
  </si>
  <si>
    <t>Pocket Rocket</t>
  </si>
  <si>
    <t>Potion Energy</t>
  </si>
  <si>
    <t>55925345</t>
  </si>
  <si>
    <t>Spearow</t>
  </si>
  <si>
    <t>55925283</t>
  </si>
  <si>
    <t>55925323</t>
  </si>
  <si>
    <t>55925423</t>
  </si>
  <si>
    <t>Voltorb</t>
  </si>
  <si>
    <t>56424274</t>
  </si>
  <si>
    <t>Golduck</t>
  </si>
  <si>
    <t>55708854</t>
  </si>
  <si>
    <t>Pulsepower</t>
  </si>
  <si>
    <t>55925445</t>
  </si>
  <si>
    <t>Mankey</t>
  </si>
  <si>
    <t>55708805</t>
  </si>
  <si>
    <t>55708856</t>
  </si>
  <si>
    <t>Recycle</t>
  </si>
  <si>
    <t>55925255</t>
  </si>
  <si>
    <t>Rapidash</t>
  </si>
  <si>
    <t>55925301</t>
  </si>
  <si>
    <t>55537855</t>
  </si>
  <si>
    <t>PM Japanese Jungle</t>
  </si>
  <si>
    <t>Eevee</t>
  </si>
  <si>
    <t>55925397</t>
  </si>
  <si>
    <t>Dark Dugtrio</t>
  </si>
  <si>
    <t>55925448</t>
  </si>
  <si>
    <t>Dark Rapidash</t>
  </si>
  <si>
    <t>55925358</t>
  </si>
  <si>
    <t>55925269</t>
  </si>
  <si>
    <t>55925341</t>
  </si>
  <si>
    <t>55925440</t>
  </si>
  <si>
    <t>Abra</t>
  </si>
  <si>
    <t>55925439</t>
  </si>
  <si>
    <t>Dark Raticate</t>
  </si>
  <si>
    <t>55925412</t>
  </si>
  <si>
    <t>Meowth</t>
  </si>
  <si>
    <t>55925410</t>
  </si>
  <si>
    <t>55925321</t>
  </si>
  <si>
    <t>55925253</t>
  </si>
  <si>
    <t>55925338</t>
  </si>
  <si>
    <t>55925336</t>
  </si>
  <si>
    <t>55925315</t>
  </si>
  <si>
    <t>55925289</t>
  </si>
  <si>
    <t>Fearow</t>
  </si>
  <si>
    <t>55925290</t>
  </si>
  <si>
    <t>55925257</t>
  </si>
  <si>
    <t>Rhydon</t>
  </si>
  <si>
    <t>55925308</t>
  </si>
  <si>
    <t>55925334</t>
  </si>
  <si>
    <t>55925313</t>
  </si>
  <si>
    <t>Clefairy Doll</t>
  </si>
  <si>
    <t>55925361</t>
  </si>
  <si>
    <t>55925288</t>
  </si>
  <si>
    <t>Dodrio</t>
  </si>
  <si>
    <t>55925293</t>
  </si>
  <si>
    <t>Exeggcute</t>
  </si>
  <si>
    <t>55925371</t>
  </si>
  <si>
    <t>Victreebel</t>
  </si>
  <si>
    <t>56424167</t>
  </si>
  <si>
    <t>55925256</t>
  </si>
  <si>
    <t>56424249</t>
  </si>
  <si>
    <t>Electrabuzz</t>
  </si>
  <si>
    <t>55925369</t>
  </si>
  <si>
    <t>Venomoth</t>
  </si>
  <si>
    <t>56424208</t>
  </si>
  <si>
    <t xml:space="preserve">Tentacool </t>
  </si>
  <si>
    <t>55708814</t>
  </si>
  <si>
    <t>56424339</t>
  </si>
  <si>
    <t>Pokemon Neo</t>
  </si>
  <si>
    <t>Sneasel</t>
  </si>
  <si>
    <t>56424182</t>
  </si>
  <si>
    <t>Magmar</t>
  </si>
  <si>
    <t>56424211</t>
  </si>
  <si>
    <t>55708760</t>
  </si>
  <si>
    <t>Muk</t>
  </si>
  <si>
    <t>55925360</t>
  </si>
  <si>
    <t>CGC</t>
  </si>
  <si>
    <t>3858384004</t>
  </si>
  <si>
    <t>Pokemon Evolutions</t>
  </si>
  <si>
    <t>Mewtwo</t>
  </si>
  <si>
    <t>51/108</t>
  </si>
  <si>
    <t>CGC 8.5</t>
  </si>
  <si>
    <t>53397378</t>
  </si>
  <si>
    <t>Pokemon XY</t>
  </si>
  <si>
    <t>Zapdos Holo</t>
  </si>
  <si>
    <t>Evolutions</t>
  </si>
  <si>
    <t>46838918</t>
  </si>
  <si>
    <t>Aerodactyl Holo</t>
  </si>
  <si>
    <t>56424243</t>
  </si>
  <si>
    <t>56424289</t>
  </si>
  <si>
    <t xml:space="preserve">Kabutops </t>
  </si>
  <si>
    <t>56424202</t>
  </si>
  <si>
    <t>Sandlash</t>
  </si>
  <si>
    <t>55925310</t>
  </si>
  <si>
    <t>56424161</t>
  </si>
  <si>
    <t>55925364</t>
  </si>
  <si>
    <t>Poliwhirl</t>
  </si>
  <si>
    <t>56424176</t>
  </si>
  <si>
    <t>55925429</t>
  </si>
  <si>
    <t>55925388</t>
  </si>
  <si>
    <t>Dark Primape</t>
  </si>
  <si>
    <t>55708855</t>
  </si>
  <si>
    <t>Mysterious Fossil</t>
  </si>
  <si>
    <t>55708762</t>
  </si>
  <si>
    <t>Weezing</t>
  </si>
  <si>
    <t>56424162</t>
  </si>
  <si>
    <t>55925446</t>
  </si>
  <si>
    <t>Rocket</t>
  </si>
  <si>
    <t>55925247</t>
  </si>
  <si>
    <t>56424248</t>
  </si>
  <si>
    <t>Horsea</t>
  </si>
  <si>
    <t>55925402</t>
  </si>
  <si>
    <t>55925379</t>
  </si>
  <si>
    <t>Arbok</t>
  </si>
  <si>
    <t>55708763</t>
  </si>
  <si>
    <t>55925424</t>
  </si>
  <si>
    <t>Ponyta</t>
  </si>
  <si>
    <t>56424292</t>
  </si>
  <si>
    <t>Dark Alakazam</t>
  </si>
  <si>
    <t>55925278</t>
  </si>
  <si>
    <t>55925275</t>
  </si>
  <si>
    <t>55537876</t>
  </si>
  <si>
    <t>Lass</t>
  </si>
  <si>
    <t>56424175</t>
  </si>
  <si>
    <t>55925346</t>
  </si>
  <si>
    <t>55708824</t>
  </si>
  <si>
    <t>Machoke</t>
  </si>
  <si>
    <t>55925248</t>
  </si>
  <si>
    <t>55925249</t>
  </si>
  <si>
    <t>56424183</t>
  </si>
  <si>
    <t>Mantine</t>
  </si>
  <si>
    <t>55925432</t>
  </si>
  <si>
    <t>55708790</t>
  </si>
  <si>
    <t>Starmie</t>
  </si>
  <si>
    <t>55925343</t>
  </si>
  <si>
    <t>55925335</t>
  </si>
  <si>
    <t>55925383</t>
  </si>
  <si>
    <t>Dark Persian</t>
  </si>
  <si>
    <t>55925377</t>
  </si>
  <si>
    <t>55925333</t>
  </si>
  <si>
    <t>55925406</t>
  </si>
  <si>
    <t>56424301</t>
  </si>
  <si>
    <t>56424210</t>
  </si>
  <si>
    <t>Ekans</t>
  </si>
  <si>
    <t>55708756</t>
  </si>
  <si>
    <t>Weedle</t>
  </si>
  <si>
    <t>55925415</t>
  </si>
  <si>
    <t>55708770</t>
  </si>
  <si>
    <t>Shellder</t>
  </si>
  <si>
    <t>55708806</t>
  </si>
  <si>
    <t>56424160</t>
  </si>
  <si>
    <t>55925337</t>
  </si>
  <si>
    <t>56424195</t>
  </si>
  <si>
    <t>Girafarig</t>
  </si>
  <si>
    <t>56424184</t>
  </si>
  <si>
    <t>Piloswine</t>
  </si>
  <si>
    <t>55925425</t>
  </si>
  <si>
    <t>56424174</t>
  </si>
  <si>
    <t>Super Energy Removal</t>
  </si>
  <si>
    <t>55925299</t>
  </si>
  <si>
    <t>55925372</t>
  </si>
  <si>
    <t>55925291</t>
  </si>
  <si>
    <t>Exeggutor</t>
  </si>
  <si>
    <t>55925284</t>
  </si>
  <si>
    <t>55925282</t>
  </si>
  <si>
    <t>55925281</t>
  </si>
  <si>
    <t>56424177</t>
  </si>
  <si>
    <t>Dugtrio</t>
  </si>
  <si>
    <t>56424187</t>
  </si>
  <si>
    <t>56424192</t>
  </si>
  <si>
    <t>Beedrill</t>
  </si>
  <si>
    <t>55925279</t>
  </si>
  <si>
    <t>56424226</t>
  </si>
  <si>
    <t>55925258</t>
  </si>
  <si>
    <t>Seaking</t>
  </si>
  <si>
    <t>55925259</t>
  </si>
  <si>
    <t>55925428</t>
  </si>
  <si>
    <t>55925427</t>
  </si>
  <si>
    <t>55925244</t>
  </si>
  <si>
    <t>56424196</t>
  </si>
  <si>
    <t>Krabby</t>
  </si>
  <si>
    <t>55925261</t>
  </si>
  <si>
    <t>Tauros</t>
  </si>
  <si>
    <t>55925447</t>
  </si>
  <si>
    <t>Magnemite</t>
  </si>
  <si>
    <t>56424220</t>
  </si>
  <si>
    <t>Squirtle</t>
  </si>
  <si>
    <t>55925311</t>
  </si>
  <si>
    <t>55925292</t>
  </si>
  <si>
    <t>55925421</t>
  </si>
  <si>
    <t>Goop</t>
  </si>
  <si>
    <t>55925251</t>
  </si>
  <si>
    <t>55537866</t>
  </si>
  <si>
    <t>LT Surge Pikachu</t>
  </si>
  <si>
    <t>56424164</t>
  </si>
  <si>
    <t>55925375</t>
  </si>
  <si>
    <t>Pinsir</t>
  </si>
  <si>
    <t>55708776</t>
  </si>
  <si>
    <t>Staryu</t>
  </si>
  <si>
    <t>55708766</t>
  </si>
  <si>
    <t>56424186</t>
  </si>
  <si>
    <t>55925263</t>
  </si>
  <si>
    <t>55925264</t>
  </si>
  <si>
    <t>55925342</t>
  </si>
  <si>
    <t>55925408</t>
  </si>
  <si>
    <t>43914537</t>
  </si>
  <si>
    <t>Pavel Bure</t>
  </si>
  <si>
    <t>50973462</t>
  </si>
  <si>
    <t>Jaromir Jagr</t>
  </si>
  <si>
    <t>50973463</t>
  </si>
  <si>
    <t>55427638</t>
  </si>
  <si>
    <t>O-Pee-Chee Premier</t>
  </si>
  <si>
    <t>Tie Domi</t>
  </si>
  <si>
    <t>0000185247</t>
  </si>
  <si>
    <t>BGS 8</t>
  </si>
  <si>
    <t>0002954072</t>
  </si>
  <si>
    <t xml:space="preserve">O-Pee-Chee  </t>
  </si>
  <si>
    <t>Joe Sakic</t>
  </si>
  <si>
    <t>53228177</t>
  </si>
  <si>
    <t>Mike Modano</t>
  </si>
  <si>
    <t>50973432</t>
  </si>
  <si>
    <t>50973438</t>
  </si>
  <si>
    <t>50973427</t>
  </si>
  <si>
    <t>50973442</t>
  </si>
  <si>
    <t>50973430</t>
  </si>
  <si>
    <t>50973447</t>
  </si>
  <si>
    <t>50973439</t>
  </si>
  <si>
    <t>50973425</t>
  </si>
  <si>
    <t>50973417</t>
  </si>
  <si>
    <t>53228174</t>
  </si>
  <si>
    <t>Pat LaFontaine</t>
  </si>
  <si>
    <t>53228176</t>
  </si>
  <si>
    <t>53228173</t>
  </si>
  <si>
    <t>02429182</t>
  </si>
  <si>
    <t>19209951</t>
  </si>
  <si>
    <t>Brian Leetch</t>
  </si>
  <si>
    <t>Box 40</t>
  </si>
  <si>
    <t>box 41</t>
  </si>
  <si>
    <t>box 43</t>
  </si>
  <si>
    <t>55998179</t>
  </si>
  <si>
    <t>54359165</t>
  </si>
  <si>
    <t>Black Gold Choice 1/8</t>
  </si>
  <si>
    <t>box 46</t>
  </si>
  <si>
    <t>new box</t>
  </si>
  <si>
    <t>2737074</t>
  </si>
  <si>
    <t>RA-BBI Bichette</t>
  </si>
  <si>
    <t>RA-BBI</t>
  </si>
  <si>
    <t>Refractor Auto /499</t>
  </si>
  <si>
    <t>7060364</t>
  </si>
  <si>
    <t>Football</t>
  </si>
  <si>
    <t>Baseball</t>
  </si>
  <si>
    <t>Hockey</t>
  </si>
  <si>
    <t>Gretzky</t>
  </si>
  <si>
    <t>McDavid</t>
  </si>
  <si>
    <t>UD Ultimate</t>
  </si>
  <si>
    <t>Point</t>
  </si>
  <si>
    <t>OPC Platinum</t>
  </si>
  <si>
    <t>R78</t>
  </si>
  <si>
    <t>Rainbow Orange /49</t>
  </si>
  <si>
    <t>C227</t>
  </si>
  <si>
    <t>BGS 10</t>
  </si>
  <si>
    <t>Stamkos</t>
  </si>
  <si>
    <t>Red Prizm</t>
  </si>
  <si>
    <t>HCD1</t>
  </si>
  <si>
    <t>Nat'l Hockey Card Day</t>
  </si>
  <si>
    <t xml:space="preserve">OPC </t>
  </si>
  <si>
    <t>Roenick</t>
  </si>
  <si>
    <t>Federov</t>
  </si>
  <si>
    <t>Orr</t>
  </si>
  <si>
    <t>Jagr</t>
  </si>
  <si>
    <t>OPC</t>
  </si>
  <si>
    <t>Yzerman</t>
  </si>
  <si>
    <t>Roy</t>
  </si>
  <si>
    <t>Bouque</t>
  </si>
  <si>
    <t>Kurri</t>
  </si>
  <si>
    <t>LaFontaine</t>
  </si>
  <si>
    <t>BGS 7</t>
  </si>
  <si>
    <t>Checklist</t>
  </si>
  <si>
    <t>Gartner</t>
  </si>
  <si>
    <t>Clark</t>
  </si>
  <si>
    <t>Hull</t>
  </si>
  <si>
    <t>Shanahan</t>
  </si>
  <si>
    <t>Sakic</t>
  </si>
  <si>
    <t>Pro-Set</t>
  </si>
  <si>
    <t>Stats Lined Up</t>
  </si>
  <si>
    <t>Modano</t>
  </si>
  <si>
    <t>Ovechkin/Crosby</t>
  </si>
  <si>
    <t>RS-SCAO</t>
  </si>
  <si>
    <t>Young Guns</t>
  </si>
  <si>
    <t>STSS</t>
  </si>
  <si>
    <t>Ultimate</t>
  </si>
  <si>
    <t>USSS</t>
  </si>
  <si>
    <t>BGS 9/Auto 10</t>
  </si>
  <si>
    <t>ITG</t>
  </si>
  <si>
    <t>Pink 052/200</t>
  </si>
  <si>
    <t>S82</t>
  </si>
  <si>
    <t>Gold 18/50</t>
  </si>
  <si>
    <t>Inserts</t>
  </si>
  <si>
    <t>Canadian</t>
  </si>
  <si>
    <t>Campion</t>
  </si>
  <si>
    <t>Crosby</t>
  </si>
  <si>
    <t>RR-15</t>
  </si>
  <si>
    <t xml:space="preserve">PSA 8.5 </t>
  </si>
  <si>
    <t>Resume 162/399</t>
  </si>
  <si>
    <t>Lemieux</t>
  </si>
  <si>
    <t>Giacomin</t>
  </si>
  <si>
    <t>Messier</t>
  </si>
  <si>
    <t>SGC 5</t>
  </si>
  <si>
    <t>Hawerchuk</t>
  </si>
  <si>
    <t>Leaf</t>
  </si>
  <si>
    <t>Dak Prescott</t>
  </si>
  <si>
    <t>GM-5</t>
  </si>
  <si>
    <t>GM-29</t>
  </si>
  <si>
    <t>Jared Goff</t>
  </si>
  <si>
    <t>Pink Swirl /11</t>
  </si>
  <si>
    <t>Nate Pearson</t>
  </si>
  <si>
    <t>RA-NP</t>
  </si>
  <si>
    <t>Gold Refractor /50</t>
  </si>
  <si>
    <t>SGC 10 Auto 10</t>
  </si>
  <si>
    <t>Alex Lirilloff</t>
  </si>
  <si>
    <t>RA-AK</t>
  </si>
  <si>
    <t>Blue Refractor /150</t>
  </si>
  <si>
    <t>SGC 10/Auto 10</t>
  </si>
  <si>
    <t>Andrew Vaughn</t>
  </si>
  <si>
    <t>RA-AVA</t>
  </si>
  <si>
    <t>Aqua Refractor /199</t>
  </si>
  <si>
    <t>Christian Pache</t>
  </si>
  <si>
    <t>RA-CP</t>
  </si>
  <si>
    <t>SGC 10/SGC 10</t>
  </si>
  <si>
    <t>Melvin Gordon</t>
  </si>
  <si>
    <t>Green Swirl /11</t>
  </si>
  <si>
    <t>Crunch Time</t>
  </si>
  <si>
    <t>Luca Doncic</t>
  </si>
  <si>
    <t>Net Marvels Press Proof</t>
  </si>
  <si>
    <t>Purple Die-Cut Prizm</t>
  </si>
  <si>
    <t>Mosaic Prizm</t>
  </si>
  <si>
    <t>Purple Prizm /99</t>
  </si>
  <si>
    <t>Jude Bellingham</t>
  </si>
  <si>
    <t>Sapphire Pointing</t>
  </si>
  <si>
    <t>Dante Hall</t>
  </si>
  <si>
    <t>Derek Carr</t>
  </si>
  <si>
    <t>A-DC</t>
  </si>
  <si>
    <t>Autographs</t>
  </si>
  <si>
    <t>Ruby Wave Prizm</t>
  </si>
  <si>
    <t>Joel Embid</t>
  </si>
  <si>
    <t>Tyrese Maxey</t>
  </si>
  <si>
    <t>Purple Ice Prizm /175</t>
  </si>
  <si>
    <t>Justin Fields</t>
  </si>
  <si>
    <t>Mason Greenwood</t>
  </si>
  <si>
    <t>Aqua /150</t>
  </si>
  <si>
    <t>Green /75</t>
  </si>
  <si>
    <t>Neon Green Pulsar Prizm</t>
  </si>
  <si>
    <t>Sapphire</t>
  </si>
  <si>
    <t>Dylan Carlson</t>
  </si>
  <si>
    <t>Prizm Refractor</t>
  </si>
  <si>
    <t>Ryan Montcastle</t>
  </si>
  <si>
    <t>Ke'Bryan Hayes</t>
  </si>
  <si>
    <t>Magenta Speckle Refractor /350</t>
  </si>
  <si>
    <t>Tyrese Haliburton</t>
  </si>
  <si>
    <t>Hyper Prizm</t>
  </si>
  <si>
    <t>PB-2</t>
  </si>
  <si>
    <t xml:space="preserve">Net Marvels </t>
  </si>
  <si>
    <t>Edwardo Camavinga</t>
  </si>
  <si>
    <t>PB-3</t>
  </si>
  <si>
    <t>Prizm Black Silver Prizm</t>
  </si>
  <si>
    <t>1067264</t>
  </si>
  <si>
    <t>1743635</t>
  </si>
  <si>
    <t>T21</t>
  </si>
  <si>
    <t>2556650</t>
  </si>
  <si>
    <t>4103354</t>
  </si>
  <si>
    <t>I-1</t>
  </si>
  <si>
    <t>0701735</t>
  </si>
  <si>
    <t>4706571</t>
  </si>
  <si>
    <t>SM3</t>
  </si>
  <si>
    <t>Stare Masters Silver Prizm</t>
  </si>
  <si>
    <t>1188151</t>
  </si>
  <si>
    <t>Michael Pittman Jr.</t>
  </si>
  <si>
    <t>Light Blue Die-Cut Prizm</t>
  </si>
  <si>
    <t>8855570</t>
  </si>
  <si>
    <t>Panini Origins</t>
  </si>
  <si>
    <t>1550037</t>
  </si>
  <si>
    <t>RR-JUJ</t>
  </si>
  <si>
    <t>Clearly Donruss Rated Rookie</t>
  </si>
  <si>
    <t>2061848</t>
  </si>
  <si>
    <t>Silver 31/79</t>
  </si>
  <si>
    <t>1416015</t>
  </si>
  <si>
    <t>4812104</t>
  </si>
  <si>
    <t>3774725</t>
  </si>
  <si>
    <t>5171702</t>
  </si>
  <si>
    <t>2020-21</t>
  </si>
  <si>
    <t>3650838</t>
  </si>
  <si>
    <t>3077428</t>
  </si>
  <si>
    <t>Aleksej Pokusevski</t>
  </si>
  <si>
    <t>Blue/White/Purple Ice Prizm</t>
  </si>
  <si>
    <t>2465441</t>
  </si>
  <si>
    <t>2866764</t>
  </si>
  <si>
    <t>0212017</t>
  </si>
  <si>
    <t>The Rookies</t>
  </si>
  <si>
    <t>2173520</t>
  </si>
  <si>
    <t>2761254</t>
  </si>
  <si>
    <t>2812485</t>
  </si>
  <si>
    <t>4861826</t>
  </si>
  <si>
    <t>2345442</t>
  </si>
  <si>
    <t>5685424</t>
  </si>
  <si>
    <t>Crunch Time Press Proof</t>
  </si>
  <si>
    <t>0524808</t>
  </si>
  <si>
    <t>7287803</t>
  </si>
  <si>
    <t>Holo Orange Laser</t>
  </si>
  <si>
    <t>2748254</t>
  </si>
  <si>
    <t>4048478</t>
  </si>
  <si>
    <t>Isaac Okoro</t>
  </si>
  <si>
    <t>Holo Blue Laser 8/49</t>
  </si>
  <si>
    <t>6551781</t>
  </si>
  <si>
    <t>Great X-pectations</t>
  </si>
  <si>
    <t>4363380</t>
  </si>
  <si>
    <t>0803243</t>
  </si>
  <si>
    <t>Emergent Green Prizm</t>
  </si>
  <si>
    <t>2681512</t>
  </si>
  <si>
    <t>3003608</t>
  </si>
  <si>
    <t>2810226</t>
  </si>
  <si>
    <t>3634686</t>
  </si>
  <si>
    <t>Patrick Williams</t>
  </si>
  <si>
    <t>0067758</t>
  </si>
  <si>
    <t>1071101</t>
  </si>
  <si>
    <t>2138418</t>
  </si>
  <si>
    <t>7457005</t>
  </si>
  <si>
    <t>Red Ice Prizm</t>
  </si>
  <si>
    <t>7483587</t>
  </si>
  <si>
    <t>Precious Achiuwa</t>
  </si>
  <si>
    <t>7033516</t>
  </si>
  <si>
    <t>1545008</t>
  </si>
  <si>
    <t>1338157</t>
  </si>
  <si>
    <t>1041846</t>
  </si>
  <si>
    <t>Charizard Holo</t>
  </si>
  <si>
    <t>Suicune</t>
  </si>
  <si>
    <t>Shining Holo</t>
  </si>
  <si>
    <t>SGC 4</t>
  </si>
  <si>
    <t>Raikou</t>
  </si>
  <si>
    <t>SGC 2</t>
  </si>
  <si>
    <t>3749183052</t>
  </si>
  <si>
    <t>Pidgeot</t>
  </si>
  <si>
    <t>CGC 9</t>
  </si>
  <si>
    <t>62129786</t>
  </si>
  <si>
    <t xml:space="preserve">Pikachu </t>
  </si>
  <si>
    <t>Red Cheeks</t>
  </si>
  <si>
    <t>8210568</t>
  </si>
  <si>
    <t>HOlo</t>
  </si>
  <si>
    <t>62129799</t>
  </si>
  <si>
    <t>3656161</t>
  </si>
  <si>
    <t>62129803</t>
  </si>
  <si>
    <t>2575825</t>
  </si>
  <si>
    <t>Charizard EX</t>
  </si>
  <si>
    <t>3858384012</t>
  </si>
  <si>
    <t xml:space="preserve">Pokemon </t>
  </si>
  <si>
    <t>Kyogre</t>
  </si>
  <si>
    <t>3/95</t>
  </si>
  <si>
    <t>Team Aqua</t>
  </si>
  <si>
    <t>3858384013</t>
  </si>
  <si>
    <t>6642446</t>
  </si>
  <si>
    <t>03392642</t>
  </si>
  <si>
    <t>Pokemon Masters - Japanese</t>
  </si>
  <si>
    <t>Blastoise Holo</t>
  </si>
  <si>
    <t>CD Promo</t>
  </si>
  <si>
    <t>48964476</t>
  </si>
  <si>
    <t>46451794</t>
  </si>
  <si>
    <t>Dragonite Holo</t>
  </si>
  <si>
    <t>50846946</t>
  </si>
  <si>
    <t>02267772</t>
  </si>
  <si>
    <t>Snorlax Holoo</t>
  </si>
  <si>
    <t>41593090</t>
  </si>
  <si>
    <t>Pokemoon</t>
  </si>
  <si>
    <t>Ditto Holo</t>
  </si>
  <si>
    <t>48964434</t>
  </si>
  <si>
    <t>PInsir Holo</t>
  </si>
  <si>
    <t>23188186</t>
  </si>
  <si>
    <t>Mr Mime Holo</t>
  </si>
  <si>
    <t>51549850</t>
  </si>
  <si>
    <t>52995456</t>
  </si>
  <si>
    <t>Moltres Holo</t>
  </si>
  <si>
    <t>49251899</t>
  </si>
  <si>
    <t>Nidoqueen Holo</t>
  </si>
  <si>
    <t>48831858</t>
  </si>
  <si>
    <t>Chansey Holo</t>
  </si>
  <si>
    <t>28855300</t>
  </si>
  <si>
    <t>44959069</t>
  </si>
  <si>
    <t>Clefairy Holo</t>
  </si>
  <si>
    <t>52416807</t>
  </si>
  <si>
    <t>Machamp Holoo</t>
  </si>
  <si>
    <t>48991227</t>
  </si>
  <si>
    <t>Pokemon Promo</t>
  </si>
  <si>
    <t>Meowth Holo</t>
  </si>
  <si>
    <t>Game Boy Black Star</t>
  </si>
  <si>
    <t>43555161</t>
  </si>
  <si>
    <t>Venasaur Holo</t>
  </si>
  <si>
    <t>Base 2</t>
  </si>
  <si>
    <t>03394500</t>
  </si>
  <si>
    <t>Venusaur Holo</t>
  </si>
  <si>
    <t>02270898</t>
  </si>
  <si>
    <t>Pokemon masters - Japanese</t>
  </si>
  <si>
    <t>Porygon Holo</t>
  </si>
  <si>
    <t>CD promo</t>
  </si>
  <si>
    <t>51811159</t>
  </si>
  <si>
    <t>03394653</t>
  </si>
  <si>
    <t>52410120</t>
  </si>
  <si>
    <t>Dark Blastoise Holo</t>
  </si>
  <si>
    <t>46408274</t>
  </si>
  <si>
    <t>Vileplume Holo</t>
  </si>
  <si>
    <t>49251890</t>
  </si>
  <si>
    <t>Hitmonchan Holo</t>
  </si>
  <si>
    <t>53440655</t>
  </si>
  <si>
    <t>Mewtwo Holo</t>
  </si>
  <si>
    <t>43555129</t>
  </si>
  <si>
    <t>Charizard - Holo</t>
  </si>
  <si>
    <t>46838994</t>
  </si>
  <si>
    <t xml:space="preserve">Base 2 </t>
  </si>
  <si>
    <t>28855336</t>
  </si>
  <si>
    <t xml:space="preserve">Pokémon rocket </t>
  </si>
  <si>
    <t xml:space="preserve">Dark golbat </t>
  </si>
  <si>
    <t>Holo 1st edition</t>
  </si>
  <si>
    <t>52407367</t>
  </si>
  <si>
    <t>Jolteon Holo</t>
  </si>
  <si>
    <t>51762446</t>
  </si>
  <si>
    <t>Magneton</t>
  </si>
  <si>
    <t>45001900</t>
  </si>
  <si>
    <t>Dark Machamp holo</t>
  </si>
  <si>
    <t>46691958</t>
  </si>
  <si>
    <t>Jumpluff - Holo</t>
  </si>
  <si>
    <t>03393007</t>
  </si>
  <si>
    <t>46838998</t>
  </si>
  <si>
    <t>Pokémon jungle</t>
  </si>
  <si>
    <t xml:space="preserve">Kangaskhan </t>
  </si>
  <si>
    <t xml:space="preserve">Holo </t>
  </si>
  <si>
    <t>48964452</t>
  </si>
  <si>
    <t>Dark Raichu Holo</t>
  </si>
  <si>
    <t>50327287</t>
  </si>
  <si>
    <t>Raichu Holo</t>
  </si>
  <si>
    <t>49251886</t>
  </si>
  <si>
    <t>Kabutops Holo</t>
  </si>
  <si>
    <t>28954693</t>
  </si>
  <si>
    <t>Articuno Holo</t>
  </si>
  <si>
    <t>52407366</t>
  </si>
  <si>
    <t xml:space="preserve">Pokémon jungle </t>
  </si>
  <si>
    <t xml:space="preserve">1st edition </t>
  </si>
  <si>
    <t>26093194</t>
  </si>
  <si>
    <t>Venomoth Holo</t>
  </si>
  <si>
    <t>44726748</t>
  </si>
  <si>
    <t>52158447</t>
  </si>
  <si>
    <t>Lapras Holo</t>
  </si>
  <si>
    <t>46408327</t>
  </si>
  <si>
    <t xml:space="preserve">Dark machamp </t>
  </si>
  <si>
    <t>52407364</t>
  </si>
  <si>
    <t xml:space="preserve">Pokémon fossil </t>
  </si>
  <si>
    <t xml:space="preserve">Articuno holo </t>
  </si>
  <si>
    <t>44795673</t>
  </si>
  <si>
    <t>46839018</t>
  </si>
  <si>
    <t>Ninetales Holo</t>
  </si>
  <si>
    <t>48964358</t>
  </si>
  <si>
    <t>54921372</t>
  </si>
  <si>
    <t>51860784</t>
  </si>
  <si>
    <t>Gyrados Holo</t>
  </si>
  <si>
    <t>03394950</t>
  </si>
  <si>
    <t>02266967</t>
  </si>
  <si>
    <t>04207243</t>
  </si>
  <si>
    <t>Pokemon EX</t>
  </si>
  <si>
    <t>Salamence</t>
  </si>
  <si>
    <t>Rev. Foil</t>
  </si>
  <si>
    <t>12854983</t>
  </si>
  <si>
    <t>Legend of Blue Eyes</t>
  </si>
  <si>
    <t>White Dragon</t>
  </si>
  <si>
    <t>53577610</t>
  </si>
  <si>
    <t>Gengar</t>
  </si>
  <si>
    <t>Rev. Foil Legend</t>
  </si>
  <si>
    <t>150?</t>
  </si>
  <si>
    <t>49503886</t>
  </si>
  <si>
    <t>53577606</t>
  </si>
  <si>
    <t>Brock's Ninetales</t>
  </si>
  <si>
    <t>1st Edition Holo</t>
  </si>
  <si>
    <t>53577607</t>
  </si>
  <si>
    <t>535377611</t>
  </si>
  <si>
    <t>Blaziken</t>
  </si>
  <si>
    <t>45954548</t>
  </si>
  <si>
    <t>Dark Houndoom</t>
  </si>
  <si>
    <t>53577608</t>
  </si>
  <si>
    <t>Pocket Monsters</t>
  </si>
  <si>
    <t>Shining Mew</t>
  </si>
  <si>
    <t>49503887</t>
  </si>
  <si>
    <t>Dark Dragonite</t>
  </si>
  <si>
    <t>49503883</t>
  </si>
  <si>
    <t>Shining Charizard</t>
  </si>
  <si>
    <t>55708789</t>
  </si>
  <si>
    <t>55925287</t>
  </si>
  <si>
    <t>55925286</t>
  </si>
  <si>
    <t>56424234</t>
  </si>
  <si>
    <t>Golem</t>
  </si>
  <si>
    <t>55925435</t>
  </si>
  <si>
    <t>56424229</t>
  </si>
  <si>
    <t>55708771</t>
  </si>
  <si>
    <t>51393354</t>
  </si>
  <si>
    <t>55708740</t>
  </si>
  <si>
    <t>55537862</t>
  </si>
  <si>
    <t>Gravalanch</t>
  </si>
  <si>
    <t>55925348</t>
  </si>
  <si>
    <t>Marowak</t>
  </si>
  <si>
    <t>56424212</t>
  </si>
  <si>
    <t>Charmander</t>
  </si>
  <si>
    <t>55537874</t>
  </si>
  <si>
    <t>Hypotrempe</t>
  </si>
  <si>
    <t>56424246</t>
  </si>
  <si>
    <t xml:space="preserve">Haunter </t>
  </si>
  <si>
    <t>55925328</t>
  </si>
  <si>
    <t>55537872</t>
  </si>
  <si>
    <t>Pokemon Masters Japanese Jungle</t>
  </si>
  <si>
    <t>Vaporeon Holo</t>
  </si>
  <si>
    <t>55925262</t>
  </si>
  <si>
    <t>55708804</t>
  </si>
  <si>
    <t>56424236</t>
  </si>
  <si>
    <t>Graveler</t>
  </si>
  <si>
    <t>56424281</t>
  </si>
  <si>
    <t xml:space="preserve">Pokemon Fossil </t>
  </si>
  <si>
    <t>56424230</t>
  </si>
  <si>
    <t>Seadra</t>
  </si>
  <si>
    <t>56424218</t>
  </si>
  <si>
    <t>Wartortle</t>
  </si>
  <si>
    <t>55708782</t>
  </si>
  <si>
    <t>55925318</t>
  </si>
  <si>
    <t>55708807</t>
  </si>
  <si>
    <t>55925241</t>
  </si>
  <si>
    <t>56424348</t>
  </si>
  <si>
    <t>55537873</t>
  </si>
  <si>
    <t>PM French Fossil</t>
  </si>
  <si>
    <t>56424294</t>
  </si>
  <si>
    <t>Base II</t>
  </si>
  <si>
    <t>56424201</t>
  </si>
  <si>
    <t>Ivysaur</t>
  </si>
  <si>
    <t>56424263</t>
  </si>
  <si>
    <t>56424199</t>
  </si>
  <si>
    <t>55925349</t>
  </si>
  <si>
    <t>Nidoran</t>
  </si>
  <si>
    <t>55925376</t>
  </si>
  <si>
    <t>56424200</t>
  </si>
  <si>
    <t>Geodude</t>
  </si>
  <si>
    <t>56424232</t>
  </si>
  <si>
    <t>55708795</t>
  </si>
  <si>
    <t>55708775</t>
  </si>
  <si>
    <t>55708755</t>
  </si>
  <si>
    <t>55708741</t>
  </si>
  <si>
    <t>56424272</t>
  </si>
  <si>
    <t>56424271</t>
  </si>
  <si>
    <t>55708772</t>
  </si>
  <si>
    <t>Omanyte</t>
  </si>
  <si>
    <t>56424259</t>
  </si>
  <si>
    <t>55925384</t>
  </si>
  <si>
    <t>55925394</t>
  </si>
  <si>
    <t>Dark Charmeleon</t>
  </si>
  <si>
    <t>56424217</t>
  </si>
  <si>
    <t>56424228</t>
  </si>
  <si>
    <t>Tentacool</t>
  </si>
  <si>
    <t>55708825</t>
  </si>
  <si>
    <t>56424225</t>
  </si>
  <si>
    <t>56424197</t>
  </si>
  <si>
    <t>55708816</t>
  </si>
  <si>
    <t>55708800</t>
  </si>
  <si>
    <t>55708801</t>
  </si>
  <si>
    <t>55925344</t>
  </si>
  <si>
    <t>55925382</t>
  </si>
  <si>
    <t>55925405</t>
  </si>
  <si>
    <t>55537845</t>
  </si>
  <si>
    <t>Tadmorv</t>
  </si>
  <si>
    <t>55708754</t>
  </si>
  <si>
    <t>55708788</t>
  </si>
  <si>
    <t>55925350</t>
  </si>
  <si>
    <t>55708826</t>
  </si>
  <si>
    <t>Pokemon Neo Genesis</t>
  </si>
  <si>
    <t>Gilgar</t>
  </si>
  <si>
    <t>55708751</t>
  </si>
  <si>
    <t>55925396</t>
  </si>
  <si>
    <t>55537844</t>
  </si>
  <si>
    <t>Myrapla</t>
  </si>
  <si>
    <t>German 1st Edition</t>
  </si>
  <si>
    <t>55708812</t>
  </si>
  <si>
    <t>55925434</t>
  </si>
  <si>
    <t>55708835</t>
  </si>
  <si>
    <t>55925326</t>
  </si>
  <si>
    <t>55925431</t>
  </si>
  <si>
    <t>Banned Art</t>
  </si>
  <si>
    <t>55925246</t>
  </si>
  <si>
    <t>55925294</t>
  </si>
  <si>
    <t>Gloom</t>
  </si>
  <si>
    <t>56424269</t>
  </si>
  <si>
    <t>55708837</t>
  </si>
  <si>
    <t>Farfetch'd</t>
  </si>
  <si>
    <t>55925306</t>
  </si>
  <si>
    <t>56424213</t>
  </si>
  <si>
    <t>55925389</t>
  </si>
  <si>
    <t>Dark Dragonair</t>
  </si>
  <si>
    <t>56424291</t>
  </si>
  <si>
    <t>55925392</t>
  </si>
  <si>
    <t>Dark Flareon</t>
  </si>
  <si>
    <t>55925403</t>
  </si>
  <si>
    <t>55537877</t>
  </si>
  <si>
    <t>56424297</t>
  </si>
  <si>
    <t>55925386</t>
  </si>
  <si>
    <t>Dark Jolteon</t>
  </si>
  <si>
    <t>55925270</t>
  </si>
  <si>
    <t>56424237</t>
  </si>
  <si>
    <t>55708735</t>
  </si>
  <si>
    <t>Growlithe</t>
  </si>
  <si>
    <t>55925437</t>
  </si>
  <si>
    <t>Dratini</t>
  </si>
  <si>
    <t>55925413</t>
  </si>
  <si>
    <t>55708773</t>
  </si>
  <si>
    <t>55537851</t>
  </si>
  <si>
    <t>PM Japanese Rocket</t>
  </si>
  <si>
    <t>55925393</t>
  </si>
  <si>
    <t>Aerodactyl</t>
  </si>
  <si>
    <t>55708803</t>
  </si>
  <si>
    <t>56424223</t>
  </si>
  <si>
    <t>55708734</t>
  </si>
  <si>
    <t>55925329</t>
  </si>
  <si>
    <t>56424185</t>
  </si>
  <si>
    <t>Quilava</t>
  </si>
  <si>
    <t>55708745</t>
  </si>
  <si>
    <t>Chinchou</t>
  </si>
  <si>
    <t>55537852</t>
  </si>
  <si>
    <t>Sleima</t>
  </si>
  <si>
    <t>German 1st Ed</t>
  </si>
  <si>
    <t>55537860</t>
  </si>
  <si>
    <t>Sabrina's Jynx</t>
  </si>
  <si>
    <t>55925347</t>
  </si>
  <si>
    <t>55925387</t>
  </si>
  <si>
    <t>55925295</t>
  </si>
  <si>
    <t>56424266</t>
  </si>
  <si>
    <t>Pokemon Game</t>
  </si>
  <si>
    <t>55925304</t>
  </si>
  <si>
    <t>55925411</t>
  </si>
  <si>
    <t>56424224</t>
  </si>
  <si>
    <t>55925399</t>
  </si>
  <si>
    <t>Dark Magneton</t>
  </si>
  <si>
    <t>55925395</t>
  </si>
  <si>
    <t>55925373</t>
  </si>
  <si>
    <t>55925296</t>
  </si>
  <si>
    <t>55925260</t>
  </si>
  <si>
    <t>56424165</t>
  </si>
  <si>
    <t>56424242</t>
  </si>
  <si>
    <t>56424270</t>
  </si>
  <si>
    <t xml:space="preserve">Pokemon Jungle </t>
  </si>
  <si>
    <t>55925367</t>
  </si>
  <si>
    <t>Doduo</t>
  </si>
  <si>
    <t>56424178</t>
  </si>
  <si>
    <t>56424239</t>
  </si>
  <si>
    <t>56424238</t>
  </si>
  <si>
    <t>55925319</t>
  </si>
  <si>
    <t>56424258</t>
  </si>
  <si>
    <t>55925317</t>
  </si>
  <si>
    <t>56424261</t>
  </si>
  <si>
    <t>56424170</t>
  </si>
  <si>
    <t>Pokemon Trader</t>
  </si>
  <si>
    <t>56424262</t>
  </si>
  <si>
    <t>55708794</t>
  </si>
  <si>
    <t>55925380</t>
  </si>
  <si>
    <t>55925316</t>
  </si>
  <si>
    <t>56424350</t>
  </si>
  <si>
    <t>55925314</t>
  </si>
  <si>
    <t>55708761</t>
  </si>
  <si>
    <t>55925327</t>
  </si>
  <si>
    <t>55925325</t>
  </si>
  <si>
    <t>55925374</t>
  </si>
  <si>
    <t>56424191</t>
  </si>
  <si>
    <t>56424221</t>
  </si>
  <si>
    <t>56424241</t>
  </si>
  <si>
    <t>Yellow Cheeks</t>
  </si>
  <si>
    <t>55537864</t>
  </si>
  <si>
    <t>Racaillou</t>
  </si>
  <si>
    <t>55925243</t>
  </si>
  <si>
    <t>56424231</t>
  </si>
  <si>
    <t>55925320</t>
  </si>
  <si>
    <t>56424235</t>
  </si>
  <si>
    <t>Kabuto</t>
  </si>
  <si>
    <t>56424251</t>
  </si>
  <si>
    <t>Kangaskhan</t>
  </si>
  <si>
    <t>55708822</t>
  </si>
  <si>
    <t>51393286</t>
  </si>
  <si>
    <t>Moltres</t>
  </si>
  <si>
    <t>55925385</t>
  </si>
  <si>
    <t>55925245</t>
  </si>
  <si>
    <t>56424290</t>
  </si>
  <si>
    <t>56424168</t>
  </si>
  <si>
    <t>56424264</t>
  </si>
  <si>
    <t>55925277</t>
  </si>
  <si>
    <t>55925368</t>
  </si>
  <si>
    <t>55708834</t>
  </si>
  <si>
    <t>56424327</t>
  </si>
  <si>
    <t>55925363</t>
  </si>
  <si>
    <t>55708798</t>
  </si>
  <si>
    <t>56424277</t>
  </si>
  <si>
    <t>55708777</t>
  </si>
  <si>
    <t>Dewgong</t>
  </si>
  <si>
    <t>56424346</t>
  </si>
  <si>
    <t>Black Star</t>
  </si>
  <si>
    <t>55708849</t>
  </si>
  <si>
    <t>55708802</t>
  </si>
  <si>
    <t>Jynx</t>
  </si>
  <si>
    <t>56424219</t>
  </si>
  <si>
    <t>Charmeleon</t>
  </si>
  <si>
    <t>56424181</t>
  </si>
  <si>
    <t>Chikorita</t>
  </si>
  <si>
    <t>55925438</t>
  </si>
  <si>
    <t>55708767</t>
  </si>
  <si>
    <t>Dark Gloom</t>
  </si>
  <si>
    <t>56424347</t>
  </si>
  <si>
    <t>Movie Promo</t>
  </si>
  <si>
    <t>55708823</t>
  </si>
  <si>
    <t>55708774</t>
  </si>
  <si>
    <t>55708792</t>
  </si>
  <si>
    <t>55708793</t>
  </si>
  <si>
    <t>55925242</t>
  </si>
  <si>
    <t>56424222</t>
  </si>
  <si>
    <t>55925298</t>
  </si>
  <si>
    <t>56424349</t>
  </si>
  <si>
    <t>56424250</t>
  </si>
  <si>
    <t>Pidgeotto</t>
  </si>
  <si>
    <t>56424194</t>
  </si>
  <si>
    <t>Arcanine</t>
  </si>
  <si>
    <t>55708791</t>
  </si>
  <si>
    <t>55925400</t>
  </si>
  <si>
    <t>Haunter</t>
  </si>
  <si>
    <t>56424351</t>
  </si>
  <si>
    <t>1378814</t>
  </si>
  <si>
    <t>Pokemon Celebrations</t>
  </si>
  <si>
    <t>Charizard</t>
  </si>
  <si>
    <t>Classic Collection Holo</t>
  </si>
  <si>
    <t>XX</t>
  </si>
  <si>
    <t>MATT</t>
  </si>
  <si>
    <t>PSA 5.5</t>
  </si>
  <si>
    <t>Dark Charizard Holo</t>
  </si>
  <si>
    <t xml:space="preserve">Tier 1 </t>
  </si>
  <si>
    <t xml:space="preserve">tier 4 </t>
  </si>
  <si>
    <t>53228139</t>
  </si>
  <si>
    <t>53228140</t>
  </si>
  <si>
    <t>41838922</t>
  </si>
  <si>
    <t>55427647</t>
  </si>
  <si>
    <t>Jeremy Roenick</t>
  </si>
  <si>
    <t>55427658</t>
  </si>
  <si>
    <t>Brett Hull</t>
  </si>
  <si>
    <t>55427641</t>
  </si>
  <si>
    <t>Mats Sundin</t>
  </si>
  <si>
    <t>90204864</t>
  </si>
  <si>
    <t>50973482</t>
  </si>
  <si>
    <t>Eric Lindros</t>
  </si>
  <si>
    <t>Future Superstar</t>
  </si>
  <si>
    <t>50973481</t>
  </si>
  <si>
    <t>Martin Brodeur</t>
  </si>
  <si>
    <t>55427708</t>
  </si>
  <si>
    <t>Wayne Gretzky</t>
  </si>
  <si>
    <t>55427707</t>
  </si>
  <si>
    <t>53228175</t>
  </si>
  <si>
    <t>53228141</t>
  </si>
  <si>
    <t>41838913</t>
  </si>
  <si>
    <t>41838924</t>
  </si>
  <si>
    <t>40756979</t>
  </si>
  <si>
    <t>40756978</t>
  </si>
  <si>
    <t>50973487</t>
  </si>
  <si>
    <t>50973486</t>
  </si>
  <si>
    <t>50973485</t>
  </si>
  <si>
    <t>55427692</t>
  </si>
  <si>
    <t>55427695</t>
  </si>
  <si>
    <t>55427660</t>
  </si>
  <si>
    <t>Steve Yzerman</t>
  </si>
  <si>
    <t>53228148</t>
  </si>
  <si>
    <t>53228149</t>
  </si>
  <si>
    <t>53228143</t>
  </si>
  <si>
    <t>53228146</t>
  </si>
  <si>
    <t>55010454</t>
  </si>
  <si>
    <t>53960567</t>
  </si>
  <si>
    <t>In the Game</t>
  </si>
  <si>
    <t>Steven Stamkos</t>
  </si>
  <si>
    <t>Heroes and Prospects</t>
  </si>
  <si>
    <t>53960568</t>
  </si>
  <si>
    <t>53960569</t>
  </si>
  <si>
    <t>53960561</t>
  </si>
  <si>
    <t>53960562</t>
  </si>
  <si>
    <t>53960563</t>
  </si>
  <si>
    <t>53960564</t>
  </si>
  <si>
    <t>53960565</t>
  </si>
  <si>
    <t>53960566</t>
  </si>
  <si>
    <t>53960578</t>
  </si>
  <si>
    <t>Nat. Hocket Card Day Canada</t>
  </si>
  <si>
    <t>53960579</t>
  </si>
  <si>
    <t>53960580</t>
  </si>
  <si>
    <t>55010453</t>
  </si>
  <si>
    <t>55010447</t>
  </si>
  <si>
    <t>53228153</t>
  </si>
  <si>
    <t>11290617</t>
  </si>
  <si>
    <t>53228137</t>
  </si>
  <si>
    <t>25301439</t>
  </si>
  <si>
    <t>81016002</t>
  </si>
  <si>
    <t>25301441</t>
  </si>
  <si>
    <t>25301434</t>
  </si>
  <si>
    <t>25301433</t>
  </si>
  <si>
    <t>25344645</t>
  </si>
  <si>
    <t>55010443</t>
  </si>
  <si>
    <t>47312461</t>
  </si>
  <si>
    <t>Connor McDavid</t>
  </si>
  <si>
    <t>47312468</t>
  </si>
  <si>
    <t>47312467</t>
  </si>
  <si>
    <t>47318178</t>
  </si>
  <si>
    <t>47318163</t>
  </si>
  <si>
    <t>47475955</t>
  </si>
  <si>
    <t>47318168</t>
  </si>
  <si>
    <t>47318172</t>
  </si>
  <si>
    <t>47476625</t>
  </si>
  <si>
    <t>47318170</t>
  </si>
  <si>
    <t>47318165</t>
  </si>
  <si>
    <t>47476628</t>
  </si>
  <si>
    <t>47476623</t>
  </si>
  <si>
    <t>47476624</t>
  </si>
  <si>
    <t>47476626</t>
  </si>
  <si>
    <t>47476618</t>
  </si>
  <si>
    <t>47476616</t>
  </si>
  <si>
    <t>28508871</t>
  </si>
  <si>
    <t>Sereal KHL</t>
  </si>
  <si>
    <t>Nikita Kucherov</t>
  </si>
  <si>
    <t>CSKA</t>
  </si>
  <si>
    <t>CSK20</t>
  </si>
  <si>
    <t>28508889</t>
  </si>
  <si>
    <t>CSKA Moscow</t>
  </si>
  <si>
    <t>28508891</t>
  </si>
  <si>
    <t>28508885</t>
  </si>
  <si>
    <t>Jack Eichel</t>
  </si>
  <si>
    <t>R-10</t>
  </si>
  <si>
    <t>Glossy Rookies</t>
  </si>
  <si>
    <t>Kirill Kaprizov</t>
  </si>
  <si>
    <t>NHL Star Rookies</t>
  </si>
  <si>
    <t>Max Domi</t>
  </si>
  <si>
    <t>Leaf Draft</t>
  </si>
  <si>
    <t>Sebastian Aho</t>
  </si>
  <si>
    <t>Matthew Tkachuk</t>
  </si>
  <si>
    <t>William Nylander</t>
  </si>
  <si>
    <t>Mikhail Servachev</t>
  </si>
  <si>
    <t>Thiomas Chabot</t>
  </si>
  <si>
    <t>CHL Draft</t>
  </si>
  <si>
    <t>Canadas Best Silver</t>
  </si>
  <si>
    <t>Sydney Crosby</t>
  </si>
  <si>
    <t>Phenomenal Beginnings</t>
  </si>
  <si>
    <t>Mika Zibanejad</t>
  </si>
  <si>
    <t>Mark Scheifele</t>
  </si>
  <si>
    <t>CM7</t>
  </si>
  <si>
    <t xml:space="preserve">Connor McDavid Collection </t>
  </si>
  <si>
    <t>CM4</t>
  </si>
  <si>
    <t>CM2</t>
  </si>
  <si>
    <t>CM25</t>
  </si>
  <si>
    <t>Upper Deck Rookie Class</t>
  </si>
  <si>
    <t>Sidney Crosby</t>
  </si>
  <si>
    <t>CC-1</t>
  </si>
  <si>
    <t>Commemorative Boxtoppers</t>
  </si>
  <si>
    <t>Upper Deck Power Play</t>
  </si>
  <si>
    <t>Upper Deck Stature</t>
  </si>
  <si>
    <t>Quinn Hughes</t>
  </si>
  <si>
    <t>Miro Heiskanen</t>
  </si>
  <si>
    <t>Leaf National Conv VIP</t>
  </si>
  <si>
    <t>Jack Hughes</t>
  </si>
  <si>
    <t>O Pee Chee Platinum</t>
  </si>
  <si>
    <t>Mikko Rantanen</t>
  </si>
  <si>
    <t>M42</t>
  </si>
  <si>
    <t>Marquee Rookies</t>
  </si>
  <si>
    <t>Sergei Fedorov</t>
  </si>
  <si>
    <t>1st Goal:</t>
  </si>
  <si>
    <t xml:space="preserve">Cards </t>
  </si>
  <si>
    <t xml:space="preserve">Value </t>
  </si>
  <si>
    <t>2nd Goal:</t>
  </si>
  <si>
    <t>Cards</t>
  </si>
  <si>
    <t>Value</t>
  </si>
  <si>
    <t>3rd Goal:</t>
  </si>
  <si>
    <t># of cards</t>
  </si>
  <si>
    <t xml:space="preserve">total value </t>
  </si>
  <si>
    <t>MM Slabs</t>
  </si>
  <si>
    <t>pay after launch</t>
  </si>
  <si>
    <t xml:space="preserve">Away from goal </t>
  </si>
  <si>
    <t>FF Slabs</t>
  </si>
  <si>
    <t>% Complete</t>
  </si>
  <si>
    <t>Ace Slabs</t>
  </si>
  <si>
    <t>AV Slabs</t>
  </si>
  <si>
    <t>Bryon Slabs</t>
  </si>
  <si>
    <t>not purchased yet</t>
  </si>
  <si>
    <t>OG Owned</t>
  </si>
  <si>
    <t>on joe site for sale</t>
  </si>
  <si>
    <t>Mystery Packs</t>
  </si>
  <si>
    <t xml:space="preserve">Total </t>
  </si>
  <si>
    <t xml:space="preserve">By Sport </t>
  </si>
  <si>
    <t xml:space="preserve">% Mix </t>
  </si>
  <si>
    <t>Ideal</t>
  </si>
  <si>
    <t xml:space="preserve">3 cards </t>
  </si>
  <si>
    <t>assuming 85% cost</t>
  </si>
  <si>
    <t>Basketball</t>
  </si>
  <si>
    <t>1000 packs</t>
  </si>
  <si>
    <t>2000 packs</t>
  </si>
  <si>
    <t>3000 packs</t>
  </si>
  <si>
    <t xml:space="preserve">Baseball </t>
  </si>
  <si>
    <t>Other</t>
  </si>
  <si>
    <t>3000 cards</t>
  </si>
  <si>
    <t>6000 cards</t>
  </si>
  <si>
    <t>9000 cards</t>
  </si>
  <si>
    <t>Gross Proceeds</t>
  </si>
  <si>
    <t xml:space="preserve">Card Costs </t>
  </si>
  <si>
    <t>Net Proceeds</t>
  </si>
  <si>
    <t xml:space="preserve">100 freebies </t>
  </si>
  <si>
    <t>20-30-50</t>
  </si>
  <si>
    <t>USD/ETH</t>
  </si>
  <si>
    <t>Genesis NFTs</t>
  </si>
  <si>
    <t>Gem Passes</t>
  </si>
  <si>
    <t>Perks</t>
  </si>
  <si>
    <t>TIER</t>
  </si>
  <si>
    <t>QTY</t>
  </si>
  <si>
    <t>Promotion</t>
  </si>
  <si>
    <t>giveaway total</t>
  </si>
  <si>
    <t>Net</t>
  </si>
  <si>
    <t xml:space="preserve">Sapphire </t>
  </si>
  <si>
    <t>brady 8.5 bowman + 55,000</t>
  </si>
  <si>
    <t>Proceeds Raised</t>
  </si>
  <si>
    <t>Monthly Raffles</t>
  </si>
  <si>
    <t>Joe Burrow Black Gold 1/8 + 60,000</t>
  </si>
  <si>
    <t>Treasury</t>
  </si>
  <si>
    <t>Private Discord Chat Server</t>
  </si>
  <si>
    <t>Ruby</t>
  </si>
  <si>
    <t>trevor lawrence /10 +30,000</t>
  </si>
  <si>
    <t>Legend Cards IP</t>
  </si>
  <si>
    <t>% Off on mystery packs</t>
  </si>
  <si>
    <t>Diamond</t>
  </si>
  <si>
    <t>86 fleer jordan +23,000</t>
  </si>
  <si>
    <t>OpEx</t>
  </si>
  <si>
    <t>% off on in store purchases</t>
  </si>
  <si>
    <t>ETH</t>
  </si>
  <si>
    <t xml:space="preserve">Acquire IP </t>
  </si>
  <si>
    <t>Free Vault Fees</t>
  </si>
  <si>
    <t>cost</t>
  </si>
  <si>
    <t>Misc</t>
  </si>
  <si>
    <t>Gem Token Distribution</t>
  </si>
  <si>
    <t>per user</t>
  </si>
  <si>
    <t>Sapphire Monthly Raffle Airdrop</t>
  </si>
  <si>
    <t>Emerald Monthly Raffle Airdrop</t>
  </si>
  <si>
    <t>Ruby Monthly Raffle Airdrop</t>
  </si>
  <si>
    <t>Diamond Monthly Airdrop</t>
  </si>
  <si>
    <t>Pre-Sale Access to all Mystery Packs &amp; Drops</t>
  </si>
  <si>
    <t>Exclusive Gem Pass Channels</t>
  </si>
  <si>
    <t>Exclusive Challenges &amp; Tournaments</t>
  </si>
  <si>
    <t>Whitelist Legend Cards</t>
  </si>
  <si>
    <t xml:space="preserve">Discounted Legend Cards </t>
  </si>
  <si>
    <t>Free Legend Card Mint For Life</t>
  </si>
  <si>
    <t xml:space="preserve">Shared Gem Token Pool </t>
  </si>
  <si>
    <t>Shared Gem Token Pool</t>
  </si>
  <si>
    <t xml:space="preserve">Gem Token Yield </t>
  </si>
  <si>
    <t>Gem Token Yield ++</t>
  </si>
  <si>
    <t>IRL Events</t>
  </si>
  <si>
    <t>IRL Events VIP Access</t>
  </si>
  <si>
    <t xml:space="preserve">IRL Events VIP </t>
  </si>
  <si>
    <t>free promo mystery pack</t>
  </si>
  <si>
    <t>Early Access Dao Token Drop</t>
  </si>
  <si>
    <t xml:space="preserve">Whitelist for Dao Token Drop </t>
  </si>
  <si>
    <t xml:space="preserve">Free Dao Token Claim </t>
  </si>
  <si>
    <t>Category</t>
  </si>
  <si>
    <t>Moved to Drop sheet?</t>
  </si>
  <si>
    <t>comp</t>
  </si>
  <si>
    <t xml:space="preserve">Basketball </t>
  </si>
  <si>
    <t>AV</t>
  </si>
  <si>
    <t>no scan</t>
  </si>
  <si>
    <t>Soccer</t>
  </si>
  <si>
    <t>Ryan Mountcastle</t>
  </si>
  <si>
    <t>5261305</t>
  </si>
  <si>
    <t>RR-JH</t>
  </si>
  <si>
    <t>8414526</t>
  </si>
  <si>
    <t>RTS-CAK</t>
  </si>
  <si>
    <t>Rookie Ticket Swatch</t>
  </si>
  <si>
    <t>7114440</t>
  </si>
  <si>
    <t>0541820</t>
  </si>
  <si>
    <t>7878186</t>
  </si>
  <si>
    <t>6214181</t>
  </si>
  <si>
    <t>0722101</t>
  </si>
  <si>
    <t>3477878</t>
  </si>
  <si>
    <t>0521366</t>
  </si>
  <si>
    <t>2543872</t>
  </si>
  <si>
    <t>U-58</t>
  </si>
  <si>
    <t>7681878</t>
  </si>
  <si>
    <t>DNC-11</t>
  </si>
  <si>
    <t>Decade's Next</t>
  </si>
  <si>
    <t>8425438</t>
  </si>
  <si>
    <t>02091185</t>
  </si>
  <si>
    <t>w/Coating</t>
  </si>
  <si>
    <t>5553378</t>
  </si>
  <si>
    <t>Topps Chrome F1</t>
  </si>
  <si>
    <t>George Russell</t>
  </si>
  <si>
    <t>70th Ann. Gold Refractor</t>
  </si>
  <si>
    <t>Formula 1 Racing</t>
  </si>
  <si>
    <t>64179901</t>
  </si>
  <si>
    <t>46956731</t>
  </si>
  <si>
    <t>7112574</t>
  </si>
  <si>
    <t>1377525-017</t>
  </si>
  <si>
    <t>Mickey Mantle</t>
  </si>
  <si>
    <t>Gray Back</t>
  </si>
  <si>
    <t>8755225</t>
  </si>
  <si>
    <t>Marcus Rashford</t>
  </si>
  <si>
    <t>Green Refractor</t>
  </si>
  <si>
    <t>0012925103</t>
  </si>
  <si>
    <t>Topps Chrome UEFA</t>
  </si>
  <si>
    <t>Orange Refractor</t>
  </si>
  <si>
    <t>64179906</t>
  </si>
  <si>
    <t>Cryptocurrency</t>
  </si>
  <si>
    <t>mini</t>
  </si>
  <si>
    <t>45055980</t>
  </si>
  <si>
    <t>44548156</t>
  </si>
  <si>
    <t>45745117</t>
  </si>
  <si>
    <t>45009552</t>
  </si>
  <si>
    <t>\</t>
  </si>
  <si>
    <t>CARDS</t>
  </si>
  <si>
    <t>Akeem o</t>
  </si>
  <si>
    <t xml:space="preserve">Akeem olajuwon </t>
  </si>
  <si>
    <t>total ^</t>
  </si>
  <si>
    <t>topps</t>
  </si>
  <si>
    <t xml:space="preserve">Donruss </t>
  </si>
  <si>
    <t xml:space="preserve">Barry bonds </t>
  </si>
  <si>
    <t>barry larkin</t>
  </si>
  <si>
    <t xml:space="preserve">Score </t>
  </si>
  <si>
    <t xml:space="preserve">Bird/ / </t>
  </si>
  <si>
    <t>bo bichette</t>
  </si>
  <si>
    <t xml:space="preserve">Bo Jackson </t>
  </si>
  <si>
    <t>IN action</t>
  </si>
  <si>
    <t>score</t>
  </si>
  <si>
    <t>Bret Lawrie</t>
  </si>
  <si>
    <t>Opeechee</t>
  </si>
  <si>
    <t>Bulls</t>
  </si>
  <si>
    <t xml:space="preserve">Bowman chrome </t>
  </si>
  <si>
    <t>carlos rondon</t>
  </si>
  <si>
    <t xml:space="preserve">Charles Barkley </t>
  </si>
  <si>
    <t xml:space="preserve">Charles Barkley all star </t>
  </si>
  <si>
    <t xml:space="preserve"> fleer excel</t>
  </si>
  <si>
    <t>chipper jones</t>
  </si>
  <si>
    <t>blue auto</t>
  </si>
  <si>
    <t>bowman platinum</t>
  </si>
  <si>
    <t>auto refractor</t>
  </si>
  <si>
    <t xml:space="preserve">Chris Mullen </t>
  </si>
  <si>
    <t>Upper Deck Rookies</t>
  </si>
  <si>
    <t xml:space="preserve">Action Packed </t>
  </si>
  <si>
    <t xml:space="preserve">Cortez Kennedy </t>
  </si>
  <si>
    <t xml:space="preserve">Dan Fouts </t>
  </si>
  <si>
    <t>League Leader</t>
  </si>
  <si>
    <t xml:space="preserve">Dave Winfield </t>
  </si>
  <si>
    <t xml:space="preserve">David Robinson </t>
  </si>
  <si>
    <t xml:space="preserve">Sensations </t>
  </si>
  <si>
    <t>David Robinson #38</t>
  </si>
  <si>
    <t xml:space="preserve">Pro set </t>
  </si>
  <si>
    <t xml:space="preserve">Deion sanders </t>
  </si>
  <si>
    <t>Derek Jerer</t>
  </si>
  <si>
    <t>bgs 9.5</t>
  </si>
  <si>
    <t>williams</t>
  </si>
  <si>
    <t xml:space="preserve">Derek Thomas </t>
  </si>
  <si>
    <t xml:space="preserve">Dominique Wilkins </t>
  </si>
  <si>
    <t>Emit smith</t>
  </si>
  <si>
    <t>Emmit Smith</t>
  </si>
  <si>
    <t>ud sweet spot</t>
  </si>
  <si>
    <t>evan longoria</t>
  </si>
  <si>
    <t>Evan Longoria</t>
  </si>
  <si>
    <t>xfractor auto</t>
  </si>
  <si>
    <t xml:space="preserve">Frank Thomas </t>
  </si>
  <si>
    <t>??????</t>
  </si>
  <si>
    <t xml:space="preserve">Sky box </t>
  </si>
  <si>
    <t xml:space="preserve">Gary Payton </t>
  </si>
  <si>
    <t>Herchel Walker</t>
  </si>
  <si>
    <t xml:space="preserve">Horace grant </t>
  </si>
  <si>
    <t>victory</t>
  </si>
  <si>
    <t>ichiro suzuki</t>
  </si>
  <si>
    <t xml:space="preserve">Isaiah Thomas </t>
  </si>
  <si>
    <t xml:space="preserve">Isiah Thomas </t>
  </si>
  <si>
    <t>Opeechee Premier</t>
  </si>
  <si>
    <t>Jagromir Jagr</t>
  </si>
  <si>
    <t>Score Canadian</t>
  </si>
  <si>
    <t>jake mcgee</t>
  </si>
  <si>
    <t>Upper Deck French</t>
  </si>
  <si>
    <t xml:space="preserve">Upper Deck </t>
  </si>
  <si>
    <t>opeechee</t>
  </si>
  <si>
    <t xml:space="preserve">score </t>
  </si>
  <si>
    <t>Jaromir jagr</t>
  </si>
  <si>
    <t>jaromir jagr</t>
  </si>
  <si>
    <t>canadian</t>
  </si>
  <si>
    <t>grandstand</t>
  </si>
  <si>
    <t>A</t>
  </si>
  <si>
    <t>opc</t>
  </si>
  <si>
    <t xml:space="preserve">Opeechee  </t>
  </si>
  <si>
    <t xml:space="preserve">topps </t>
  </si>
  <si>
    <t>jeter/mantle</t>
  </si>
  <si>
    <t xml:space="preserve">Jim Palmer </t>
  </si>
  <si>
    <t>Joe Delaney</t>
  </si>
  <si>
    <t>Joe Demars</t>
  </si>
  <si>
    <t xml:space="preserve">Joe Montana </t>
  </si>
  <si>
    <t>in action</t>
  </si>
  <si>
    <t>Joe sakic</t>
  </si>
  <si>
    <t>bgs 8</t>
  </si>
  <si>
    <t>Joe Theismann</t>
  </si>
  <si>
    <t>9 OC</t>
  </si>
  <si>
    <t xml:space="preserve">John Stockton  </t>
  </si>
  <si>
    <t xml:space="preserve">All Star </t>
  </si>
  <si>
    <t xml:space="preserve">John Stockton all star </t>
  </si>
  <si>
    <t xml:space="preserve">Jordan all star </t>
  </si>
  <si>
    <t>topps heritage</t>
  </si>
  <si>
    <t>juan soto</t>
  </si>
  <si>
    <t>sgc 9</t>
  </si>
  <si>
    <t>topps update</t>
  </si>
  <si>
    <t>sgc 9.5</t>
  </si>
  <si>
    <t>sgc 10</t>
  </si>
  <si>
    <t>topps update pink refractor</t>
  </si>
  <si>
    <t>refractor</t>
  </si>
  <si>
    <t>Junior Seau</t>
  </si>
  <si>
    <t>Kareem Abdul j</t>
  </si>
  <si>
    <t>Kareem Abdul Jabaar</t>
  </si>
  <si>
    <t xml:space="preserve">Kareem sticker </t>
  </si>
  <si>
    <t xml:space="preserve">Karl Malone </t>
  </si>
  <si>
    <t xml:space="preserve">Stadium </t>
  </si>
  <si>
    <t xml:space="preserve">Ken Griffey jr </t>
  </si>
  <si>
    <t>kevin mchale</t>
  </si>
  <si>
    <t>Kurt Warner</t>
  </si>
  <si>
    <t>larry bird</t>
  </si>
  <si>
    <t>super action</t>
  </si>
  <si>
    <t xml:space="preserve">Larry bird </t>
  </si>
  <si>
    <t xml:space="preserve">Larry Bird </t>
  </si>
  <si>
    <t>Larry bird 101</t>
  </si>
  <si>
    <t xml:space="preserve">leech Brian </t>
  </si>
  <si>
    <t>vs Jordan</t>
  </si>
  <si>
    <t xml:space="preserve">Magic Johnson </t>
  </si>
  <si>
    <t xml:space="preserve">Magic Johnson all star </t>
  </si>
  <si>
    <t xml:space="preserve">Magic Johnson sticker </t>
  </si>
  <si>
    <t xml:space="preserve">Mark price </t>
  </si>
  <si>
    <t xml:space="preserve">Mark Price </t>
  </si>
  <si>
    <t xml:space="preserve">Martan Brodeur </t>
  </si>
  <si>
    <t>matt moore</t>
  </si>
  <si>
    <t>topps museum</t>
  </si>
  <si>
    <t>bgs 9</t>
  </si>
  <si>
    <t>topps chrome</t>
  </si>
  <si>
    <t>blue refractor</t>
  </si>
  <si>
    <t>Estrellas</t>
  </si>
  <si>
    <t>Hoops Sears</t>
  </si>
  <si>
    <t>Michael Jordan all star</t>
  </si>
  <si>
    <t xml:space="preserve">Michael Jordan all star </t>
  </si>
  <si>
    <t xml:space="preserve">Upper deck </t>
  </si>
  <si>
    <t xml:space="preserve">Michael jordan sticker </t>
  </si>
  <si>
    <t>mike modano</t>
  </si>
  <si>
    <t>premier</t>
  </si>
  <si>
    <t>Upper Deck Premier</t>
  </si>
  <si>
    <t>Molitor/Trammell</t>
  </si>
  <si>
    <t>bowman draft</t>
  </si>
  <si>
    <t>montgomery</t>
  </si>
  <si>
    <t>auto blue</t>
  </si>
  <si>
    <t xml:space="preserve">Nolan Ryan </t>
  </si>
  <si>
    <t>ozzie newsome</t>
  </si>
  <si>
    <t>Pat Lafontaine</t>
  </si>
  <si>
    <t xml:space="preserve">Patrick Ewing </t>
  </si>
  <si>
    <t>Sage</t>
  </si>
  <si>
    <t>ud</t>
  </si>
  <si>
    <t>ud french</t>
  </si>
  <si>
    <t>payton bros</t>
  </si>
  <si>
    <t>topps holiday</t>
  </si>
  <si>
    <t>pete alonso</t>
  </si>
  <si>
    <t>lights</t>
  </si>
  <si>
    <t xml:space="preserve">Phil Simms </t>
  </si>
  <si>
    <t>Randy arozarena</t>
  </si>
  <si>
    <t xml:space="preserve">bowman chrome </t>
  </si>
  <si>
    <t>randy johnson</t>
  </si>
  <si>
    <t xml:space="preserve">SP </t>
  </si>
  <si>
    <t>Ricky Jackson</t>
  </si>
  <si>
    <t>topps prime</t>
  </si>
  <si>
    <t>russell wilson</t>
  </si>
  <si>
    <t xml:space="preserve">Scottie pippen </t>
  </si>
  <si>
    <t xml:space="preserve">Ultra </t>
  </si>
  <si>
    <t>Upper Deck Mcdonalds</t>
  </si>
  <si>
    <t xml:space="preserve">Shaquille O'Neil </t>
  </si>
  <si>
    <t>Sterling sharpe</t>
  </si>
  <si>
    <t>steve yzerman</t>
  </si>
  <si>
    <t>In The Game</t>
  </si>
  <si>
    <t>Sp authentic</t>
  </si>
  <si>
    <t xml:space="preserve">Terrell davis </t>
  </si>
  <si>
    <t>terry bradshaw</t>
  </si>
  <si>
    <t xml:space="preserve">Tiger Woods </t>
  </si>
  <si>
    <t>Golf Gallery</t>
  </si>
  <si>
    <t>Promo</t>
  </si>
  <si>
    <t>sgc 8</t>
  </si>
  <si>
    <t>Tom glavine</t>
  </si>
  <si>
    <t>Tony Dorsett</t>
  </si>
  <si>
    <t>Troy aikman</t>
  </si>
  <si>
    <t xml:space="preserve">Troy aikman </t>
  </si>
  <si>
    <t xml:space="preserve">Vince carter </t>
  </si>
  <si>
    <t xml:space="preserve">Vlad Jr </t>
  </si>
  <si>
    <t>Bowman Draft Chrome</t>
  </si>
  <si>
    <t xml:space="preserve">Bowman </t>
  </si>
  <si>
    <t xml:space="preserve">Wayne Gretzky </t>
  </si>
  <si>
    <t>Wille Lanier</t>
  </si>
  <si>
    <t>yonis cespedis</t>
  </si>
  <si>
    <t>Topps opening day</t>
  </si>
  <si>
    <t>yu darvish</t>
  </si>
  <si>
    <t>Sgc 8.5</t>
  </si>
  <si>
    <t xml:space="preserve">BGS 9.5 </t>
  </si>
  <si>
    <t>Debut Pink</t>
  </si>
  <si>
    <t xml:space="preserve">Debut Red </t>
  </si>
  <si>
    <t>Debut Reactive Orange</t>
  </si>
  <si>
    <t>Debut Mosaic</t>
  </si>
  <si>
    <t>Debut Green</t>
  </si>
  <si>
    <t>Great Xpectation</t>
  </si>
  <si>
    <t>SGC10</t>
  </si>
  <si>
    <t>Fleer All Star</t>
  </si>
  <si>
    <t>Fleer Ultra</t>
  </si>
  <si>
    <t>Sample</t>
  </si>
  <si>
    <t xml:space="preserve">Category </t>
  </si>
  <si>
    <t>last ebay comp?</t>
  </si>
  <si>
    <t>high ebay comp</t>
  </si>
  <si>
    <t>Leaf Metal Draft</t>
  </si>
  <si>
    <t>Raekwon Davis</t>
  </si>
  <si>
    <t>1/1 auto mojo silver</t>
  </si>
  <si>
    <t>n/a</t>
  </si>
  <si>
    <t>Leaf Metal Sports Heroes</t>
  </si>
  <si>
    <t>Bill Russell</t>
  </si>
  <si>
    <t>1/1 Prismatic</t>
  </si>
  <si>
    <t xml:space="preserve">Leaf Metal Draft </t>
  </si>
  <si>
    <t xml:space="preserve">JK Dobbins </t>
  </si>
  <si>
    <t>1/1 Prismatic Green Auto</t>
  </si>
  <si>
    <t xml:space="preserve">1/1 Mojo Black </t>
  </si>
  <si>
    <t>Hygrade</t>
  </si>
  <si>
    <t>Roberto Clemente</t>
  </si>
  <si>
    <t>All-Time Greats</t>
  </si>
  <si>
    <t>Elite 10</t>
  </si>
  <si>
    <t>Vendor</t>
  </si>
  <si>
    <t>Date</t>
  </si>
  <si>
    <t>WHAT</t>
  </si>
  <si>
    <t>Tracking #</t>
  </si>
  <si>
    <t>Total Price</t>
  </si>
  <si>
    <t>Status</t>
  </si>
  <si>
    <t>Method of Payment</t>
  </si>
  <si>
    <t>processed?</t>
  </si>
  <si>
    <t xml:space="preserve">Tim Leyhe </t>
  </si>
  <si>
    <t>155 cards</t>
  </si>
  <si>
    <t>received</t>
  </si>
  <si>
    <t>zelle</t>
  </si>
  <si>
    <t>derek billadeau</t>
  </si>
  <si>
    <t>Mahomes Kaboom</t>
  </si>
  <si>
    <t>9497409205568957502477</t>
  </si>
  <si>
    <t>FF Paypal</t>
  </si>
  <si>
    <t>Josh</t>
  </si>
  <si>
    <t>Herbert Green</t>
  </si>
  <si>
    <t>9400109205568958134908</t>
  </si>
  <si>
    <t>shipped</t>
  </si>
  <si>
    <t xml:space="preserve">Brandon </t>
  </si>
  <si>
    <t>Optic Mahomes (to av)</t>
  </si>
  <si>
    <t>9500112953872019454782</t>
  </si>
  <si>
    <t>ETH - AV</t>
  </si>
  <si>
    <t>Pink Luka, Pink Trae, Herbert</t>
  </si>
  <si>
    <t>9405509205568958660004</t>
  </si>
  <si>
    <t>Received</t>
  </si>
  <si>
    <t>ETH - Only Gems</t>
  </si>
  <si>
    <t>Lewis Yetter</t>
  </si>
  <si>
    <t>Pink Luka, Pink Trae, Prizm Lillard, Gleybar Torres</t>
  </si>
  <si>
    <t>9506114513982020632483</t>
  </si>
  <si>
    <t>paypal</t>
  </si>
  <si>
    <t>Lance Pederson</t>
  </si>
  <si>
    <t>16 cards</t>
  </si>
  <si>
    <t>9410809205568973704588</t>
  </si>
  <si>
    <t>plus</t>
  </si>
  <si>
    <t>shipping + insurance</t>
  </si>
  <si>
    <t>Kevin Tampa Deal</t>
  </si>
  <si>
    <t>41 cards , Herberts , Burrows, Mahomes, Jeffersons</t>
  </si>
  <si>
    <t>In persono</t>
  </si>
  <si>
    <t>Cash From Bank</t>
  </si>
  <si>
    <t>zach swalgin</t>
  </si>
  <si>
    <t xml:space="preserve">186 slabs csg </t>
  </si>
  <si>
    <t>1z839w5y0391051031</t>
  </si>
  <si>
    <t xml:space="preserve">paypal </t>
  </si>
  <si>
    <t>Chuck Oshurak</t>
  </si>
  <si>
    <t xml:space="preserve">list of slabs in fb chat </t>
  </si>
  <si>
    <t>9405503699300152681200</t>
  </si>
  <si>
    <t>wessley merritt</t>
  </si>
  <si>
    <t>26 cards</t>
  </si>
  <si>
    <t>9405503699300153891332</t>
  </si>
  <si>
    <t>david antonelli</t>
  </si>
  <si>
    <t>8 cards</t>
  </si>
  <si>
    <t>1za482260377976928</t>
  </si>
  <si>
    <t>Steve Callahan</t>
  </si>
  <si>
    <t>PSA slabs in sheet + Brady Holo</t>
  </si>
  <si>
    <t>?????</t>
  </si>
  <si>
    <t>need refund</t>
  </si>
  <si>
    <t>Paypal</t>
  </si>
  <si>
    <t>ebay</t>
  </si>
  <si>
    <t>2 coby whites</t>
  </si>
  <si>
    <t>chris brady</t>
  </si>
  <si>
    <t>brady rookie</t>
  </si>
  <si>
    <t xml:space="preserve">fraud </t>
  </si>
  <si>
    <t>abded serwan</t>
  </si>
  <si>
    <t xml:space="preserve">Herbert Gold </t>
  </si>
  <si>
    <t>9500 1150 3641 2038 3009 00</t>
  </si>
  <si>
    <t>zion orders</t>
  </si>
  <si>
    <t>Zion Prizm base bgs 9</t>
  </si>
  <si>
    <t>4 optic Zions PSA 9</t>
  </si>
  <si>
    <t>paid</t>
  </si>
  <si>
    <t>pink camo zion mosaic 10</t>
  </si>
  <si>
    <t>4 mosaic PSA 10</t>
  </si>
  <si>
    <t>zion prizm base psa 9</t>
  </si>
  <si>
    <t>zion instant impact psa 9</t>
  </si>
  <si>
    <t>mm</t>
  </si>
  <si>
    <t>zion instant impact psa10</t>
  </si>
  <si>
    <t>zion mosaic green psa 10</t>
  </si>
  <si>
    <t>david solomon</t>
  </si>
  <si>
    <t xml:space="preserve">solomon sheet NBA + NFL </t>
  </si>
  <si>
    <t>tim new order</t>
  </si>
  <si>
    <t>Feb</t>
  </si>
  <si>
    <t>zelle-not paid</t>
  </si>
  <si>
    <t>9 cards</t>
  </si>
  <si>
    <t>jeter psa 6</t>
  </si>
  <si>
    <t>herbert yordan bichette</t>
  </si>
  <si>
    <t>2 x prizm trae young psa 10</t>
  </si>
  <si>
    <t>zion rookie PSA 10</t>
  </si>
  <si>
    <t xml:space="preserve">my slabs </t>
  </si>
  <si>
    <t>zion rookie psa 10</t>
  </si>
  <si>
    <t>paypal (OG)</t>
  </si>
  <si>
    <t>Green Scope Auto /75</t>
  </si>
  <si>
    <t>in progress</t>
  </si>
  <si>
    <t>Silver Auto /99</t>
  </si>
  <si>
    <t>Black /10</t>
  </si>
  <si>
    <t>Silver /100</t>
  </si>
  <si>
    <t xml:space="preserve">Red </t>
  </si>
  <si>
    <t>Optic Contender</t>
  </si>
  <si>
    <t xml:space="preserve">Chris Carson </t>
  </si>
  <si>
    <t>Blue Certified</t>
  </si>
  <si>
    <t>total</t>
  </si>
  <si>
    <t>Blue Press</t>
  </si>
  <si>
    <t>down payment</t>
  </si>
  <si>
    <t>Red Press</t>
  </si>
  <si>
    <t>football</t>
  </si>
  <si>
    <t>Purple /500</t>
  </si>
  <si>
    <t>Brandon Aiuk</t>
  </si>
  <si>
    <t>Silver Wave</t>
  </si>
  <si>
    <t xml:space="preserve">Purple Auto </t>
  </si>
  <si>
    <t xml:space="preserve">Football </t>
  </si>
  <si>
    <t>Star Gaze</t>
  </si>
  <si>
    <t>Red/Yellow</t>
  </si>
  <si>
    <t>Prizm Draft</t>
  </si>
  <si>
    <t xml:space="preserve">Bo Bichette </t>
  </si>
  <si>
    <t xml:space="preserve">Auto  </t>
  </si>
  <si>
    <t>Silver Shock</t>
  </si>
  <si>
    <t>HGA 9</t>
  </si>
  <si>
    <t>Chirography Auto</t>
  </si>
  <si>
    <t>raw</t>
  </si>
  <si>
    <t>Premium Ink 1/1</t>
  </si>
  <si>
    <t>Tiger Woods</t>
  </si>
  <si>
    <t>Legend</t>
  </si>
  <si>
    <t>Card has not been added</t>
  </si>
  <si>
    <t>Card was added</t>
  </si>
  <si>
    <t>didn’t exist in card hedger database</t>
  </si>
  <si>
    <t>sold / liquidated</t>
  </si>
  <si>
    <t>Purchased From</t>
  </si>
  <si>
    <t>Date Purchased</t>
  </si>
  <si>
    <t>Purchase Price</t>
  </si>
  <si>
    <t>% off HIGH</t>
  </si>
  <si>
    <t>80% of TV</t>
  </si>
  <si>
    <t>Avg Ebay Comp</t>
  </si>
  <si>
    <t xml:space="preserve">Total Value </t>
  </si>
  <si>
    <t xml:space="preserve">Highest sold </t>
  </si>
  <si>
    <t>Tim</t>
  </si>
  <si>
    <t>Vlad Jr</t>
  </si>
  <si>
    <t>2nd Batch</t>
  </si>
  <si>
    <t>PJ Washington</t>
  </si>
  <si>
    <t>Silver /65</t>
  </si>
  <si>
    <t xml:space="preserve">RWB </t>
  </si>
  <si>
    <t>Green Yellow</t>
  </si>
  <si>
    <t>PJ Washington 95</t>
  </si>
  <si>
    <t>PJ Washington 77</t>
  </si>
  <si>
    <t>Trae Young 182</t>
  </si>
  <si>
    <t>Luka Samancic</t>
  </si>
  <si>
    <t>Eric Paschall 107</t>
  </si>
  <si>
    <t>Cam Reddish 548,215</t>
  </si>
  <si>
    <t>Shai Gilgeous-Alexander</t>
  </si>
  <si>
    <t>3rd batch</t>
  </si>
  <si>
    <t>Boowman Chrome Prospects</t>
  </si>
  <si>
    <t>Nickeil Alexander-Walker</t>
  </si>
  <si>
    <t>LANCE PEDERSON</t>
  </si>
  <si>
    <t>Auto /35</t>
  </si>
  <si>
    <t>Deandre Hopkins</t>
  </si>
  <si>
    <t>TJ Watt 124</t>
  </si>
  <si>
    <t>comp total</t>
  </si>
  <si>
    <t>HIGH total</t>
  </si>
  <si>
    <t>Gleybar Torres</t>
  </si>
  <si>
    <t>Brandon Tice</t>
  </si>
  <si>
    <t>Justin Herbert 263</t>
  </si>
  <si>
    <t>Tom Brady 254</t>
  </si>
  <si>
    <t>Tampa Card Show</t>
  </si>
  <si>
    <t>Bowman Best</t>
  </si>
  <si>
    <t>Dragon Scale 9/88</t>
  </si>
  <si>
    <t>Bowman Paper Prospects</t>
  </si>
  <si>
    <t>30th anniversary</t>
  </si>
  <si>
    <t xml:space="preserve">Ronald Acuna </t>
  </si>
  <si>
    <t>International Affair</t>
  </si>
  <si>
    <t>Platinum Diamond Anniversery</t>
  </si>
  <si>
    <t>Zion Williamson 664</t>
  </si>
  <si>
    <t xml:space="preserve">Ronald Acuna Jr </t>
  </si>
  <si>
    <t>Fernando Tatis JR</t>
  </si>
  <si>
    <t>Shohei Ohtani HMt</t>
  </si>
  <si>
    <t>Shohei Ohtani 17</t>
  </si>
  <si>
    <t>Shohei Ohtani 100</t>
  </si>
  <si>
    <t>Auto /499</t>
  </si>
  <si>
    <t>Shoehei Ohtani 150</t>
  </si>
  <si>
    <t>Fireworks No Huddle</t>
  </si>
  <si>
    <t>Hype No Huddle</t>
  </si>
  <si>
    <t>Tua</t>
  </si>
  <si>
    <t>Obsidian</t>
  </si>
  <si>
    <t>Vitreous /50</t>
  </si>
  <si>
    <t>Shohei Ohtani 700</t>
  </si>
  <si>
    <t>image variation</t>
  </si>
  <si>
    <t>Throwback Rookies</t>
  </si>
  <si>
    <t>Neophyte Sensations</t>
  </si>
  <si>
    <t>Scouts top 100</t>
  </si>
  <si>
    <t>Gridiron Kings</t>
  </si>
  <si>
    <t>Pink Recon</t>
  </si>
  <si>
    <t>Randy Arozarena 49</t>
  </si>
  <si>
    <t>2nd down</t>
  </si>
  <si>
    <t xml:space="preserve">Topps Update </t>
  </si>
  <si>
    <t>Randy Arozarena U35</t>
  </si>
  <si>
    <t>Chronicles DP Optic</t>
  </si>
  <si>
    <t xml:space="preserve">Wessley Merit </t>
  </si>
  <si>
    <t>Trey young</t>
  </si>
  <si>
    <t>Red Wave</t>
  </si>
  <si>
    <t xml:space="preserve">Ja morant </t>
  </si>
  <si>
    <t xml:space="preserve">Gold wave </t>
  </si>
  <si>
    <t>Psa 10</t>
  </si>
  <si>
    <t>Red Die Cut Prizm</t>
  </si>
  <si>
    <t xml:space="preserve">Bowman  </t>
  </si>
  <si>
    <t xml:space="preserve">Bobby Witt Jr </t>
  </si>
  <si>
    <t>Auto Purple /250</t>
  </si>
  <si>
    <t>Green Yellow Prizm</t>
  </si>
  <si>
    <t>Threads</t>
  </si>
  <si>
    <t>Encased</t>
  </si>
  <si>
    <t>Frank Ntilikina</t>
  </si>
  <si>
    <t>/5 auto</t>
  </si>
  <si>
    <t>Crusade</t>
  </si>
  <si>
    <t>David Antonetti</t>
  </si>
  <si>
    <t>Flawless</t>
  </si>
  <si>
    <t>Sapphire /10</t>
  </si>
  <si>
    <t>Upper Deck Black Diamond</t>
  </si>
  <si>
    <t>Chris Dimarco</t>
  </si>
  <si>
    <t>5 Joe Burrow/Justin Jefferson</t>
  </si>
  <si>
    <t>1 Joe Burrow</t>
  </si>
  <si>
    <t>92 Peyton Manning</t>
  </si>
  <si>
    <t>398 Justin Jefferson</t>
  </si>
  <si>
    <t>456 Winfield</t>
  </si>
  <si>
    <t xml:space="preserve">What Did We Sell? </t>
  </si>
  <si>
    <t>What were the proceeds?</t>
  </si>
  <si>
    <t xml:space="preserve">What Method? </t>
  </si>
  <si>
    <t xml:space="preserve">Added to QB? </t>
  </si>
  <si>
    <t>2x Mosaic Joe Burrows Silver</t>
  </si>
  <si>
    <t>eBay</t>
  </si>
  <si>
    <t>NO</t>
  </si>
  <si>
    <t>Donruss Joe Burrow Blue Press Proof PSA 8</t>
  </si>
  <si>
    <t>Rookie?</t>
  </si>
  <si>
    <t>Low Pop?</t>
  </si>
  <si>
    <t>Serial Number?</t>
  </si>
  <si>
    <t>MM Comp</t>
  </si>
  <si>
    <t>high comp</t>
  </si>
  <si>
    <t>Spent</t>
  </si>
  <si>
    <t>yes</t>
  </si>
  <si>
    <t>TARGET PRICE</t>
  </si>
  <si>
    <t>BASKETBALL</t>
  </si>
  <si>
    <t xml:space="preserve">Zion </t>
  </si>
  <si>
    <t>Zion</t>
  </si>
  <si>
    <t xml:space="preserve">total </t>
  </si>
  <si>
    <t xml:space="preserve">high comp </t>
  </si>
  <si>
    <t>Silver Debut</t>
  </si>
  <si>
    <t>Give and Go</t>
  </si>
  <si>
    <t>Winner Stays</t>
  </si>
  <si>
    <t xml:space="preserve">revolution </t>
  </si>
  <si>
    <t xml:space="preserve"> select</t>
  </si>
  <si>
    <t>Cam newton</t>
  </si>
  <si>
    <t>prizm</t>
  </si>
  <si>
    <t>lamar jackson</t>
  </si>
  <si>
    <t xml:space="preserve">national treasures </t>
  </si>
  <si>
    <t>rpa /10</t>
  </si>
  <si>
    <t>national treasures</t>
  </si>
  <si>
    <t xml:space="preserve">justin jefferson </t>
  </si>
  <si>
    <t>rpa /5</t>
  </si>
  <si>
    <t xml:space="preserve">mike trout </t>
  </si>
  <si>
    <t>rainbow foil</t>
  </si>
  <si>
    <t>pokemon</t>
  </si>
  <si>
    <t xml:space="preserve">pikachu </t>
  </si>
  <si>
    <t>Yellow cheeks</t>
  </si>
  <si>
    <t>Zapdos</t>
  </si>
  <si>
    <t xml:space="preserve">Pokémon </t>
  </si>
  <si>
    <t>Fat pikachu</t>
  </si>
  <si>
    <t>Rainbow vmax</t>
  </si>
  <si>
    <t>Dark charizard</t>
  </si>
  <si>
    <t xml:space="preserve">Secret rare </t>
  </si>
  <si>
    <t xml:space="preserve">First edition </t>
  </si>
  <si>
    <t>Absol</t>
  </si>
  <si>
    <t>Ex</t>
  </si>
  <si>
    <t>Pokémon</t>
  </si>
  <si>
    <t>Gyrados</t>
  </si>
  <si>
    <t>First edition</t>
  </si>
  <si>
    <t>Chancey</t>
  </si>
  <si>
    <t xml:space="preserve">SGC 5 </t>
  </si>
  <si>
    <t>Red Cheeks 1st ediition</t>
  </si>
  <si>
    <t>machamp</t>
  </si>
  <si>
    <t>magneton</t>
  </si>
  <si>
    <t>Nine tails</t>
  </si>
  <si>
    <t>Alakazam</t>
  </si>
  <si>
    <t>Polywrath</t>
  </si>
  <si>
    <t xml:space="preserve">Shadowless </t>
  </si>
  <si>
    <t>Hitmonchan</t>
  </si>
  <si>
    <t xml:space="preserve">Giannis </t>
  </si>
  <si>
    <t>Essentials</t>
  </si>
  <si>
    <t xml:space="preserve">Get hyped </t>
  </si>
  <si>
    <t>Hyper pink</t>
  </si>
  <si>
    <t>Lock it up holo</t>
  </si>
  <si>
    <t>Splash</t>
  </si>
  <si>
    <t xml:space="preserve">Luka doncic </t>
  </si>
  <si>
    <t>tiger woods</t>
  </si>
  <si>
    <t xml:space="preserve">Topps update </t>
  </si>
  <si>
    <t>Juan soto</t>
  </si>
  <si>
    <t xml:space="preserve">Chrome sapphire </t>
  </si>
  <si>
    <t xml:space="preserve">jason dominguez </t>
  </si>
  <si>
    <t>optic</t>
  </si>
  <si>
    <t>Ja morant</t>
  </si>
  <si>
    <t xml:space="preserve">Blue velocity </t>
  </si>
  <si>
    <t xml:space="preserve">Red ruby wave </t>
  </si>
  <si>
    <t xml:space="preserve">Green mosaic </t>
  </si>
  <si>
    <t xml:space="preserve">Trae young </t>
  </si>
  <si>
    <t>Coby white</t>
  </si>
  <si>
    <t xml:space="preserve">My house lime green </t>
  </si>
  <si>
    <t xml:space="preserve">Instant impact green </t>
  </si>
  <si>
    <t xml:space="preserve">My house </t>
  </si>
  <si>
    <t xml:space="preserve">Great expectations </t>
  </si>
  <si>
    <t>donruss</t>
  </si>
  <si>
    <t xml:space="preserve">rj barrett </t>
  </si>
  <si>
    <t xml:space="preserve">luka doncic </t>
  </si>
  <si>
    <t>freshman phenom</t>
  </si>
  <si>
    <t xml:space="preserve">Instant impact </t>
  </si>
  <si>
    <t xml:space="preserve">Bowman draft </t>
  </si>
  <si>
    <t xml:space="preserve">ronald acuna </t>
  </si>
  <si>
    <t xml:space="preserve">Chrome </t>
  </si>
  <si>
    <t xml:space="preserve">Topps chrome </t>
  </si>
  <si>
    <t>Mike trout</t>
  </si>
  <si>
    <t>Sepia refractor</t>
  </si>
  <si>
    <t>Bowman draft</t>
  </si>
  <si>
    <t xml:space="preserve">Gavin lux </t>
  </si>
  <si>
    <t>rafael devers</t>
  </si>
  <si>
    <t>upper deck</t>
  </si>
  <si>
    <t>mike piazza</t>
  </si>
  <si>
    <t xml:space="preserve">ken griffey jr </t>
  </si>
  <si>
    <t>leaf</t>
  </si>
  <si>
    <t>frank thomas</t>
  </si>
  <si>
    <t>bowman</t>
  </si>
  <si>
    <t xml:space="preserve">vlad jr </t>
  </si>
  <si>
    <t>trending chrome</t>
  </si>
  <si>
    <t xml:space="preserve">topps chrome </t>
  </si>
  <si>
    <t>randy arozarena</t>
  </si>
  <si>
    <t>rookie auto</t>
  </si>
  <si>
    <t>topps silver</t>
  </si>
  <si>
    <t>vlad jr</t>
  </si>
  <si>
    <t>Heliot ramos</t>
  </si>
  <si>
    <t xml:space="preserve">Randy arozarena </t>
  </si>
  <si>
    <t>Silver auto</t>
  </si>
  <si>
    <t>Bowman platinum</t>
  </si>
  <si>
    <t>Vlad jr</t>
  </si>
  <si>
    <t>Topps chrome</t>
  </si>
  <si>
    <t>Pete alonso</t>
  </si>
  <si>
    <t xml:space="preserve">Yordan Alvarez </t>
  </si>
  <si>
    <t xml:space="preserve">Bowman's best </t>
  </si>
  <si>
    <t xml:space="preserve">Vlad jr </t>
  </si>
  <si>
    <t xml:space="preserve">Topps holiday </t>
  </si>
  <si>
    <t xml:space="preserve">Hank Aaron </t>
  </si>
  <si>
    <t>Gma 5.5</t>
  </si>
  <si>
    <t xml:space="preserve">Topps mini </t>
  </si>
  <si>
    <t>Bccg 9</t>
  </si>
  <si>
    <t>Bccg 8</t>
  </si>
  <si>
    <t xml:space="preserve">Steph curry </t>
  </si>
  <si>
    <t>Bgs 9.5</t>
  </si>
  <si>
    <t>Clefairy</t>
  </si>
  <si>
    <t>Holo 1st</t>
  </si>
  <si>
    <t xml:space="preserve">Pinsir </t>
  </si>
  <si>
    <t>Venusaur Holoo</t>
  </si>
  <si>
    <t>1st editiono</t>
  </si>
  <si>
    <t>1st editioon</t>
  </si>
  <si>
    <t>Aerodactyl Holoo</t>
  </si>
  <si>
    <t>Hitmonchan Holoo</t>
  </si>
  <si>
    <t>WOTC Pokemon</t>
  </si>
  <si>
    <t xml:space="preserve">Base Foil Pack </t>
  </si>
  <si>
    <t>Blastoise</t>
  </si>
  <si>
    <t>Jungle Foil Pack</t>
  </si>
  <si>
    <t>Wigglytuff</t>
  </si>
  <si>
    <t>Venusaur</t>
  </si>
  <si>
    <t>Deal</t>
  </si>
  <si>
    <t>cards</t>
  </si>
  <si>
    <t>Odell Beckham Jr</t>
  </si>
  <si>
    <t xml:space="preserve">Prizm  </t>
  </si>
  <si>
    <t>Jimmy Garrapolo</t>
  </si>
  <si>
    <t>FF17</t>
  </si>
  <si>
    <t>Fresh Faces</t>
  </si>
  <si>
    <t xml:space="preserve">Select </t>
  </si>
  <si>
    <t>Tri Color Prizm /199</t>
  </si>
  <si>
    <t>Aqua Prizm /299</t>
  </si>
  <si>
    <t>Green Velocity</t>
  </si>
  <si>
    <t>Gardner Minshew</t>
  </si>
  <si>
    <t>ARPLJ</t>
  </si>
  <si>
    <t>Mem</t>
  </si>
  <si>
    <t>Elite Deck</t>
  </si>
  <si>
    <t>Panini One</t>
  </si>
  <si>
    <t>RPA</t>
  </si>
  <si>
    <t>Non Graded</t>
  </si>
  <si>
    <t>Panini Immaculate</t>
  </si>
  <si>
    <t>Kadarius Toney</t>
  </si>
  <si>
    <t>Red Yellow</t>
  </si>
  <si>
    <t>Jersey</t>
  </si>
  <si>
    <t>Fireworks Fast Break</t>
  </si>
  <si>
    <t xml:space="preserve">Lebron James </t>
  </si>
  <si>
    <t>Marquee</t>
  </si>
  <si>
    <t>Slam Dunk Legends</t>
  </si>
  <si>
    <t>Board Members</t>
  </si>
  <si>
    <t>Brilliance</t>
  </si>
  <si>
    <t>Excalibur</t>
  </si>
  <si>
    <t>Season Update</t>
  </si>
  <si>
    <t>All Stars</t>
  </si>
  <si>
    <t>Lebrons Diary</t>
  </si>
  <si>
    <t>LJ14</t>
  </si>
  <si>
    <t>USAB</t>
  </si>
  <si>
    <t>USA Basketball</t>
  </si>
  <si>
    <t>Elite Series</t>
  </si>
  <si>
    <t>College Impulse</t>
  </si>
  <si>
    <t xml:space="preserve">Upper Deck MVP </t>
  </si>
  <si>
    <t>Kobe MVP</t>
  </si>
  <si>
    <t>Upper Deck Hardcourt</t>
  </si>
  <si>
    <t>Upper Deck Honor Roll</t>
  </si>
  <si>
    <t>AP7</t>
  </si>
  <si>
    <t>Award Performers</t>
  </si>
  <si>
    <t xml:space="preserve"> Finest</t>
  </si>
  <si>
    <t>W/Coating</t>
  </si>
  <si>
    <t>Cosmic</t>
  </si>
  <si>
    <t>Mikal Bridges</t>
  </si>
  <si>
    <t>Choice</t>
  </si>
  <si>
    <t>Fast Break Holo</t>
  </si>
  <si>
    <t>Will to Win Mosaic</t>
  </si>
  <si>
    <t>In it to Win It</t>
  </si>
  <si>
    <t>Nassir Little</t>
  </si>
  <si>
    <t>Checkerboard</t>
  </si>
  <si>
    <t>Bol Bol</t>
  </si>
  <si>
    <t>Chuma Dkeke</t>
  </si>
  <si>
    <t>Kevin Porter Jr</t>
  </si>
  <si>
    <t>Thybulle/Nowell</t>
  </si>
  <si>
    <t>Sean G Alexander</t>
  </si>
  <si>
    <t>Robert Williams</t>
  </si>
  <si>
    <t>Troy Brown Jr</t>
  </si>
  <si>
    <t>Scope Prizm</t>
  </si>
  <si>
    <t>Auto Green Ice</t>
  </si>
  <si>
    <t>Tri Color Prizm</t>
  </si>
  <si>
    <t>Signature Series Choice</t>
  </si>
  <si>
    <t>Devin Booker</t>
  </si>
  <si>
    <t>Net Marvels</t>
  </si>
  <si>
    <t>Sean Gilgeous Alexander</t>
  </si>
  <si>
    <t>Topps Matrix</t>
  </si>
  <si>
    <t>Lebron/Carmelo</t>
  </si>
  <si>
    <t>Naz Reid</t>
  </si>
  <si>
    <t>Sig Neon Orange Pulsar</t>
  </si>
  <si>
    <t>Jaren Jackson Jr</t>
  </si>
  <si>
    <t>Deandre Hunter</t>
  </si>
  <si>
    <t>Dearron Fox</t>
  </si>
  <si>
    <t>Anfernee Simons</t>
  </si>
  <si>
    <t>Shawn Kemp</t>
  </si>
  <si>
    <t>Landry Shamet</t>
  </si>
  <si>
    <t>BLue Yellow ZGreen</t>
  </si>
  <si>
    <t>Joel Embiid</t>
  </si>
  <si>
    <t>B Y G</t>
  </si>
  <si>
    <t>Jaren Jackson</t>
  </si>
  <si>
    <t>PHenomonal Beginning Gold</t>
  </si>
  <si>
    <t>Intrigue</t>
  </si>
  <si>
    <t>Durant/Bryant/ANthony</t>
  </si>
  <si>
    <t>Materials</t>
  </si>
  <si>
    <t>Purple SHcock</t>
  </si>
  <si>
    <t>Mike Evans</t>
  </si>
  <si>
    <t>Blue Wave Refractor</t>
  </si>
  <si>
    <t>Derek Carr/Jimmy G</t>
  </si>
  <si>
    <t>AJ Green Julio Jones</t>
  </si>
  <si>
    <t>DT 19</t>
  </si>
  <si>
    <t>Dream Tandems</t>
  </si>
  <si>
    <t>Spectra Hyper Prizm</t>
  </si>
  <si>
    <t>Marquise Brown</t>
  </si>
  <si>
    <t xml:space="preserve">R W B </t>
  </si>
  <si>
    <t>Joe Thomas</t>
  </si>
  <si>
    <t>Devin Singletary</t>
  </si>
  <si>
    <t>Classics</t>
  </si>
  <si>
    <t>Mike Gesicki</t>
  </si>
  <si>
    <t>Mark Andrews</t>
  </si>
  <si>
    <t>4000 Yard Club</t>
  </si>
  <si>
    <t>Darren Waller</t>
  </si>
  <si>
    <t>Tyreek Hill</t>
  </si>
  <si>
    <t>Aaron Rodgers</t>
  </si>
  <si>
    <t>DJ Moore</t>
  </si>
  <si>
    <t>Christian McCaffery</t>
  </si>
  <si>
    <t>Mosaci</t>
  </si>
  <si>
    <t>SM24</t>
  </si>
  <si>
    <t>Stare Masters Mosaic</t>
  </si>
  <si>
    <t>Blue Press Proof</t>
  </si>
  <si>
    <t>Bradley Chubb</t>
  </si>
  <si>
    <t>Red Wave Prizm</t>
  </si>
  <si>
    <t xml:space="preserve">Contenders </t>
  </si>
  <si>
    <t>Colin Kaepernick</t>
  </si>
  <si>
    <t>Alexander Mattison</t>
  </si>
  <si>
    <t>Red ICe</t>
  </si>
  <si>
    <t>Jash Jacobs</t>
  </si>
  <si>
    <t>Quenton Nelson</t>
  </si>
  <si>
    <t>Miles Sanders</t>
  </si>
  <si>
    <t>Nick Bosa</t>
  </si>
  <si>
    <t>JuJu Smith Shuster</t>
  </si>
  <si>
    <t>Blue Scope Prizm</t>
  </si>
  <si>
    <t xml:space="preserve">4 raws </t>
  </si>
  <si>
    <t>Mike Stanton</t>
  </si>
  <si>
    <t xml:space="preserve">Topps  </t>
  </si>
  <si>
    <t>Ricky Henderson</t>
  </si>
  <si>
    <t>Jacob Degromm</t>
  </si>
  <si>
    <t>Rookie Debut Blue Border</t>
  </si>
  <si>
    <t>XFractor</t>
  </si>
  <si>
    <t>Silver prizm</t>
  </si>
  <si>
    <t>Contender Preview auto /24</t>
  </si>
  <si>
    <t>Lazer prizm</t>
  </si>
  <si>
    <t>Express Lane Silver /149</t>
  </si>
  <si>
    <t>Neon Green Pulsar AUto</t>
  </si>
  <si>
    <t>Total</t>
  </si>
  <si>
    <t>NEW COMP</t>
  </si>
  <si>
    <t xml:space="preserve">total new </t>
  </si>
  <si>
    <t>Joe Comp</t>
  </si>
  <si>
    <t>joe total</t>
  </si>
  <si>
    <t>VALUE</t>
  </si>
  <si>
    <t xml:space="preserve">avg </t>
  </si>
  <si>
    <t>Yes</t>
  </si>
  <si>
    <t xml:space="preserve">yes </t>
  </si>
  <si>
    <t>`</t>
  </si>
  <si>
    <t>Ken Anderson</t>
  </si>
  <si>
    <t>CSG 7</t>
  </si>
  <si>
    <t>In action</t>
  </si>
  <si>
    <t>Art Shell</t>
  </si>
  <si>
    <t>Matt Millen</t>
  </si>
  <si>
    <t>Classic Best</t>
  </si>
  <si>
    <t>BC22</t>
  </si>
  <si>
    <t>Blue Bonus</t>
  </si>
  <si>
    <t>Hugh Green</t>
  </si>
  <si>
    <t>Randy White</t>
  </si>
  <si>
    <t>AJ Duhe</t>
  </si>
  <si>
    <t>In Action</t>
  </si>
  <si>
    <t>CSG 6.5</t>
  </si>
  <si>
    <t>Tommy John</t>
  </si>
  <si>
    <t>Record Breaker</t>
  </si>
  <si>
    <t>CSG 4.5</t>
  </si>
  <si>
    <t>Hot Gun</t>
  </si>
  <si>
    <t>Tony Gwynn</t>
  </si>
  <si>
    <t>Special Edition Gold</t>
  </si>
  <si>
    <t>Evolutions 51/108</t>
  </si>
  <si>
    <t>Pokemon Team Aqua</t>
  </si>
  <si>
    <t>Team Aqua's Kyogre</t>
  </si>
  <si>
    <t>George Rodgers/Dave Waymer/Guido Merkin/Ricky Jackson</t>
  </si>
  <si>
    <t>CSG 5.5</t>
  </si>
  <si>
    <t>Marc Wilson</t>
  </si>
  <si>
    <t>Darius Leonard</t>
  </si>
  <si>
    <t>Lynn Cain</t>
  </si>
  <si>
    <t>Art Monk</t>
  </si>
  <si>
    <t>Andre Reed</t>
  </si>
  <si>
    <t>1000 yard club</t>
  </si>
  <si>
    <t>Trayveon Williams</t>
  </si>
  <si>
    <t>James Wilder</t>
  </si>
  <si>
    <t>Jarrett Stidham</t>
  </si>
  <si>
    <t>KJ Hill</t>
  </si>
  <si>
    <t>FP-KJ</t>
  </si>
  <si>
    <t>Silver RPA</t>
  </si>
  <si>
    <t>Reggie White</t>
  </si>
  <si>
    <t>Kelvin Martin</t>
  </si>
  <si>
    <t>Donruss Elite Series</t>
  </si>
  <si>
    <t>ES-3</t>
  </si>
  <si>
    <t>Denzel Mims</t>
  </si>
  <si>
    <t>Yellow</t>
  </si>
  <si>
    <t>Ground Force</t>
  </si>
  <si>
    <t>Thurman Thomas</t>
  </si>
  <si>
    <t>Phenomenal Beginning</t>
  </si>
  <si>
    <t>Ted Williams</t>
  </si>
  <si>
    <t>Josh Gibson</t>
  </si>
  <si>
    <t>Donrus</t>
  </si>
  <si>
    <t>Special Edition</t>
  </si>
  <si>
    <t>Ed O'Neil</t>
  </si>
  <si>
    <t>Amari Cooper</t>
  </si>
  <si>
    <t>Deck</t>
  </si>
  <si>
    <t>Laviska Shenault Jr</t>
  </si>
  <si>
    <t>Studio</t>
  </si>
  <si>
    <t>Ray Wietecha</t>
  </si>
  <si>
    <t>CSG 2</t>
  </si>
  <si>
    <t>Everson Walls</t>
  </si>
  <si>
    <t>Don Shula</t>
  </si>
  <si>
    <t>SCore</t>
  </si>
  <si>
    <t>Wade Wilson</t>
  </si>
  <si>
    <t>HDC</t>
  </si>
  <si>
    <t>Hype</t>
  </si>
  <si>
    <t>Archie Manning</t>
  </si>
  <si>
    <t>CSG 6</t>
  </si>
  <si>
    <t>Stan White</t>
  </si>
  <si>
    <t>1000 Yard club</t>
  </si>
  <si>
    <t>Marv Levy</t>
  </si>
  <si>
    <t>Ken Norton Jr</t>
  </si>
  <si>
    <t>N'Keal Harry</t>
  </si>
  <si>
    <t>Mike Singletary</t>
  </si>
  <si>
    <t>William Gay</t>
  </si>
  <si>
    <t>1981 Championship Game</t>
  </si>
  <si>
    <t>Sammy Sosa</t>
  </si>
  <si>
    <t>Alec Bohm</t>
  </si>
  <si>
    <t>T52-14</t>
  </si>
  <si>
    <t>Wade Boggs</t>
  </si>
  <si>
    <t>Joe Carter</t>
  </si>
  <si>
    <t>28T</t>
  </si>
  <si>
    <t>Cecil Fielder</t>
  </si>
  <si>
    <t>Roger Clemens</t>
  </si>
  <si>
    <t>Mark Grace</t>
  </si>
  <si>
    <t>Special Edition GOld</t>
  </si>
  <si>
    <t xml:space="preserve">Tony Nathan </t>
  </si>
  <si>
    <t>Victory March</t>
  </si>
  <si>
    <t>Don Mattingly</t>
  </si>
  <si>
    <t>Tommy Hart</t>
  </si>
  <si>
    <t>John Hannah</t>
  </si>
  <si>
    <t>Fred Marion</t>
  </si>
  <si>
    <t>Billy Sims</t>
  </si>
  <si>
    <t>Tony Hill</t>
  </si>
  <si>
    <t>Michael Downs</t>
  </si>
  <si>
    <t>Team MVP</t>
  </si>
  <si>
    <t>Michael Irvin</t>
  </si>
  <si>
    <t>George Brett</t>
  </si>
  <si>
    <t>Randy Gradishar</t>
  </si>
  <si>
    <t>Rookies &amp; Stars</t>
  </si>
  <si>
    <t>Howie Long</t>
  </si>
  <si>
    <t>Ray Guy</t>
  </si>
  <si>
    <t>Eric Dickerson</t>
  </si>
  <si>
    <t>Cris Collingsworth</t>
  </si>
  <si>
    <t>Leroy Irvin</t>
  </si>
  <si>
    <t>TC130</t>
  </si>
  <si>
    <t>League Leaders</t>
  </si>
  <si>
    <t>Rodney Hampton</t>
  </si>
  <si>
    <t>Kabooom</t>
  </si>
  <si>
    <t>Patch Auto 1/1</t>
  </si>
  <si>
    <t>Ely Jimenez</t>
  </si>
  <si>
    <t>Joe Burrow 146</t>
  </si>
  <si>
    <t>Joe Burrow 261</t>
  </si>
  <si>
    <t>Justin Herbert 144</t>
  </si>
  <si>
    <t>Justin Herbert 244</t>
  </si>
  <si>
    <t>Patrick Mahomes 130</t>
  </si>
  <si>
    <t>Justin Jefferson 161</t>
  </si>
  <si>
    <t>Green Wave</t>
  </si>
  <si>
    <t>Red Auto</t>
  </si>
  <si>
    <t>Rated Rookie</t>
  </si>
  <si>
    <t>momentum</t>
  </si>
  <si>
    <t xml:space="preserve">Pokemon   </t>
  </si>
  <si>
    <t>Suicine Shiny</t>
  </si>
  <si>
    <t>Raikou Shiny</t>
  </si>
  <si>
    <t>Instant Impact Green</t>
  </si>
  <si>
    <t>Justiin Herbert</t>
  </si>
  <si>
    <t>Foootball</t>
  </si>
  <si>
    <t>Doonruss</t>
  </si>
  <si>
    <t>Pink Ice</t>
  </si>
  <si>
    <t>base rookie</t>
  </si>
  <si>
    <t>Pink Ice Prizm</t>
  </si>
  <si>
    <t>Owner</t>
  </si>
  <si>
    <t>Asking Price</t>
  </si>
  <si>
    <t>Bryon/Joe</t>
  </si>
  <si>
    <t>Phenoms</t>
  </si>
  <si>
    <t>Prizm World Cup</t>
  </si>
  <si>
    <t>Lionel Messi</t>
  </si>
  <si>
    <t xml:space="preserve">SGC 10 </t>
  </si>
  <si>
    <t>Panini Soccer</t>
  </si>
  <si>
    <t xml:space="preserve">Christiano Ronoldo </t>
  </si>
  <si>
    <t>Kyllian Mbappe</t>
  </si>
  <si>
    <t>Panini World Cup</t>
  </si>
  <si>
    <t>pink</t>
  </si>
  <si>
    <t>grey</t>
  </si>
  <si>
    <t xml:space="preserve">Topps Now </t>
  </si>
  <si>
    <t>Topps Now Spring Training</t>
  </si>
  <si>
    <t>Debut</t>
  </si>
  <si>
    <t>Atomic Refractor</t>
  </si>
  <si>
    <t>#110/150</t>
  </si>
  <si>
    <t>Blue Refractor</t>
  </si>
  <si>
    <t>#47/150</t>
  </si>
  <si>
    <t>Bowman Platifum</t>
  </si>
  <si>
    <t>Top Prospects</t>
  </si>
  <si>
    <t>Rapture</t>
  </si>
  <si>
    <t>National Convention</t>
  </si>
  <si>
    <t>Rainbow</t>
  </si>
  <si>
    <t>#7/50</t>
  </si>
  <si>
    <t>Topps Soccer</t>
  </si>
  <si>
    <t>Erling Haaland</t>
  </si>
  <si>
    <t xml:space="preserve">Heritage </t>
  </si>
  <si>
    <t>-</t>
  </si>
  <si>
    <t xml:space="preserve">Finest </t>
  </si>
  <si>
    <t>Sky Blue</t>
  </si>
  <si>
    <t>#74/499</t>
  </si>
  <si>
    <t xml:space="preserve">finest </t>
  </si>
  <si>
    <t>dustin may</t>
  </si>
  <si>
    <t>gold refractor</t>
  </si>
  <si>
    <t>#46/50</t>
  </si>
  <si>
    <t>Joe burrow</t>
  </si>
  <si>
    <t>Red Debut</t>
  </si>
  <si>
    <t>RAINBOW</t>
  </si>
  <si>
    <t>Blue,Purple</t>
  </si>
  <si>
    <t>Blue Die Cut</t>
  </si>
  <si>
    <t>#51/75</t>
  </si>
  <si>
    <t>Tri Color Die Cut</t>
  </si>
  <si>
    <t xml:space="preserve">Topps Chrome EUFA </t>
  </si>
  <si>
    <t>Scoreboard</t>
  </si>
  <si>
    <t>Upper Deck Choice</t>
  </si>
  <si>
    <t>Starquest Blue</t>
  </si>
  <si>
    <t xml:space="preserve">Pacific Aurora </t>
  </si>
  <si>
    <t>Bowmans Best</t>
  </si>
  <si>
    <t>Ray ALlen</t>
  </si>
  <si>
    <t xml:space="preserve">Kobe Bryant </t>
  </si>
  <si>
    <t xml:space="preserve">Randy Moss </t>
  </si>
  <si>
    <t>Peyton Manning</t>
  </si>
  <si>
    <t>Ladanian Tomlinson</t>
  </si>
  <si>
    <t>SGC8.5</t>
  </si>
  <si>
    <t>City Heights</t>
  </si>
  <si>
    <t>Bush/Mantle</t>
  </si>
  <si>
    <t xml:space="preserve">BGS 9 </t>
  </si>
  <si>
    <t xml:space="preserve">SGC 8 </t>
  </si>
  <si>
    <t xml:space="preserve">White </t>
  </si>
  <si>
    <t>Rookies and Stars</t>
  </si>
  <si>
    <t>Sage Hit</t>
  </si>
  <si>
    <t>In Focus</t>
  </si>
  <si>
    <t xml:space="preserve">Diamond Kings </t>
  </si>
  <si>
    <t>Artist Proof Gold</t>
  </si>
  <si>
    <t>#62/99</t>
  </si>
  <si>
    <t xml:space="preserve">Leaf  </t>
  </si>
  <si>
    <t>red</t>
  </si>
  <si>
    <t>#115/200</t>
  </si>
  <si>
    <t>Miguel</t>
  </si>
  <si>
    <t>Tim Leyhe</t>
  </si>
  <si>
    <t>Jake McHue/Pull Emporium</t>
  </si>
  <si>
    <t>AC Cards</t>
  </si>
  <si>
    <t xml:space="preserve">Pokemon guys? </t>
  </si>
  <si>
    <t>Eric Chung</t>
  </si>
  <si>
    <t>Brock Sports Cards</t>
  </si>
  <si>
    <t>kk sportscards</t>
  </si>
  <si>
    <t>MJ (bryons friend)</t>
  </si>
  <si>
    <t>Diego Aponte</t>
  </si>
  <si>
    <t>Aaron Searcy</t>
  </si>
  <si>
    <t xml:space="preserve">Joe Patrella </t>
  </si>
  <si>
    <t>Darren Prince</t>
  </si>
  <si>
    <t>Chase</t>
  </si>
  <si>
    <t>Scot Holloway</t>
  </si>
  <si>
    <t>Mark Lau</t>
  </si>
  <si>
    <t xml:space="preserve">Total Cost </t>
  </si>
  <si>
    <t xml:space="preserve">Total Cards </t>
  </si>
  <si>
    <t xml:space="preserve">Effective Cost </t>
  </si>
  <si>
    <t>Patrick Mahomes 297</t>
  </si>
  <si>
    <t>profit</t>
  </si>
  <si>
    <t xml:space="preserve">sold </t>
  </si>
  <si>
    <t>sold</t>
  </si>
  <si>
    <t>justin jefferson 270</t>
  </si>
  <si>
    <t>Comp Value</t>
  </si>
  <si>
    <t>Shaquille Oniel</t>
  </si>
  <si>
    <t>Ja MOrant</t>
  </si>
  <si>
    <t>NBA</t>
  </si>
  <si>
    <t>#2</t>
  </si>
  <si>
    <t>NFL</t>
  </si>
  <si>
    <t>Purchase Pricee</t>
  </si>
  <si>
    <t>40*</t>
  </si>
</sst>
</file>

<file path=xl/styles.xml><?xml version="1.0" encoding="utf-8"?>
<styleSheet xmlns="http://schemas.openxmlformats.org/spreadsheetml/2006/main">
  <numFmts count="10">
    <numFmt numFmtId="176" formatCode="m/d"/>
    <numFmt numFmtId="177" formatCode="&quot;$&quot;#,##0.00"/>
    <numFmt numFmtId="178" formatCode="_ * #,##0.00_ ;_ * \-#,##0.00_ ;_ * &quot;-&quot;??_ ;_ @_ "/>
    <numFmt numFmtId="179" formatCode="_ * #,##0_ ;_ * \-#,##0_ ;_ * &quot;-&quot;_ ;_ @_ "/>
    <numFmt numFmtId="180" formatCode="_ &quot;₹&quot;* #,##0.00_ ;_ &quot;₹&quot;* \-#,##0.00_ ;_ &quot;₹&quot;* &quot;-&quot;??_ ;_ @_ "/>
    <numFmt numFmtId="181" formatCode="_ &quot;₹&quot;* #,##0_ ;_ &quot;₹&quot;* \-#,##0_ ;_ &quot;₹&quot;* &quot;-&quot;_ ;_ @_ "/>
    <numFmt numFmtId="182" formatCode="&quot;$&quot;#,##0"/>
    <numFmt numFmtId="183" formatCode="m/d/yy"/>
    <numFmt numFmtId="184" formatCode="mmm\ d"/>
    <numFmt numFmtId="185" formatCode="_(&quot;$&quot;* #,##0.00_);_(&quot;$&quot;* \(#,##0.00\);_(&quot;$&quot;* &quot;-&quot;??_);_(@_)"/>
  </numFmts>
  <fonts count="37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  <scheme val="minor"/>
    </font>
    <font>
      <sz val="10"/>
      <color rgb="FF000000"/>
      <name val="Roboto"/>
      <charset val="134"/>
    </font>
    <font>
      <sz val="10"/>
      <color theme="1"/>
      <name val="Arial"/>
      <charset val="134"/>
    </font>
    <font>
      <sz val="11"/>
      <color rgb="FF050505"/>
      <name val="Arial"/>
      <charset val="134"/>
    </font>
    <font>
      <sz val="10"/>
      <color rgb="FF000000"/>
      <name val="Arial"/>
      <charset val="134"/>
    </font>
    <font>
      <sz val="11"/>
      <color rgb="FF000000"/>
      <name val="Docs-Inconsolata"/>
      <charset val="134"/>
    </font>
    <font>
      <sz val="11"/>
      <color rgb="FF050505"/>
      <name val="System-u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0"/>
      <color rgb="FF000000"/>
      <name val="Roboto"/>
      <charset val="134"/>
    </font>
    <font>
      <sz val="11"/>
      <color rgb="FF000000"/>
      <name val="Inconsolata"/>
      <charset val="134"/>
    </font>
    <font>
      <sz val="9"/>
      <color rgb="FF000000"/>
      <name val="Arial"/>
      <charset val="134"/>
    </font>
    <font>
      <sz val="12"/>
      <color rgb="FF000000"/>
      <name val="Calibri"/>
      <charset val="134"/>
    </font>
    <font>
      <i/>
      <sz val="10"/>
      <color theme="1"/>
      <name val="Arial"/>
      <charset val="134"/>
      <scheme val="minor"/>
    </font>
    <font>
      <b/>
      <sz val="11"/>
      <color rgb="FF3F3F3F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FA7D00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1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9C0006"/>
      <name val="Arial"/>
      <charset val="0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FCE8B2"/>
        <bgColor rgb="FFFCE8B2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theme="7"/>
        <bgColor theme="7"/>
      </patternFill>
    </fill>
    <fill>
      <patternFill patternType="solid">
        <fgColor rgb="FFF4C7C3"/>
        <bgColor rgb="FFF4C7C3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E4E6EB"/>
        <bgColor rgb="FFE4E6EB"/>
      </patternFill>
    </fill>
    <fill>
      <patternFill patternType="solid">
        <fgColor theme="0"/>
        <bgColor theme="0"/>
      </patternFill>
    </fill>
    <fill>
      <patternFill patternType="solid">
        <fgColor rgb="FFD5A6BD"/>
        <bgColor rgb="FFD5A6BD"/>
      </patternFill>
    </fill>
    <fill>
      <patternFill patternType="solid">
        <fgColor rgb="FFB7E1CD"/>
        <bgColor rgb="FFB7E1CD"/>
      </patternFill>
    </fill>
    <fill>
      <patternFill patternType="solid">
        <fgColor rgb="FF00FFFF"/>
        <bgColor rgb="FF00FFFF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theme="8"/>
        <bgColor theme="8"/>
      </patternFill>
    </fill>
    <fill>
      <patternFill patternType="solid">
        <fgColor rgb="FFFF00FF"/>
        <bgColor rgb="FFFF00FF"/>
      </patternFill>
    </fill>
    <fill>
      <patternFill patternType="solid">
        <fgColor rgb="FFFFF2CC"/>
        <bgColor rgb="FFFFF2CC"/>
      </patternFill>
    </fill>
    <fill>
      <patternFill patternType="solid">
        <fgColor theme="6"/>
        <bgColor theme="6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EA9999"/>
        <bgColor rgb="FFEA9999"/>
      </patternFill>
    </fill>
    <fill>
      <patternFill patternType="solid">
        <fgColor rgb="FFF3F3F3"/>
        <bgColor rgb="FFF3F3F3"/>
      </patternFill>
    </fill>
    <fill>
      <patternFill patternType="solid">
        <fgColor theme="5"/>
        <bgColor theme="5"/>
      </patternFill>
    </fill>
    <fill>
      <patternFill patternType="solid">
        <fgColor rgb="FF9900FF"/>
        <bgColor rgb="FF9900FF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23" fillId="35" borderId="0" applyNumberFormat="0" applyBorder="0" applyAlignment="0" applyProtection="0">
      <alignment vertical="center"/>
    </xf>
    <xf numFmtId="178" fontId="19" fillId="0" borderId="0" applyFont="0" applyFill="0" applyBorder="0" applyAlignment="0" applyProtection="0">
      <alignment vertical="center"/>
    </xf>
    <xf numFmtId="179" fontId="19" fillId="0" borderId="0" applyFont="0" applyFill="0" applyBorder="0" applyAlignment="0" applyProtection="0">
      <alignment vertical="center"/>
    </xf>
    <xf numFmtId="181" fontId="19" fillId="0" borderId="0" applyFont="0" applyFill="0" applyBorder="0" applyAlignment="0" applyProtection="0">
      <alignment vertical="center"/>
    </xf>
    <xf numFmtId="180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33" borderId="11" applyNumberFormat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9" fillId="41" borderId="14" applyNumberFormat="0" applyFont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2" fillId="46" borderId="16" applyNumberFormat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17" fillId="31" borderId="9" applyNumberFormat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35" fillId="31" borderId="16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6" fillId="50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5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0" fillId="58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3" fillId="57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</cellStyleXfs>
  <cellXfs count="33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2" borderId="0" xfId="0" applyFont="1" applyFill="1"/>
    <xf numFmtId="0" fontId="4" fillId="3" borderId="0" xfId="0" applyFont="1" applyFill="1" applyAlignment="1"/>
    <xf numFmtId="0" fontId="3" fillId="0" borderId="0" xfId="0" applyFont="1"/>
    <xf numFmtId="9" fontId="3" fillId="0" borderId="0" xfId="0" applyNumberFormat="1" applyFont="1" applyAlignment="1"/>
    <xf numFmtId="10" fontId="3" fillId="0" borderId="0" xfId="0" applyNumberFormat="1" applyFont="1"/>
    <xf numFmtId="0" fontId="3" fillId="4" borderId="0" xfId="0" applyFont="1" applyFill="1" applyAlignment="1"/>
    <xf numFmtId="0" fontId="3" fillId="4" borderId="0" xfId="0" applyFont="1" applyFill="1"/>
    <xf numFmtId="0" fontId="1" fillId="5" borderId="1" xfId="0" applyFont="1" applyFill="1" applyBorder="1" applyAlignment="1"/>
    <xf numFmtId="0" fontId="1" fillId="5" borderId="2" xfId="0" applyFont="1" applyFill="1" applyBorder="1" applyAlignment="1"/>
    <xf numFmtId="0" fontId="1" fillId="5" borderId="3" xfId="0" applyFont="1" applyFill="1" applyBorder="1"/>
    <xf numFmtId="0" fontId="1" fillId="5" borderId="4" xfId="0" applyFont="1" applyFill="1" applyBorder="1"/>
    <xf numFmtId="0" fontId="1" fillId="5" borderId="5" xfId="0" applyFont="1" applyFill="1" applyBorder="1"/>
    <xf numFmtId="182" fontId="1" fillId="5" borderId="6" xfId="0" applyNumberFormat="1" applyFont="1" applyFill="1" applyBorder="1"/>
    <xf numFmtId="10" fontId="3" fillId="4" borderId="0" xfId="0" applyNumberFormat="1" applyFont="1" applyFill="1"/>
    <xf numFmtId="0" fontId="3" fillId="6" borderId="0" xfId="0" applyFont="1" applyFill="1" applyAlignment="1"/>
    <xf numFmtId="0" fontId="3" fillId="6" borderId="0" xfId="0" applyFont="1" applyFill="1"/>
    <xf numFmtId="0" fontId="3" fillId="7" borderId="0" xfId="0" applyFont="1" applyFill="1" applyAlignment="1"/>
    <xf numFmtId="0" fontId="3" fillId="7" borderId="0" xfId="0" applyFont="1" applyFill="1"/>
    <xf numFmtId="0" fontId="1" fillId="5" borderId="7" xfId="0" applyFont="1" applyFill="1" applyBorder="1" applyAlignment="1"/>
    <xf numFmtId="0" fontId="1" fillId="5" borderId="0" xfId="0" applyFont="1" applyFill="1"/>
    <xf numFmtId="0" fontId="1" fillId="5" borderId="5" xfId="0" applyFont="1" applyFill="1" applyBorder="1" applyAlignment="1"/>
    <xf numFmtId="0" fontId="1" fillId="5" borderId="8" xfId="0" applyFont="1" applyFill="1" applyBorder="1"/>
    <xf numFmtId="0" fontId="1" fillId="0" borderId="0" xfId="0" applyFont="1"/>
    <xf numFmtId="9" fontId="1" fillId="0" borderId="0" xfId="0" applyNumberFormat="1" applyFont="1" applyAlignment="1"/>
    <xf numFmtId="182" fontId="1" fillId="0" borderId="0" xfId="0" applyNumberFormat="1" applyFont="1"/>
    <xf numFmtId="0" fontId="3" fillId="8" borderId="1" xfId="0" applyFont="1" applyFill="1" applyBorder="1"/>
    <xf numFmtId="0" fontId="3" fillId="8" borderId="7" xfId="0" applyFont="1" applyFill="1" applyBorder="1"/>
    <xf numFmtId="0" fontId="3" fillId="8" borderId="2" xfId="0" applyFont="1" applyFill="1" applyBorder="1"/>
    <xf numFmtId="0" fontId="3" fillId="8" borderId="3" xfId="0" applyFont="1" applyFill="1" applyBorder="1" applyAlignment="1"/>
    <xf numFmtId="0" fontId="3" fillId="8" borderId="0" xfId="0" applyFont="1" applyFill="1" applyAlignment="1"/>
    <xf numFmtId="0" fontId="3" fillId="8" borderId="4" xfId="0" applyFont="1" applyFill="1" applyBorder="1" applyAlignment="1"/>
    <xf numFmtId="0" fontId="3" fillId="8" borderId="0" xfId="0" applyFont="1" applyFill="1"/>
    <xf numFmtId="0" fontId="1" fillId="5" borderId="6" xfId="0" applyFont="1" applyFill="1" applyBorder="1"/>
    <xf numFmtId="0" fontId="3" fillId="8" borderId="4" xfId="0" applyFont="1" applyFill="1" applyBorder="1"/>
    <xf numFmtId="0" fontId="5" fillId="8" borderId="0" xfId="0" applyFont="1" applyFill="1" applyAlignment="1">
      <alignment horizontal="right"/>
    </xf>
    <xf numFmtId="0" fontId="5" fillId="8" borderId="0" xfId="0" applyFont="1" applyFill="1" applyAlignment="1"/>
    <xf numFmtId="0" fontId="5" fillId="8" borderId="4" xfId="0" applyFont="1" applyFill="1" applyBorder="1" applyAlignment="1">
      <alignment horizontal="right"/>
    </xf>
    <xf numFmtId="0" fontId="3" fillId="8" borderId="5" xfId="0" applyFont="1" applyFill="1" applyBorder="1" applyAlignment="1"/>
    <xf numFmtId="0" fontId="3" fillId="8" borderId="8" xfId="0" applyFont="1" applyFill="1" applyBorder="1" applyAlignment="1"/>
    <xf numFmtId="0" fontId="3" fillId="8" borderId="6" xfId="0" applyFont="1" applyFill="1" applyBorder="1" applyAlignment="1"/>
    <xf numFmtId="0" fontId="3" fillId="9" borderId="0" xfId="0" applyFont="1" applyFill="1"/>
    <xf numFmtId="0" fontId="5" fillId="0" borderId="0" xfId="0" applyFont="1" applyAlignment="1"/>
    <xf numFmtId="0" fontId="5" fillId="5" borderId="0" xfId="0" applyFont="1" applyFill="1" applyAlignment="1"/>
    <xf numFmtId="0" fontId="6" fillId="10" borderId="0" xfId="0" applyFont="1" applyFill="1" applyAlignment="1"/>
    <xf numFmtId="9" fontId="3" fillId="11" borderId="0" xfId="0" applyNumberFormat="1" applyFont="1" applyFill="1"/>
    <xf numFmtId="9" fontId="3" fillId="4" borderId="0" xfId="0" applyNumberFormat="1" applyFont="1" applyFill="1"/>
    <xf numFmtId="177" fontId="3" fillId="0" borderId="0" xfId="0" applyNumberFormat="1" applyFont="1"/>
    <xf numFmtId="0" fontId="1" fillId="5" borderId="2" xfId="0" applyFont="1" applyFill="1" applyBorder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3" fillId="12" borderId="0" xfId="0" applyFont="1" applyFill="1" applyAlignment="1"/>
    <xf numFmtId="0" fontId="3" fillId="12" borderId="0" xfId="0" applyFont="1" applyFill="1"/>
    <xf numFmtId="0" fontId="3" fillId="5" borderId="2" xfId="0" applyFont="1" applyFill="1" applyBorder="1"/>
    <xf numFmtId="0" fontId="3" fillId="5" borderId="6" xfId="0" applyFont="1" applyFill="1" applyBorder="1"/>
    <xf numFmtId="0" fontId="7" fillId="12" borderId="0" xfId="0" applyFont="1" applyFill="1" applyAlignment="1">
      <alignment horizontal="left"/>
    </xf>
    <xf numFmtId="0" fontId="3" fillId="13" borderId="0" xfId="0" applyFont="1" applyFill="1" applyAlignment="1"/>
    <xf numFmtId="0" fontId="3" fillId="13" borderId="0" xfId="0" applyFont="1" applyFill="1"/>
    <xf numFmtId="0" fontId="1" fillId="11" borderId="0" xfId="0" applyFont="1" applyFill="1" applyAlignment="1"/>
    <xf numFmtId="0" fontId="3" fillId="11" borderId="0" xfId="0" applyFont="1" applyFill="1"/>
    <xf numFmtId="0" fontId="3" fillId="11" borderId="0" xfId="0" applyFont="1" applyFill="1" applyAlignment="1"/>
    <xf numFmtId="182" fontId="3" fillId="0" borderId="0" xfId="0" applyNumberFormat="1" applyFont="1"/>
    <xf numFmtId="0" fontId="5" fillId="0" borderId="0" xfId="0" applyFont="1" applyAlignment="1">
      <alignment horizontal="right"/>
    </xf>
    <xf numFmtId="0" fontId="3" fillId="14" borderId="0" xfId="0" applyFont="1" applyFill="1" applyAlignment="1"/>
    <xf numFmtId="0" fontId="5" fillId="11" borderId="0" xfId="0" applyFont="1" applyFill="1" applyAlignment="1"/>
    <xf numFmtId="0" fontId="7" fillId="3" borderId="0" xfId="0" applyFont="1" applyFill="1" applyAlignment="1">
      <alignment horizontal="left"/>
    </xf>
    <xf numFmtId="0" fontId="3" fillId="15" borderId="0" xfId="0" applyFont="1" applyFill="1" applyAlignment="1"/>
    <xf numFmtId="0" fontId="5" fillId="13" borderId="0" xfId="0" applyFont="1" applyFill="1" applyAlignment="1"/>
    <xf numFmtId="182" fontId="3" fillId="11" borderId="0" xfId="0" applyNumberFormat="1" applyFont="1" applyFill="1"/>
    <xf numFmtId="0" fontId="3" fillId="16" borderId="0" xfId="0" applyFont="1" applyFill="1" applyAlignment="1"/>
    <xf numFmtId="0" fontId="3" fillId="16" borderId="0" xfId="0" applyFont="1" applyFill="1"/>
    <xf numFmtId="176" fontId="3" fillId="0" borderId="0" xfId="0" applyNumberFormat="1" applyFont="1" applyAlignment="1"/>
    <xf numFmtId="0" fontId="3" fillId="3" borderId="0" xfId="0" applyFont="1" applyFill="1" applyAlignment="1"/>
    <xf numFmtId="0" fontId="3" fillId="3" borderId="0" xfId="0" applyFont="1" applyFill="1"/>
    <xf numFmtId="0" fontId="5" fillId="16" borderId="0" xfId="0" applyFont="1" applyFill="1" applyAlignment="1">
      <alignment horizontal="right"/>
    </xf>
    <xf numFmtId="0" fontId="5" fillId="16" borderId="0" xfId="0" applyFont="1" applyFill="1" applyAlignment="1"/>
    <xf numFmtId="9" fontId="1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11" borderId="1" xfId="0" applyFont="1" applyFill="1" applyBorder="1"/>
    <xf numFmtId="0" fontId="3" fillId="11" borderId="7" xfId="0" applyFont="1" applyFill="1" applyBorder="1" applyAlignment="1"/>
    <xf numFmtId="0" fontId="3" fillId="11" borderId="2" xfId="0" applyFont="1" applyFill="1" applyBorder="1" applyAlignment="1"/>
    <xf numFmtId="0" fontId="3" fillId="11" borderId="5" xfId="0" applyFont="1" applyFill="1" applyBorder="1"/>
    <xf numFmtId="0" fontId="3" fillId="11" borderId="8" xfId="0" applyFont="1" applyFill="1" applyBorder="1"/>
    <xf numFmtId="0" fontId="3" fillId="11" borderId="6" xfId="0" applyFont="1" applyFill="1" applyBorder="1"/>
    <xf numFmtId="0" fontId="3" fillId="14" borderId="0" xfId="0" applyFont="1" applyFill="1"/>
    <xf numFmtId="0" fontId="1" fillId="5" borderId="7" xfId="0" applyFont="1" applyFill="1" applyBorder="1"/>
    <xf numFmtId="182" fontId="1" fillId="5" borderId="5" xfId="0" applyNumberFormat="1" applyFont="1" applyFill="1" applyBorder="1"/>
    <xf numFmtId="49" fontId="3" fillId="0" borderId="0" xfId="0" applyNumberFormat="1" applyFont="1" applyAlignment="1"/>
    <xf numFmtId="182" fontId="3" fillId="0" borderId="0" xfId="0" applyNumberFormat="1" applyFont="1" applyAlignment="1"/>
    <xf numFmtId="0" fontId="3" fillId="17" borderId="0" xfId="0" applyFont="1" applyFill="1" applyAlignment="1"/>
    <xf numFmtId="0" fontId="3" fillId="18" borderId="0" xfId="0" applyFont="1" applyFill="1" applyAlignment="1"/>
    <xf numFmtId="0" fontId="3" fillId="5" borderId="1" xfId="0" applyFont="1" applyFill="1" applyBorder="1" applyAlignment="1"/>
    <xf numFmtId="0" fontId="3" fillId="5" borderId="5" xfId="0" applyFont="1" applyFill="1" applyBorder="1"/>
    <xf numFmtId="0" fontId="3" fillId="5" borderId="7" xfId="0" applyFont="1" applyFill="1" applyBorder="1" applyAlignment="1"/>
    <xf numFmtId="0" fontId="3" fillId="5" borderId="2" xfId="0" applyFont="1" applyFill="1" applyBorder="1" applyAlignment="1"/>
    <xf numFmtId="0" fontId="3" fillId="5" borderId="8" xfId="0" applyFont="1" applyFill="1" applyBorder="1"/>
    <xf numFmtId="182" fontId="3" fillId="5" borderId="6" xfId="0" applyNumberFormat="1" applyFont="1" applyFill="1" applyBorder="1"/>
    <xf numFmtId="0" fontId="2" fillId="0" borderId="0" xfId="0" applyFont="1" applyAlignment="1">
      <alignment wrapText="1"/>
    </xf>
    <xf numFmtId="0" fontId="5" fillId="4" borderId="0" xfId="0" applyFont="1" applyFill="1" applyAlignment="1">
      <alignment wrapText="1"/>
    </xf>
    <xf numFmtId="0" fontId="5" fillId="8" borderId="0" xfId="0" applyFont="1" applyFill="1" applyAlignment="1">
      <alignment wrapText="1"/>
    </xf>
    <xf numFmtId="0" fontId="5" fillId="14" borderId="0" xfId="0" applyFont="1" applyFill="1" applyAlignment="1">
      <alignment wrapText="1"/>
    </xf>
    <xf numFmtId="0" fontId="1" fillId="19" borderId="0" xfId="0" applyFont="1" applyFill="1" applyAlignment="1">
      <alignment wrapText="1"/>
    </xf>
    <xf numFmtId="0" fontId="3" fillId="0" borderId="0" xfId="0" applyFont="1" applyAlignment="1">
      <alignment horizontal="center"/>
    </xf>
    <xf numFmtId="182" fontId="1" fillId="0" borderId="0" xfId="0" applyNumberFormat="1" applyFont="1" applyAlignment="1">
      <alignment horizontal="center" wrapText="1"/>
    </xf>
    <xf numFmtId="183" fontId="3" fillId="11" borderId="0" xfId="0" applyNumberFormat="1" applyFont="1" applyFill="1" applyAlignment="1">
      <alignment horizontal="center"/>
    </xf>
    <xf numFmtId="10" fontId="3" fillId="0" borderId="0" xfId="0" applyNumberFormat="1" applyFont="1" applyAlignment="1">
      <alignment horizontal="center"/>
    </xf>
    <xf numFmtId="182" fontId="3" fillId="0" borderId="0" xfId="0" applyNumberFormat="1" applyFont="1" applyAlignment="1">
      <alignment horizontal="center"/>
    </xf>
    <xf numFmtId="10" fontId="3" fillId="11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82" fontId="1" fillId="0" borderId="0" xfId="0" applyNumberFormat="1" applyFont="1" applyAlignment="1">
      <alignment horizontal="center"/>
    </xf>
    <xf numFmtId="0" fontId="7" fillId="3" borderId="0" xfId="0" applyFont="1" applyFill="1" applyAlignment="1">
      <alignment horizontal="right"/>
    </xf>
    <xf numFmtId="0" fontId="7" fillId="3" borderId="0" xfId="0" applyFont="1" applyFill="1" applyAlignment="1"/>
    <xf numFmtId="0" fontId="7" fillId="8" borderId="0" xfId="0" applyFont="1" applyFill="1" applyAlignment="1">
      <alignment horizontal="right"/>
    </xf>
    <xf numFmtId="0" fontId="7" fillId="8" borderId="0" xfId="0" applyFont="1" applyFill="1" applyAlignment="1"/>
    <xf numFmtId="0" fontId="7" fillId="13" borderId="0" xfId="0" applyFont="1" applyFill="1" applyAlignment="1">
      <alignment horizontal="right"/>
    </xf>
    <xf numFmtId="0" fontId="7" fillId="13" borderId="0" xfId="0" applyFont="1" applyFill="1" applyAlignment="1"/>
    <xf numFmtId="0" fontId="7" fillId="14" borderId="0" xfId="0" applyFont="1" applyFill="1" applyAlignment="1">
      <alignment horizontal="right"/>
    </xf>
    <xf numFmtId="0" fontId="7" fillId="14" borderId="0" xfId="0" applyFont="1" applyFill="1" applyAlignment="1"/>
    <xf numFmtId="0" fontId="7" fillId="11" borderId="0" xfId="0" applyFont="1" applyFill="1" applyAlignment="1">
      <alignment horizontal="right"/>
    </xf>
    <xf numFmtId="0" fontId="7" fillId="11" borderId="0" xfId="0" applyFont="1" applyFill="1" applyAlignment="1"/>
    <xf numFmtId="9" fontId="1" fillId="0" borderId="0" xfId="0" applyNumberFormat="1" applyFont="1" applyAlignment="1">
      <alignment horizontal="center"/>
    </xf>
    <xf numFmtId="0" fontId="3" fillId="11" borderId="0" xfId="0" applyFont="1" applyFill="1" applyAlignment="1">
      <alignment horizontal="center"/>
    </xf>
    <xf numFmtId="182" fontId="3" fillId="7" borderId="0" xfId="0" applyNumberFormat="1" applyFont="1" applyFill="1" applyAlignment="1"/>
    <xf numFmtId="182" fontId="3" fillId="7" borderId="0" xfId="0" applyNumberFormat="1" applyFont="1" applyFill="1"/>
    <xf numFmtId="183" fontId="3" fillId="0" borderId="0" xfId="0" applyNumberFormat="1" applyFont="1" applyAlignment="1"/>
    <xf numFmtId="0" fontId="3" fillId="7" borderId="0" xfId="0" applyFont="1" applyFill="1" applyAlignment="1">
      <alignment horizontal="center"/>
    </xf>
    <xf numFmtId="0" fontId="5" fillId="14" borderId="0" xfId="0" applyFont="1" applyFill="1" applyAlignment="1"/>
    <xf numFmtId="0" fontId="8" fillId="14" borderId="0" xfId="0" applyFont="1" applyFill="1" applyAlignment="1">
      <alignment horizontal="left"/>
    </xf>
    <xf numFmtId="0" fontId="3" fillId="20" borderId="0" xfId="0" applyFont="1" applyFill="1" applyAlignment="1"/>
    <xf numFmtId="182" fontId="3" fillId="20" borderId="0" xfId="0" applyNumberFormat="1" applyFont="1" applyFill="1" applyAlignment="1"/>
    <xf numFmtId="0" fontId="3" fillId="21" borderId="0" xfId="0" applyFont="1" applyFill="1" applyAlignment="1"/>
    <xf numFmtId="0" fontId="3" fillId="19" borderId="0" xfId="0" applyFont="1" applyFill="1" applyAlignment="1"/>
    <xf numFmtId="0" fontId="3" fillId="20" borderId="0" xfId="0" applyFont="1" applyFill="1"/>
    <xf numFmtId="182" fontId="3" fillId="20" borderId="0" xfId="0" applyNumberFormat="1" applyFont="1" applyFill="1"/>
    <xf numFmtId="0" fontId="3" fillId="5" borderId="4" xfId="0" applyFont="1" applyFill="1" applyBorder="1"/>
    <xf numFmtId="176" fontId="3" fillId="20" borderId="0" xfId="0" applyNumberFormat="1" applyFont="1" applyFill="1" applyAlignment="1"/>
    <xf numFmtId="0" fontId="3" fillId="22" borderId="0" xfId="0" applyFont="1" applyFill="1" applyAlignment="1"/>
    <xf numFmtId="0" fontId="7" fillId="20" borderId="0" xfId="0" applyFont="1" applyFill="1" applyAlignment="1">
      <alignment horizontal="left"/>
    </xf>
    <xf numFmtId="0" fontId="7" fillId="22" borderId="0" xfId="0" applyFont="1" applyFill="1" applyAlignment="1">
      <alignment horizontal="left"/>
    </xf>
    <xf numFmtId="0" fontId="3" fillId="22" borderId="0" xfId="0" applyFont="1" applyFill="1"/>
    <xf numFmtId="49" fontId="3" fillId="22" borderId="0" xfId="0" applyNumberFormat="1" applyFont="1" applyFill="1" applyAlignment="1"/>
    <xf numFmtId="0" fontId="1" fillId="20" borderId="0" xfId="0" applyFont="1" applyFill="1" applyAlignment="1"/>
    <xf numFmtId="0" fontId="1" fillId="22" borderId="0" xfId="0" applyFont="1" applyFill="1" applyAlignment="1"/>
    <xf numFmtId="0" fontId="1" fillId="20" borderId="0" xfId="0" applyFont="1" applyFill="1"/>
    <xf numFmtId="184" fontId="3" fillId="0" borderId="0" xfId="0" applyNumberFormat="1" applyFont="1" applyAlignment="1"/>
    <xf numFmtId="0" fontId="3" fillId="15" borderId="0" xfId="0" applyFont="1" applyFill="1"/>
    <xf numFmtId="0" fontId="9" fillId="10" borderId="0" xfId="0" applyFont="1" applyFill="1" applyAlignment="1"/>
    <xf numFmtId="0" fontId="1" fillId="3" borderId="0" xfId="0" applyFont="1" applyFill="1" applyAlignment="1"/>
    <xf numFmtId="0" fontId="1" fillId="3" borderId="0" xfId="0" applyFont="1" applyFill="1"/>
    <xf numFmtId="0" fontId="3" fillId="23" borderId="0" xfId="0" applyFont="1" applyFill="1" applyAlignment="1"/>
    <xf numFmtId="0" fontId="3" fillId="23" borderId="0" xfId="0" applyFont="1" applyFill="1"/>
    <xf numFmtId="49" fontId="5" fillId="23" borderId="0" xfId="0" applyNumberFormat="1" applyFont="1" applyFill="1" applyAlignment="1"/>
    <xf numFmtId="49" fontId="3" fillId="23" borderId="0" xfId="0" applyNumberFormat="1" applyFont="1" applyFill="1" applyAlignment="1"/>
    <xf numFmtId="49" fontId="5" fillId="11" borderId="0" xfId="0" applyNumberFormat="1" applyFont="1" applyFill="1" applyAlignment="1"/>
    <xf numFmtId="49" fontId="3" fillId="11" borderId="0" xfId="0" applyNumberFormat="1" applyFont="1" applyFill="1" applyAlignment="1"/>
    <xf numFmtId="0" fontId="5" fillId="23" borderId="0" xfId="0" applyFont="1" applyFill="1" applyAlignment="1"/>
    <xf numFmtId="1" fontId="3" fillId="11" borderId="0" xfId="0" applyNumberFormat="1" applyFont="1" applyFill="1" applyAlignment="1"/>
    <xf numFmtId="49" fontId="1" fillId="0" borderId="0" xfId="0" applyNumberFormat="1" applyFont="1" applyAlignment="1">
      <alignment wrapText="1"/>
    </xf>
    <xf numFmtId="1" fontId="3" fillId="0" borderId="0" xfId="0" applyNumberFormat="1" applyFont="1" applyAlignment="1"/>
    <xf numFmtId="49" fontId="3" fillId="0" borderId="0" xfId="0" applyNumberFormat="1" applyFont="1"/>
    <xf numFmtId="49" fontId="1" fillId="5" borderId="0" xfId="0" applyNumberFormat="1" applyFont="1" applyFill="1" applyAlignment="1">
      <alignment wrapText="1"/>
    </xf>
    <xf numFmtId="49" fontId="1" fillId="5" borderId="1" xfId="0" applyNumberFormat="1" applyFont="1" applyFill="1" applyBorder="1" applyAlignment="1">
      <alignment wrapText="1"/>
    </xf>
    <xf numFmtId="182" fontId="1" fillId="5" borderId="2" xfId="0" applyNumberFormat="1" applyFont="1" applyFill="1" applyBorder="1" applyAlignment="1">
      <alignment wrapText="1"/>
    </xf>
    <xf numFmtId="0" fontId="3" fillId="0" borderId="5" xfId="0" applyFont="1" applyBorder="1"/>
    <xf numFmtId="176" fontId="3" fillId="0" borderId="6" xfId="0" applyNumberFormat="1" applyFont="1" applyBorder="1" applyAlignment="1"/>
    <xf numFmtId="0" fontId="3" fillId="3" borderId="0" xfId="0" applyFont="1" applyFill="1" applyAlignment="1">
      <alignment horizontal="center"/>
    </xf>
    <xf numFmtId="0" fontId="4" fillId="11" borderId="0" xfId="0" applyFont="1" applyFill="1" applyAlignment="1"/>
    <xf numFmtId="0" fontId="3" fillId="4" borderId="0" xfId="0" applyFont="1" applyFill="1" applyAlignment="1">
      <alignment horizontal="center"/>
    </xf>
    <xf numFmtId="183" fontId="3" fillId="11" borderId="0" xfId="0" applyNumberFormat="1" applyFont="1" applyFill="1" applyAlignment="1"/>
    <xf numFmtId="183" fontId="3" fillId="3" borderId="0" xfId="0" applyNumberFormat="1" applyFont="1" applyFill="1" applyAlignment="1">
      <alignment horizontal="center"/>
    </xf>
    <xf numFmtId="182" fontId="3" fillId="11" borderId="0" xfId="0" applyNumberFormat="1" applyFont="1" applyFill="1" applyAlignment="1">
      <alignment horizontal="center"/>
    </xf>
    <xf numFmtId="182" fontId="3" fillId="3" borderId="0" xfId="0" applyNumberFormat="1" applyFont="1" applyFill="1" applyAlignment="1">
      <alignment horizontal="center"/>
    </xf>
    <xf numFmtId="0" fontId="3" fillId="0" borderId="1" xfId="0" applyFont="1" applyBorder="1"/>
    <xf numFmtId="0" fontId="3" fillId="0" borderId="7" xfId="0" applyFont="1" applyBorder="1"/>
    <xf numFmtId="0" fontId="1" fillId="0" borderId="7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/>
    <xf numFmtId="182" fontId="1" fillId="0" borderId="4" xfId="0" applyNumberFormat="1" applyFont="1" applyBorder="1"/>
    <xf numFmtId="0" fontId="1" fillId="11" borderId="0" xfId="0" applyFont="1" applyFill="1"/>
    <xf numFmtId="182" fontId="1" fillId="0" borderId="4" xfId="0" applyNumberFormat="1" applyFont="1" applyBorder="1" applyAlignment="1"/>
    <xf numFmtId="0" fontId="3" fillId="5" borderId="3" xfId="0" applyFont="1" applyFill="1" applyBorder="1" applyAlignment="1"/>
    <xf numFmtId="0" fontId="3" fillId="5" borderId="0" xfId="0" applyFont="1" applyFill="1" applyAlignment="1"/>
    <xf numFmtId="0" fontId="3" fillId="5" borderId="0" xfId="0" applyFont="1" applyFill="1"/>
    <xf numFmtId="0" fontId="3" fillId="0" borderId="4" xfId="0" applyFont="1" applyBorder="1"/>
    <xf numFmtId="0" fontId="3" fillId="0" borderId="3" xfId="0" applyFont="1" applyBorder="1"/>
    <xf numFmtId="0" fontId="1" fillId="0" borderId="5" xfId="0" applyFont="1" applyBorder="1" applyAlignment="1"/>
    <xf numFmtId="0" fontId="1" fillId="0" borderId="8" xfId="0" applyFont="1" applyBorder="1"/>
    <xf numFmtId="177" fontId="1" fillId="0" borderId="6" xfId="0" applyNumberFormat="1" applyFont="1" applyBorder="1"/>
    <xf numFmtId="3" fontId="1" fillId="5" borderId="8" xfId="0" applyNumberFormat="1" applyFont="1" applyFill="1" applyBorder="1" applyAlignment="1"/>
    <xf numFmtId="182" fontId="1" fillId="5" borderId="6" xfId="0" applyNumberFormat="1" applyFont="1" applyFill="1" applyBorder="1" applyAlignment="1"/>
    <xf numFmtId="0" fontId="1" fillId="24" borderId="1" xfId="0" applyFont="1" applyFill="1" applyBorder="1" applyAlignment="1"/>
    <xf numFmtId="0" fontId="1" fillId="24" borderId="7" xfId="0" applyFont="1" applyFill="1" applyBorder="1"/>
    <xf numFmtId="0" fontId="1" fillId="24" borderId="2" xfId="0" applyFont="1" applyFill="1" applyBorder="1"/>
    <xf numFmtId="0" fontId="1" fillId="24" borderId="5" xfId="0" applyFont="1" applyFill="1" applyBorder="1" applyAlignment="1"/>
    <xf numFmtId="10" fontId="1" fillId="24" borderId="8" xfId="0" applyNumberFormat="1" applyFont="1" applyFill="1" applyBorder="1"/>
    <xf numFmtId="10" fontId="1" fillId="24" borderId="6" xfId="0" applyNumberFormat="1" applyFont="1" applyFill="1" applyBorder="1"/>
    <xf numFmtId="0" fontId="3" fillId="25" borderId="0" xfId="0" applyFont="1" applyFill="1" applyAlignment="1"/>
    <xf numFmtId="0" fontId="3" fillId="22" borderId="3" xfId="0" applyFont="1" applyFill="1" applyBorder="1" applyAlignment="1"/>
    <xf numFmtId="182" fontId="3" fillId="22" borderId="0" xfId="0" applyNumberFormat="1" applyFont="1" applyFill="1"/>
    <xf numFmtId="0" fontId="3" fillId="15" borderId="3" xfId="0" applyFont="1" applyFill="1" applyBorder="1" applyAlignment="1"/>
    <xf numFmtId="182" fontId="3" fillId="15" borderId="0" xfId="0" applyNumberFormat="1" applyFont="1" applyFill="1"/>
    <xf numFmtId="0" fontId="3" fillId="13" borderId="5" xfId="0" applyFont="1" applyFill="1" applyBorder="1" applyAlignment="1"/>
    <xf numFmtId="0" fontId="3" fillId="13" borderId="8" xfId="0" applyFont="1" applyFill="1" applyBorder="1"/>
    <xf numFmtId="182" fontId="3" fillId="13" borderId="8" xfId="0" applyNumberFormat="1" applyFont="1" applyFill="1" applyBorder="1"/>
    <xf numFmtId="0" fontId="3" fillId="26" borderId="0" xfId="0" applyFont="1" applyFill="1" applyAlignment="1"/>
    <xf numFmtId="0" fontId="3" fillId="27" borderId="0" xfId="0" applyFont="1" applyFill="1" applyAlignment="1"/>
    <xf numFmtId="0" fontId="3" fillId="28" borderId="0" xfId="0" applyFont="1" applyFill="1" applyAlignment="1"/>
    <xf numFmtId="182" fontId="1" fillId="0" borderId="0" xfId="0" applyNumberFormat="1" applyFont="1" applyAlignment="1"/>
    <xf numFmtId="182" fontId="1" fillId="11" borderId="0" xfId="0" applyNumberFormat="1" applyFont="1" applyFill="1"/>
    <xf numFmtId="0" fontId="1" fillId="0" borderId="0" xfId="0" applyFont="1" applyAlignment="1">
      <alignment horizontal="right"/>
    </xf>
    <xf numFmtId="0" fontId="10" fillId="0" borderId="0" xfId="0" applyFont="1" applyAlignment="1"/>
    <xf numFmtId="185" fontId="11" fillId="0" borderId="0" xfId="0" applyNumberFormat="1" applyFont="1" applyAlignment="1"/>
    <xf numFmtId="185" fontId="10" fillId="0" borderId="0" xfId="0" applyNumberFormat="1" applyFont="1" applyAlignment="1">
      <alignment horizontal="right"/>
    </xf>
    <xf numFmtId="185" fontId="3" fillId="0" borderId="0" xfId="0" applyNumberFormat="1" applyFont="1" applyAlignment="1"/>
    <xf numFmtId="185" fontId="3" fillId="0" borderId="0" xfId="0" applyNumberFormat="1" applyFont="1"/>
    <xf numFmtId="0" fontId="3" fillId="0" borderId="2" xfId="0" applyFont="1" applyBorder="1"/>
    <xf numFmtId="182" fontId="3" fillId="0" borderId="4" xfId="0" applyNumberFormat="1" applyFont="1" applyBorder="1" applyAlignment="1"/>
    <xf numFmtId="182" fontId="3" fillId="22" borderId="4" xfId="0" applyNumberFormat="1" applyFont="1" applyFill="1" applyBorder="1"/>
    <xf numFmtId="182" fontId="3" fillId="15" borderId="4" xfId="0" applyNumberFormat="1" applyFont="1" applyFill="1" applyBorder="1"/>
    <xf numFmtId="182" fontId="3" fillId="13" borderId="6" xfId="0" applyNumberFormat="1" applyFont="1" applyFill="1" applyBorder="1"/>
    <xf numFmtId="0" fontId="12" fillId="3" borderId="0" xfId="0" applyFont="1" applyFill="1" applyAlignment="1"/>
    <xf numFmtId="1" fontId="3" fillId="0" borderId="0" xfId="0" applyNumberFormat="1" applyFont="1"/>
    <xf numFmtId="0" fontId="3" fillId="0" borderId="8" xfId="0" applyFont="1" applyBorder="1"/>
    <xf numFmtId="0" fontId="3" fillId="0" borderId="6" xfId="0" applyFont="1" applyBorder="1"/>
    <xf numFmtId="0" fontId="1" fillId="5" borderId="0" xfId="0" applyFont="1" applyFill="1" applyAlignment="1"/>
    <xf numFmtId="182" fontId="1" fillId="5" borderId="0" xfId="0" applyNumberFormat="1" applyFont="1" applyFill="1"/>
    <xf numFmtId="0" fontId="3" fillId="0" borderId="0" xfId="0" applyFont="1" applyBorder="1" applyAlignment="1"/>
    <xf numFmtId="176" fontId="3" fillId="0" borderId="1" xfId="0" applyNumberFormat="1" applyFont="1" applyBorder="1" applyAlignment="1"/>
    <xf numFmtId="49" fontId="7" fillId="3" borderId="0" xfId="0" applyNumberFormat="1" applyFont="1" applyFill="1" applyAlignment="1">
      <alignment horizontal="left"/>
    </xf>
    <xf numFmtId="182" fontId="3" fillId="5" borderId="0" xfId="0" applyNumberFormat="1" applyFont="1" applyFill="1"/>
    <xf numFmtId="0" fontId="5" fillId="0" borderId="0" xfId="0" applyFont="1" applyBorder="1" applyAlignment="1"/>
    <xf numFmtId="182" fontId="3" fillId="5" borderId="8" xfId="0" applyNumberFormat="1" applyFont="1" applyFill="1" applyBorder="1"/>
    <xf numFmtId="49" fontId="5" fillId="0" borderId="0" xfId="0" applyNumberFormat="1" applyFont="1" applyAlignment="1"/>
    <xf numFmtId="0" fontId="4" fillId="14" borderId="0" xfId="0" applyFont="1" applyFill="1" applyAlignment="1"/>
    <xf numFmtId="0" fontId="5" fillId="22" borderId="0" xfId="0" applyFont="1" applyFill="1" applyAlignment="1">
      <alignment horizontal="right"/>
    </xf>
    <xf numFmtId="0" fontId="5" fillId="22" borderId="0" xfId="0" applyFont="1" applyFill="1" applyAlignment="1"/>
    <xf numFmtId="0" fontId="5" fillId="13" borderId="0" xfId="0" applyFont="1" applyFill="1" applyAlignment="1">
      <alignment horizontal="right"/>
    </xf>
    <xf numFmtId="49" fontId="3" fillId="0" borderId="0" xfId="0" applyNumberFormat="1" applyFont="1" applyAlignment="1">
      <alignment horizontal="right"/>
    </xf>
    <xf numFmtId="0" fontId="7" fillId="14" borderId="0" xfId="0" applyFont="1" applyFill="1" applyAlignment="1">
      <alignment horizontal="left"/>
    </xf>
    <xf numFmtId="1" fontId="3" fillId="19" borderId="0" xfId="0" applyNumberFormat="1" applyFont="1" applyFill="1" applyAlignment="1"/>
    <xf numFmtId="49" fontId="3" fillId="19" borderId="0" xfId="0" applyNumberFormat="1" applyFont="1" applyFill="1" applyAlignment="1"/>
    <xf numFmtId="0" fontId="5" fillId="19" borderId="0" xfId="0" applyFont="1" applyFill="1" applyAlignment="1"/>
    <xf numFmtId="0" fontId="3" fillId="19" borderId="0" xfId="0" applyFont="1" applyFill="1"/>
    <xf numFmtId="0" fontId="5" fillId="3" borderId="0" xfId="0" applyFont="1" applyFill="1" applyAlignment="1"/>
    <xf numFmtId="0" fontId="13" fillId="14" borderId="0" xfId="0" applyFont="1" applyFill="1" applyAlignment="1"/>
    <xf numFmtId="0" fontId="3" fillId="0" borderId="0" xfId="0" applyFont="1" applyAlignment="1">
      <alignment horizontal="left"/>
    </xf>
    <xf numFmtId="0" fontId="13" fillId="14" borderId="0" xfId="0" applyFont="1" applyFill="1" applyAlignment="1">
      <alignment horizontal="left"/>
    </xf>
    <xf numFmtId="0" fontId="8" fillId="11" borderId="0" xfId="0" applyFont="1" applyFill="1" applyAlignment="1">
      <alignment horizontal="left"/>
    </xf>
    <xf numFmtId="49" fontId="5" fillId="22" borderId="0" xfId="0" applyNumberFormat="1" applyFont="1" applyFill="1" applyAlignment="1"/>
    <xf numFmtId="0" fontId="13" fillId="11" borderId="0" xfId="0" applyFont="1" applyFill="1" applyAlignment="1"/>
    <xf numFmtId="1" fontId="3" fillId="29" borderId="0" xfId="0" applyNumberFormat="1" applyFont="1" applyFill="1" applyAlignment="1"/>
    <xf numFmtId="0" fontId="3" fillId="29" borderId="0" xfId="0" applyFont="1" applyFill="1" applyAlignment="1"/>
    <xf numFmtId="49" fontId="3" fillId="29" borderId="0" xfId="0" applyNumberFormat="1" applyFont="1" applyFill="1" applyAlignment="1"/>
    <xf numFmtId="0" fontId="14" fillId="3" borderId="0" xfId="0" applyFont="1" applyFill="1" applyAlignment="1">
      <alignment horizontal="left"/>
    </xf>
    <xf numFmtId="0" fontId="3" fillId="29" borderId="0" xfId="0" applyFont="1" applyFill="1"/>
    <xf numFmtId="0" fontId="13" fillId="11" borderId="0" xfId="0" applyFont="1" applyFill="1" applyAlignment="1">
      <alignment horizontal="left"/>
    </xf>
    <xf numFmtId="1" fontId="3" fillId="30" borderId="0" xfId="0" applyNumberFormat="1" applyFont="1" applyFill="1" applyAlignment="1"/>
    <xf numFmtId="0" fontId="3" fillId="30" borderId="0" xfId="0" applyFont="1" applyFill="1" applyAlignment="1"/>
    <xf numFmtId="49" fontId="3" fillId="30" borderId="0" xfId="0" applyNumberFormat="1" applyFont="1" applyFill="1" applyAlignment="1"/>
    <xf numFmtId="0" fontId="7" fillId="30" borderId="0" xfId="0" applyFont="1" applyFill="1" applyAlignment="1">
      <alignment horizontal="left"/>
    </xf>
    <xf numFmtId="0" fontId="3" fillId="30" borderId="0" xfId="0" applyFont="1" applyFill="1"/>
    <xf numFmtId="49" fontId="3" fillId="30" borderId="0" xfId="0" applyNumberFormat="1" applyFont="1" applyFill="1"/>
    <xf numFmtId="0" fontId="7" fillId="13" borderId="0" xfId="0" applyFont="1" applyFill="1" applyAlignment="1">
      <alignment horizontal="left"/>
    </xf>
    <xf numFmtId="0" fontId="5" fillId="30" borderId="0" xfId="0" applyFont="1" applyFill="1" applyAlignment="1"/>
    <xf numFmtId="0" fontId="7" fillId="30" borderId="0" xfId="0" applyFont="1" applyFill="1" applyAlignment="1"/>
    <xf numFmtId="0" fontId="13" fillId="30" borderId="0" xfId="0" applyFont="1" applyFill="1" applyAlignment="1"/>
    <xf numFmtId="0" fontId="4" fillId="30" borderId="0" xfId="0" applyFont="1" applyFill="1" applyAlignment="1"/>
    <xf numFmtId="49" fontId="7" fillId="30" borderId="0" xfId="0" applyNumberFormat="1" applyFont="1" applyFill="1" applyAlignment="1">
      <alignment horizontal="left"/>
    </xf>
    <xf numFmtId="0" fontId="13" fillId="30" borderId="0" xfId="0" applyFont="1" applyFill="1" applyAlignment="1">
      <alignment horizontal="left"/>
    </xf>
    <xf numFmtId="0" fontId="8" fillId="30" borderId="0" xfId="0" applyFont="1" applyFill="1" applyAlignment="1">
      <alignment horizontal="left"/>
    </xf>
    <xf numFmtId="49" fontId="3" fillId="2" borderId="0" xfId="0" applyNumberFormat="1" applyFont="1" applyFill="1" applyAlignment="1"/>
    <xf numFmtId="0" fontId="3" fillId="2" borderId="0" xfId="0" applyFont="1" applyFill="1" applyAlignment="1"/>
    <xf numFmtId="0" fontId="7" fillId="11" borderId="0" xfId="0" applyFont="1" applyFill="1" applyAlignment="1">
      <alignment horizontal="left"/>
    </xf>
    <xf numFmtId="0" fontId="5" fillId="11" borderId="0" xfId="0" applyFont="1" applyFill="1" applyAlignment="1">
      <alignment horizontal="right"/>
    </xf>
    <xf numFmtId="49" fontId="3" fillId="3" borderId="0" xfId="0" applyNumberFormat="1" applyFont="1" applyFill="1" applyAlignment="1"/>
    <xf numFmtId="49" fontId="3" fillId="30" borderId="0" xfId="0" applyNumberFormat="1" applyFont="1" applyFill="1" applyAlignment="1">
      <alignment horizontal="center"/>
    </xf>
    <xf numFmtId="0" fontId="3" fillId="30" borderId="0" xfId="0" applyFont="1" applyFill="1" applyAlignment="1">
      <alignment horizontal="center"/>
    </xf>
    <xf numFmtId="0" fontId="6" fillId="11" borderId="0" xfId="0" applyFont="1" applyFill="1" applyAlignment="1"/>
    <xf numFmtId="49" fontId="3" fillId="5" borderId="0" xfId="0" applyNumberFormat="1" applyFont="1" applyFill="1"/>
    <xf numFmtId="49" fontId="3" fillId="5" borderId="0" xfId="0" applyNumberFormat="1" applyFont="1" applyFill="1" applyAlignment="1"/>
    <xf numFmtId="49" fontId="1" fillId="0" borderId="0" xfId="0" applyNumberFormat="1" applyFont="1" applyAlignment="1">
      <alignment horizontal="center" wrapText="1"/>
    </xf>
    <xf numFmtId="0" fontId="3" fillId="9" borderId="0" xfId="0" applyFont="1" applyFill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11" borderId="0" xfId="0" applyNumberFormat="1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0" fontId="5" fillId="14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49" fontId="3" fillId="22" borderId="0" xfId="0" applyNumberFormat="1" applyFont="1" applyFill="1" applyAlignment="1">
      <alignment horizontal="center"/>
    </xf>
    <xf numFmtId="0" fontId="3" fillId="22" borderId="0" xfId="0" applyFont="1" applyFill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3" fillId="13" borderId="0" xfId="0" applyFont="1" applyFill="1" applyAlignment="1">
      <alignment horizontal="center"/>
    </xf>
    <xf numFmtId="0" fontId="7" fillId="11" borderId="0" xfId="0" applyFont="1" applyFill="1" applyAlignment="1">
      <alignment horizontal="center"/>
    </xf>
    <xf numFmtId="0" fontId="6" fillId="11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5" fillId="22" borderId="0" xfId="0" applyFont="1" applyFill="1" applyAlignment="1">
      <alignment horizontal="center"/>
    </xf>
    <xf numFmtId="0" fontId="7" fillId="13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8" borderId="0" xfId="0" applyFont="1" applyFill="1" applyAlignment="1">
      <alignment horizontal="center"/>
    </xf>
    <xf numFmtId="177" fontId="1" fillId="0" borderId="0" xfId="0" applyNumberFormat="1" applyFont="1" applyAlignment="1">
      <alignment horizontal="center"/>
    </xf>
    <xf numFmtId="0" fontId="13" fillId="11" borderId="0" xfId="0" applyFont="1" applyFill="1" applyAlignment="1">
      <alignment horizontal="center"/>
    </xf>
    <xf numFmtId="49" fontId="5" fillId="11" borderId="0" xfId="0" applyNumberFormat="1" applyFont="1" applyFill="1" applyAlignment="1">
      <alignment horizontal="center"/>
    </xf>
    <xf numFmtId="4" fontId="1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3" fillId="14" borderId="0" xfId="0" applyNumberFormat="1" applyFont="1" applyFill="1" applyAlignment="1">
      <alignment horizontal="center"/>
    </xf>
    <xf numFmtId="0" fontId="8" fillId="14" borderId="0" xfId="0" applyFont="1" applyFill="1" applyAlignment="1">
      <alignment horizontal="center"/>
    </xf>
    <xf numFmtId="0" fontId="4" fillId="14" borderId="0" xfId="0" applyFont="1" applyFill="1" applyAlignment="1">
      <alignment horizontal="center"/>
    </xf>
    <xf numFmtId="0" fontId="13" fillId="14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0" borderId="0" xfId="0" applyFont="1" applyBorder="1" applyAlignment="1">
      <alignment horizontal="center"/>
    </xf>
    <xf numFmtId="4" fontId="3" fillId="0" borderId="0" xfId="0" applyNumberFormat="1" applyFont="1"/>
    <xf numFmtId="49" fontId="7" fillId="3" borderId="0" xfId="0" applyNumberFormat="1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49" fontId="3" fillId="19" borderId="0" xfId="0" applyNumberFormat="1" applyFont="1" applyFill="1" applyAlignment="1">
      <alignment horizontal="center"/>
    </xf>
    <xf numFmtId="0" fontId="3" fillId="19" borderId="0" xfId="0" applyFont="1" applyFill="1" applyAlignment="1">
      <alignment horizontal="center"/>
    </xf>
    <xf numFmtId="0" fontId="15" fillId="0" borderId="0" xfId="0" applyFont="1" applyAlignment="1"/>
    <xf numFmtId="0" fontId="16" fillId="0" borderId="0" xfId="0" applyFont="1" applyAlignment="1"/>
    <xf numFmtId="0" fontId="3" fillId="0" borderId="0" xfId="0" applyFont="1" applyAlignment="1" quotePrefix="1"/>
    <xf numFmtId="0" fontId="3" fillId="13" borderId="0" xfId="0" applyFont="1" applyFill="1" applyAlignme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39" Type="http://schemas.openxmlformats.org/officeDocument/2006/relationships/styles" Target="styles.xml"/><Relationship Id="rId38" Type="http://schemas.openxmlformats.org/officeDocument/2006/relationships/theme" Target="theme/theme1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$3,237,000 Proceeds Raised </a:t>
            </a:r>
            <a:endParaRPr b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explosion val="0"/>
          <c:dPt>
            <c:idx val="0"/>
            <c:bubble3D val="0"/>
            <c:spPr>
              <a:solidFill>
                <a:srgbClr val="4285F4"/>
              </a:solidFill>
            </c:spPr>
          </c:dPt>
          <c:dPt>
            <c:idx val="1"/>
            <c:bubble3D val="0"/>
            <c:spPr>
              <a:solidFill>
                <a:srgbClr val="EA4335"/>
              </a:solidFill>
            </c:spPr>
          </c:dPt>
          <c:dPt>
            <c:idx val="2"/>
            <c:bubble3D val="0"/>
            <c:spPr>
              <a:solidFill>
                <a:srgbClr val="FBBC04"/>
              </a:solidFill>
            </c:spPr>
          </c:dPt>
          <c:dPt>
            <c:idx val="3"/>
            <c:bubble3D val="0"/>
            <c:spPr>
              <a:solidFill>
                <a:srgbClr val="34A853"/>
              </a:solidFill>
            </c:spPr>
          </c:dPt>
          <c:dPt>
            <c:idx val="4"/>
            <c:bubble3D val="0"/>
            <c:spPr>
              <a:solidFill>
                <a:srgbClr val="FF6D01"/>
              </a:solidFill>
            </c:spPr>
          </c:dPt>
          <c:dLbls>
            <c:delete val="1"/>
          </c:dLbls>
          <c:cat>
            <c:strRef>
              <c:f>dashboard!$W$38:$W$42</c:f>
              <c:strCache>
                <c:ptCount val="5"/>
                <c:pt idx="0">
                  <c:v>Treasury</c:v>
                </c:pt>
                <c:pt idx="1">
                  <c:v>Legend Cards IP</c:v>
                </c:pt>
                <c:pt idx="2">
                  <c:v>OpEx</c:v>
                </c:pt>
                <c:pt idx="3">
                  <c:v>Acquire IP </c:v>
                </c:pt>
                <c:pt idx="4">
                  <c:v>Misc</c:v>
                </c:pt>
              </c:strCache>
            </c:strRef>
          </c:cat>
          <c:val>
            <c:numRef>
              <c:f>dashboard!$X$38:$X$42</c:f>
              <c:numCache>
                <c:formatCode>_("$"* #,##0.00_);_("$"* \(#,##0.00\);_("$"* "-"??_);_(@_)</c:formatCode>
                <c:ptCount val="5"/>
                <c:pt idx="0">
                  <c:v>1500000</c:v>
                </c:pt>
                <c:pt idx="1">
                  <c:v>500000</c:v>
                </c:pt>
                <c:pt idx="2">
                  <c:v>1000000</c:v>
                </c:pt>
                <c:pt idx="3">
                  <c:v>1000000</c:v>
                </c:pt>
                <c:pt idx="4">
                  <c:v>125000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22</xdr:col>
      <xdr:colOff>304800</xdr:colOff>
      <xdr:row>45</xdr:row>
      <xdr:rowOff>114300</xdr:rowOff>
    </xdr:from>
    <xdr:ext cx="5572125" cy="2771775"/>
    <xdr:graphicFrame>
      <xdr:nvGraphicFramePr>
        <xdr:cNvPr id="2" name="Chart 1" title="Chart"/>
        <xdr:cNvGraphicFramePr/>
      </xdr:nvGraphicFramePr>
      <xdr:xfrm>
        <a:off x="23789005" y="8105775"/>
        <a:ext cx="5572125" cy="2771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1"/>
  <sheetViews>
    <sheetView workbookViewId="0">
      <selection activeCell="A1" sqref="A1"/>
    </sheetView>
  </sheetViews>
  <sheetFormatPr defaultColWidth="12.6285714285714" defaultRowHeight="15.75" customHeight="1"/>
  <sheetData>
    <row r="1" customHeight="1" spans="1:11">
      <c r="A1" s="328" t="s">
        <v>0</v>
      </c>
      <c r="C1" s="285" t="s">
        <v>1</v>
      </c>
      <c r="D1" s="285" t="s">
        <v>2</v>
      </c>
      <c r="E1" s="53" t="s">
        <v>3</v>
      </c>
      <c r="F1" s="53" t="s">
        <v>4</v>
      </c>
      <c r="G1" s="53" t="s">
        <v>5</v>
      </c>
      <c r="H1" s="53" t="s">
        <v>6</v>
      </c>
      <c r="I1" s="53" t="s">
        <v>7</v>
      </c>
      <c r="J1" s="53" t="s">
        <v>8</v>
      </c>
      <c r="K1" s="329" t="s">
        <v>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D1:L206"/>
  <sheetViews>
    <sheetView workbookViewId="0">
      <selection activeCell="A1" sqref="A1"/>
    </sheetView>
  </sheetViews>
  <sheetFormatPr defaultColWidth="12.6285714285714" defaultRowHeight="15.75" customHeight="1"/>
  <sheetData>
    <row r="1" customHeight="1" spans="4:12">
      <c r="D1" s="3" t="s">
        <v>4164</v>
      </c>
      <c r="F1" s="3">
        <v>2020</v>
      </c>
      <c r="G1" s="3" t="s">
        <v>884</v>
      </c>
      <c r="H1" s="3" t="s">
        <v>1741</v>
      </c>
      <c r="I1" s="3">
        <v>263</v>
      </c>
      <c r="J1" s="3" t="s">
        <v>30</v>
      </c>
      <c r="L1" s="3">
        <v>60</v>
      </c>
    </row>
    <row r="2" customHeight="1" spans="6:12">
      <c r="F2" s="3">
        <v>2020</v>
      </c>
      <c r="G2" s="3" t="s">
        <v>884</v>
      </c>
      <c r="H2" s="3" t="s">
        <v>1741</v>
      </c>
      <c r="I2" s="3">
        <v>263</v>
      </c>
      <c r="J2" s="3" t="s">
        <v>30</v>
      </c>
      <c r="K2" s="3" t="s">
        <v>1742</v>
      </c>
      <c r="L2" s="3">
        <v>175</v>
      </c>
    </row>
    <row r="3" customHeight="1" spans="6:12">
      <c r="F3" s="3">
        <v>2020</v>
      </c>
      <c r="G3" s="3" t="s">
        <v>1743</v>
      </c>
      <c r="H3" s="3" t="s">
        <v>1744</v>
      </c>
      <c r="I3" s="3">
        <v>301</v>
      </c>
      <c r="J3" s="3" t="s">
        <v>68</v>
      </c>
      <c r="L3" s="3">
        <v>60</v>
      </c>
    </row>
    <row r="4" customHeight="1" spans="6:12">
      <c r="F4" s="3">
        <v>2020</v>
      </c>
      <c r="G4" s="3" t="s">
        <v>786</v>
      </c>
      <c r="H4" s="3" t="s">
        <v>1744</v>
      </c>
      <c r="I4" s="3">
        <v>307</v>
      </c>
      <c r="J4" s="3" t="s">
        <v>25</v>
      </c>
      <c r="K4" s="3" t="s">
        <v>234</v>
      </c>
      <c r="L4" s="3">
        <v>115</v>
      </c>
    </row>
    <row r="5" customHeight="1" spans="6:12">
      <c r="F5" s="3">
        <v>2020</v>
      </c>
      <c r="G5" s="3" t="s">
        <v>1099</v>
      </c>
      <c r="H5" s="3" t="s">
        <v>1744</v>
      </c>
      <c r="I5" s="3" t="s">
        <v>1745</v>
      </c>
      <c r="J5" s="3" t="s">
        <v>25</v>
      </c>
      <c r="K5" s="3" t="s">
        <v>1746</v>
      </c>
      <c r="L5" s="3">
        <v>80</v>
      </c>
    </row>
    <row r="6" customHeight="1" spans="6:12">
      <c r="F6" s="3">
        <v>2020</v>
      </c>
      <c r="G6" s="3" t="s">
        <v>786</v>
      </c>
      <c r="H6" s="3" t="s">
        <v>1744</v>
      </c>
      <c r="I6" s="3">
        <v>1</v>
      </c>
      <c r="J6" s="3" t="s">
        <v>68</v>
      </c>
      <c r="K6" s="3" t="s">
        <v>1747</v>
      </c>
      <c r="L6" s="3">
        <v>300</v>
      </c>
    </row>
    <row r="7" customHeight="1" spans="6:12">
      <c r="F7" s="3">
        <v>2020</v>
      </c>
      <c r="G7" s="3" t="s">
        <v>954</v>
      </c>
      <c r="H7" s="3" t="s">
        <v>1744</v>
      </c>
      <c r="I7" s="3">
        <v>46</v>
      </c>
      <c r="J7" s="3" t="s">
        <v>68</v>
      </c>
      <c r="K7" s="3" t="s">
        <v>1748</v>
      </c>
      <c r="L7" s="3">
        <v>150</v>
      </c>
    </row>
    <row r="8" customHeight="1" spans="6:12">
      <c r="F8" s="3">
        <v>2020</v>
      </c>
      <c r="G8" s="3" t="s">
        <v>954</v>
      </c>
      <c r="H8" s="3" t="s">
        <v>1744</v>
      </c>
      <c r="I8" s="3">
        <v>46</v>
      </c>
      <c r="J8" s="3" t="s">
        <v>68</v>
      </c>
      <c r="K8" s="3" t="s">
        <v>1748</v>
      </c>
      <c r="L8" s="3">
        <v>150</v>
      </c>
    </row>
    <row r="9" customHeight="1" spans="6:12">
      <c r="F9" s="3">
        <v>2020</v>
      </c>
      <c r="G9" s="3" t="s">
        <v>954</v>
      </c>
      <c r="H9" s="3" t="s">
        <v>1744</v>
      </c>
      <c r="I9" s="3">
        <v>46</v>
      </c>
      <c r="J9" s="3" t="s">
        <v>68</v>
      </c>
      <c r="K9" s="3" t="s">
        <v>1548</v>
      </c>
      <c r="L9" s="3">
        <v>150</v>
      </c>
    </row>
    <row r="10" customHeight="1" spans="6:12">
      <c r="F10" s="3">
        <v>2020</v>
      </c>
      <c r="G10" s="3" t="s">
        <v>954</v>
      </c>
      <c r="H10" s="3" t="s">
        <v>1744</v>
      </c>
      <c r="I10" s="3">
        <v>46</v>
      </c>
      <c r="J10" s="3" t="s">
        <v>68</v>
      </c>
      <c r="K10" s="3" t="s">
        <v>1548</v>
      </c>
      <c r="L10" s="3">
        <v>80</v>
      </c>
    </row>
    <row r="11" customHeight="1" spans="6:12">
      <c r="F11" s="3">
        <v>2020</v>
      </c>
      <c r="G11" s="3" t="s">
        <v>954</v>
      </c>
      <c r="H11" s="3" t="s">
        <v>1749</v>
      </c>
      <c r="I11" s="3">
        <v>101</v>
      </c>
      <c r="J11" s="3" t="s">
        <v>462</v>
      </c>
      <c r="K11" s="3" t="s">
        <v>1750</v>
      </c>
      <c r="L11" s="3">
        <v>100</v>
      </c>
    </row>
    <row r="12" customHeight="1" spans="6:12">
      <c r="F12" s="3">
        <v>2020</v>
      </c>
      <c r="G12" s="3" t="s">
        <v>954</v>
      </c>
      <c r="H12" s="3" t="s">
        <v>1749</v>
      </c>
      <c r="I12" s="3">
        <v>1</v>
      </c>
      <c r="J12" s="3" t="s">
        <v>244</v>
      </c>
      <c r="K12" s="3" t="s">
        <v>1548</v>
      </c>
      <c r="L12" s="3">
        <v>80</v>
      </c>
    </row>
    <row r="13" customHeight="1" spans="6:12">
      <c r="F13" s="3">
        <v>2021</v>
      </c>
      <c r="G13" s="3" t="s">
        <v>1751</v>
      </c>
      <c r="H13" s="3" t="s">
        <v>1752</v>
      </c>
      <c r="I13" s="3" t="s">
        <v>1753</v>
      </c>
      <c r="J13" s="3" t="s">
        <v>68</v>
      </c>
      <c r="L13" s="3">
        <v>60</v>
      </c>
    </row>
    <row r="14" customHeight="1" spans="6:12">
      <c r="F14" s="3">
        <v>2021</v>
      </c>
      <c r="G14" s="3" t="s">
        <v>119</v>
      </c>
      <c r="H14" s="3" t="s">
        <v>946</v>
      </c>
      <c r="I14" s="3">
        <v>255</v>
      </c>
      <c r="J14" s="3" t="s">
        <v>244</v>
      </c>
      <c r="K14" s="3" t="s">
        <v>1075</v>
      </c>
      <c r="L14" s="3">
        <v>150</v>
      </c>
    </row>
    <row r="15" customHeight="1" spans="6:12">
      <c r="F15" s="3">
        <v>2021</v>
      </c>
      <c r="G15" s="3" t="s">
        <v>119</v>
      </c>
      <c r="H15" s="3" t="s">
        <v>1749</v>
      </c>
      <c r="I15" s="3">
        <v>1</v>
      </c>
      <c r="J15" s="3" t="s">
        <v>244</v>
      </c>
      <c r="K15" s="3" t="s">
        <v>1075</v>
      </c>
      <c r="L15" s="3">
        <v>75</v>
      </c>
    </row>
    <row r="16" customHeight="1" spans="6:12">
      <c r="F16" s="3">
        <v>2021</v>
      </c>
      <c r="G16" s="3" t="s">
        <v>1754</v>
      </c>
      <c r="H16" s="3" t="s">
        <v>1755</v>
      </c>
      <c r="I16" s="3">
        <v>121</v>
      </c>
      <c r="J16" s="3" t="s">
        <v>68</v>
      </c>
      <c r="K16" s="3" t="s">
        <v>1756</v>
      </c>
      <c r="L16" s="3">
        <v>100</v>
      </c>
    </row>
    <row r="17" customHeight="1" spans="6:12">
      <c r="F17" s="3">
        <v>1998</v>
      </c>
      <c r="G17" s="3" t="s">
        <v>151</v>
      </c>
      <c r="H17" s="3" t="s">
        <v>1757</v>
      </c>
      <c r="I17" s="3">
        <v>182</v>
      </c>
      <c r="J17" s="3" t="s">
        <v>25</v>
      </c>
      <c r="K17" s="3" t="s">
        <v>1758</v>
      </c>
      <c r="L17" s="3">
        <v>100</v>
      </c>
    </row>
    <row r="18" customHeight="1" spans="6:12">
      <c r="F18" s="3">
        <v>2017</v>
      </c>
      <c r="G18" s="3" t="s">
        <v>958</v>
      </c>
      <c r="H18" s="3" t="s">
        <v>1759</v>
      </c>
      <c r="I18" s="3" t="s">
        <v>1760</v>
      </c>
      <c r="J18" s="3" t="s">
        <v>462</v>
      </c>
      <c r="L18" s="3">
        <v>80</v>
      </c>
    </row>
    <row r="19" customHeight="1" spans="6:12">
      <c r="F19" s="3">
        <v>2020</v>
      </c>
      <c r="G19" s="3" t="s">
        <v>884</v>
      </c>
      <c r="H19" s="3" t="s">
        <v>1744</v>
      </c>
      <c r="I19" s="3">
        <v>201</v>
      </c>
      <c r="J19" s="3" t="s">
        <v>72</v>
      </c>
      <c r="K19" s="3" t="s">
        <v>857</v>
      </c>
      <c r="L19" s="3">
        <v>75</v>
      </c>
    </row>
    <row r="20" customHeight="1" spans="6:12">
      <c r="F20" s="3">
        <v>2020</v>
      </c>
      <c r="G20" s="3" t="s">
        <v>1443</v>
      </c>
      <c r="H20" s="3" t="s">
        <v>1744</v>
      </c>
      <c r="I20" s="3">
        <v>101</v>
      </c>
      <c r="J20" s="3" t="s">
        <v>25</v>
      </c>
      <c r="K20" s="3" t="s">
        <v>1761</v>
      </c>
      <c r="L20" s="3">
        <v>150</v>
      </c>
    </row>
    <row r="21" customHeight="1" spans="6:12">
      <c r="F21" s="3">
        <v>1986</v>
      </c>
      <c r="G21" s="3" t="s">
        <v>62</v>
      </c>
      <c r="H21" s="3" t="s">
        <v>1762</v>
      </c>
      <c r="I21" s="3">
        <v>161</v>
      </c>
      <c r="J21" s="3" t="s">
        <v>763</v>
      </c>
      <c r="L21" s="3">
        <v>100</v>
      </c>
    </row>
    <row r="23" customHeight="1" spans="6:12">
      <c r="F23" s="3">
        <v>2002</v>
      </c>
      <c r="G23" s="3" t="s">
        <v>62</v>
      </c>
      <c r="H23" s="3" t="s">
        <v>1749</v>
      </c>
      <c r="I23" s="3">
        <v>295</v>
      </c>
      <c r="J23" s="3" t="s">
        <v>72</v>
      </c>
      <c r="L23" s="3">
        <v>150</v>
      </c>
    </row>
    <row r="24" customHeight="1" spans="6:12">
      <c r="F24" s="3">
        <v>2002</v>
      </c>
      <c r="G24" s="3" t="s">
        <v>62</v>
      </c>
      <c r="H24" s="3" t="s">
        <v>1749</v>
      </c>
      <c r="I24" s="3">
        <v>295</v>
      </c>
      <c r="J24" s="3" t="s">
        <v>467</v>
      </c>
      <c r="L24" s="3">
        <v>150</v>
      </c>
    </row>
    <row r="25" customHeight="1" spans="6:12">
      <c r="F25" s="3">
        <v>2002</v>
      </c>
      <c r="G25" s="3" t="s">
        <v>1764</v>
      </c>
      <c r="H25" s="3" t="s">
        <v>1749</v>
      </c>
      <c r="I25" s="3">
        <v>15</v>
      </c>
      <c r="J25" s="3" t="s">
        <v>244</v>
      </c>
      <c r="L25" s="3">
        <v>150</v>
      </c>
    </row>
    <row r="26" customHeight="1" spans="6:12">
      <c r="F26" s="3">
        <v>2021</v>
      </c>
      <c r="G26" s="3" t="s">
        <v>119</v>
      </c>
      <c r="H26" s="3" t="s">
        <v>1755</v>
      </c>
      <c r="I26" s="3">
        <v>262</v>
      </c>
      <c r="J26" s="3" t="s">
        <v>244</v>
      </c>
      <c r="L26" s="3">
        <v>125</v>
      </c>
    </row>
    <row r="27" customHeight="1" spans="6:12">
      <c r="F27" s="3">
        <v>2002</v>
      </c>
      <c r="G27" s="3" t="s">
        <v>62</v>
      </c>
      <c r="H27" s="3" t="s">
        <v>1749</v>
      </c>
      <c r="I27" s="3">
        <v>248</v>
      </c>
      <c r="J27" s="3" t="s">
        <v>666</v>
      </c>
      <c r="L27" s="3">
        <v>80</v>
      </c>
    </row>
    <row r="28" customHeight="1" spans="6:12">
      <c r="F28" s="3">
        <v>2002</v>
      </c>
      <c r="G28" s="3" t="s">
        <v>62</v>
      </c>
      <c r="H28" s="3" t="s">
        <v>1749</v>
      </c>
      <c r="I28" s="3">
        <v>248</v>
      </c>
      <c r="J28" s="3" t="s">
        <v>808</v>
      </c>
      <c r="L28" s="3">
        <v>80</v>
      </c>
    </row>
    <row r="29" customHeight="1" spans="6:12">
      <c r="F29" s="3">
        <v>1990</v>
      </c>
      <c r="G29" s="3" t="s">
        <v>996</v>
      </c>
      <c r="H29" s="3" t="s">
        <v>1215</v>
      </c>
      <c r="I29" s="3">
        <v>800</v>
      </c>
      <c r="J29" s="3" t="s">
        <v>1765</v>
      </c>
      <c r="L29" s="3">
        <v>140</v>
      </c>
    </row>
    <row r="31" customHeight="1" spans="6:12">
      <c r="F31" s="3">
        <v>1990</v>
      </c>
      <c r="G31" s="3" t="s">
        <v>996</v>
      </c>
      <c r="H31" s="3" t="s">
        <v>1215</v>
      </c>
      <c r="I31" s="3">
        <v>800</v>
      </c>
      <c r="J31" s="3" t="s">
        <v>1765</v>
      </c>
      <c r="L31" s="3">
        <v>140</v>
      </c>
    </row>
    <row r="32" customHeight="1" spans="6:12">
      <c r="F32" s="3">
        <v>1990</v>
      </c>
      <c r="G32" s="3" t="s">
        <v>996</v>
      </c>
      <c r="H32" s="3" t="s">
        <v>1215</v>
      </c>
      <c r="I32" s="3">
        <v>685</v>
      </c>
      <c r="J32" s="3" t="s">
        <v>30</v>
      </c>
      <c r="L32" s="3">
        <v>150</v>
      </c>
    </row>
    <row r="33" customHeight="1" spans="6:12">
      <c r="F33" s="3">
        <v>2018</v>
      </c>
      <c r="G33" s="3" t="s">
        <v>119</v>
      </c>
      <c r="H33" s="3" t="s">
        <v>1087</v>
      </c>
      <c r="I33" s="3">
        <v>317</v>
      </c>
      <c r="J33" s="3" t="s">
        <v>68</v>
      </c>
      <c r="L33" s="3">
        <v>90</v>
      </c>
    </row>
    <row r="34" customHeight="1" spans="6:12">
      <c r="F34" s="3">
        <v>1986</v>
      </c>
      <c r="G34" s="3" t="s">
        <v>62</v>
      </c>
      <c r="H34" s="3" t="s">
        <v>1767</v>
      </c>
      <c r="I34" s="3">
        <v>112</v>
      </c>
      <c r="J34" s="3" t="s">
        <v>25</v>
      </c>
      <c r="L34" s="3">
        <v>90</v>
      </c>
    </row>
    <row r="35" customHeight="1" spans="6:12">
      <c r="F35" s="3">
        <v>1986</v>
      </c>
      <c r="G35" s="3" t="s">
        <v>62</v>
      </c>
      <c r="H35" s="3" t="s">
        <v>1763</v>
      </c>
      <c r="I35" s="3">
        <v>45</v>
      </c>
      <c r="J35" s="3" t="s">
        <v>25</v>
      </c>
      <c r="L35" s="3">
        <v>70</v>
      </c>
    </row>
    <row r="36" customHeight="1" spans="6:12">
      <c r="F36" s="3">
        <v>1989</v>
      </c>
      <c r="G36" s="3" t="s">
        <v>90</v>
      </c>
      <c r="H36" s="3" t="s">
        <v>1768</v>
      </c>
      <c r="I36" s="3">
        <v>257</v>
      </c>
      <c r="J36" s="3" t="s">
        <v>498</v>
      </c>
      <c r="L36" s="3">
        <v>75</v>
      </c>
    </row>
    <row r="37" customHeight="1" spans="6:12">
      <c r="F37" s="3">
        <v>1998</v>
      </c>
      <c r="G37" s="3" t="s">
        <v>151</v>
      </c>
      <c r="H37" s="3" t="s">
        <v>1757</v>
      </c>
      <c r="I37" s="3">
        <v>182</v>
      </c>
      <c r="J37" s="3" t="s">
        <v>25</v>
      </c>
      <c r="K37" s="3" t="s">
        <v>1758</v>
      </c>
      <c r="L37" s="3">
        <v>50</v>
      </c>
    </row>
    <row r="38" customHeight="1" spans="6:12">
      <c r="F38" s="3">
        <v>1989</v>
      </c>
      <c r="G38" s="3" t="s">
        <v>90</v>
      </c>
      <c r="H38" s="3" t="s">
        <v>1768</v>
      </c>
      <c r="I38" s="3">
        <v>257</v>
      </c>
      <c r="J38" s="3" t="s">
        <v>25</v>
      </c>
      <c r="L38" s="3">
        <v>150</v>
      </c>
    </row>
    <row r="39" customHeight="1" spans="6:12">
      <c r="F39" s="3">
        <v>1989</v>
      </c>
      <c r="G39" s="3" t="s">
        <v>90</v>
      </c>
      <c r="H39" s="3" t="s">
        <v>1768</v>
      </c>
      <c r="I39" s="3">
        <v>257</v>
      </c>
      <c r="J39" s="3" t="s">
        <v>25</v>
      </c>
      <c r="L39" s="3">
        <v>150</v>
      </c>
    </row>
    <row r="40" customHeight="1" spans="6:12">
      <c r="F40" s="3">
        <v>1989</v>
      </c>
      <c r="G40" s="3" t="s">
        <v>90</v>
      </c>
      <c r="H40" s="3" t="s">
        <v>1768</v>
      </c>
      <c r="I40" s="3">
        <v>257</v>
      </c>
      <c r="J40" s="3" t="s">
        <v>25</v>
      </c>
      <c r="L40" s="3">
        <v>150</v>
      </c>
    </row>
    <row r="41" customHeight="1" spans="6:12">
      <c r="F41" s="3">
        <v>1989</v>
      </c>
      <c r="G41" s="3" t="s">
        <v>90</v>
      </c>
      <c r="H41" s="3" t="s">
        <v>1768</v>
      </c>
      <c r="I41" s="3">
        <v>257</v>
      </c>
      <c r="J41" s="3" t="s">
        <v>25</v>
      </c>
      <c r="L41" s="3">
        <v>150</v>
      </c>
    </row>
    <row r="42" customHeight="1" spans="6:12">
      <c r="F42" s="3">
        <v>1989</v>
      </c>
      <c r="G42" s="3" t="s">
        <v>90</v>
      </c>
      <c r="H42" s="3" t="s">
        <v>1768</v>
      </c>
      <c r="I42" s="3">
        <v>257</v>
      </c>
      <c r="J42" s="3" t="s">
        <v>25</v>
      </c>
      <c r="L42" s="3">
        <v>150</v>
      </c>
    </row>
    <row r="43" customHeight="1" spans="6:12">
      <c r="F43" s="3">
        <v>1986</v>
      </c>
      <c r="G43" s="3" t="s">
        <v>62</v>
      </c>
      <c r="H43" s="3" t="s">
        <v>1762</v>
      </c>
      <c r="I43" s="3">
        <v>161</v>
      </c>
      <c r="J43" s="3" t="s">
        <v>984</v>
      </c>
      <c r="L43" s="3">
        <v>150</v>
      </c>
    </row>
    <row r="44" customHeight="1" spans="6:12">
      <c r="F44" s="3">
        <v>1986</v>
      </c>
      <c r="G44" s="3" t="s">
        <v>90</v>
      </c>
      <c r="H44" s="3" t="s">
        <v>997</v>
      </c>
      <c r="I44" s="3">
        <v>246</v>
      </c>
      <c r="J44" s="3" t="s">
        <v>25</v>
      </c>
      <c r="L44" s="3">
        <v>75</v>
      </c>
    </row>
    <row r="45" customHeight="1" spans="6:12">
      <c r="F45" s="3">
        <v>1989</v>
      </c>
      <c r="G45" s="3" t="s">
        <v>90</v>
      </c>
      <c r="H45" s="3" t="s">
        <v>1768</v>
      </c>
      <c r="I45" s="3">
        <v>257</v>
      </c>
      <c r="J45" s="3" t="s">
        <v>467</v>
      </c>
      <c r="L45" s="3">
        <v>125</v>
      </c>
    </row>
    <row r="46" customHeight="1" spans="6:12">
      <c r="F46" s="3">
        <v>2018</v>
      </c>
      <c r="G46" s="3" t="s">
        <v>305</v>
      </c>
      <c r="H46" s="3" t="s">
        <v>1759</v>
      </c>
      <c r="I46" s="3">
        <v>49</v>
      </c>
      <c r="J46" s="3" t="s">
        <v>25</v>
      </c>
      <c r="K46" s="3" t="s">
        <v>1770</v>
      </c>
      <c r="L46" s="3">
        <v>100</v>
      </c>
    </row>
    <row r="47" customHeight="1" spans="6:12">
      <c r="F47" s="3">
        <v>2020</v>
      </c>
      <c r="G47" s="3" t="s">
        <v>884</v>
      </c>
      <c r="H47" s="3" t="s">
        <v>1744</v>
      </c>
      <c r="I47" s="3">
        <v>201</v>
      </c>
      <c r="J47" s="3" t="s">
        <v>25</v>
      </c>
      <c r="K47" s="3" t="s">
        <v>1742</v>
      </c>
      <c r="L47" s="3">
        <v>125</v>
      </c>
    </row>
    <row r="48" customHeight="1" spans="6:12">
      <c r="F48" s="3">
        <v>2020</v>
      </c>
      <c r="G48" s="3" t="s">
        <v>786</v>
      </c>
      <c r="H48" s="3" t="s">
        <v>1749</v>
      </c>
      <c r="I48" s="3">
        <v>255</v>
      </c>
      <c r="J48" s="3" t="s">
        <v>244</v>
      </c>
      <c r="L48" s="3">
        <v>75</v>
      </c>
    </row>
    <row r="49" customHeight="1" spans="6:12">
      <c r="F49" s="3">
        <v>2020</v>
      </c>
      <c r="G49" s="3" t="s">
        <v>884</v>
      </c>
      <c r="H49" s="3" t="s">
        <v>1749</v>
      </c>
      <c r="I49" s="3" t="s">
        <v>1771</v>
      </c>
      <c r="J49" s="3" t="s">
        <v>30</v>
      </c>
      <c r="K49" s="3" t="s">
        <v>920</v>
      </c>
      <c r="L49" s="3">
        <v>100</v>
      </c>
    </row>
    <row r="50" customHeight="1" spans="6:12">
      <c r="F50" s="3">
        <v>1981</v>
      </c>
      <c r="G50" s="3" t="s">
        <v>62</v>
      </c>
      <c r="H50" s="3" t="s">
        <v>1772</v>
      </c>
      <c r="I50" s="3">
        <v>216</v>
      </c>
      <c r="J50" s="3" t="s">
        <v>763</v>
      </c>
      <c r="L50" s="3">
        <v>150</v>
      </c>
    </row>
    <row r="51" customHeight="1" spans="6:12">
      <c r="F51" s="3">
        <v>2003</v>
      </c>
      <c r="G51" s="3" t="s">
        <v>1773</v>
      </c>
      <c r="H51" s="3" t="s">
        <v>1774</v>
      </c>
      <c r="I51" s="3">
        <v>43</v>
      </c>
      <c r="J51" s="3" t="s">
        <v>25</v>
      </c>
      <c r="K51" s="3" t="s">
        <v>1775</v>
      </c>
      <c r="L51" s="3">
        <v>100</v>
      </c>
    </row>
    <row r="53" customHeight="1" spans="4:12">
      <c r="D53" s="3" t="s">
        <v>4165</v>
      </c>
      <c r="F53" s="65">
        <v>2018</v>
      </c>
      <c r="G53" s="45" t="s">
        <v>23</v>
      </c>
      <c r="H53" s="45" t="s">
        <v>821</v>
      </c>
      <c r="I53" s="45" t="s">
        <v>822</v>
      </c>
      <c r="J53" s="45" t="s">
        <v>68</v>
      </c>
      <c r="K53" s="45"/>
      <c r="L53" s="65">
        <v>130</v>
      </c>
    </row>
    <row r="54" customHeight="1" spans="6:12">
      <c r="F54" s="65">
        <v>2018</v>
      </c>
      <c r="G54" s="45" t="s">
        <v>75</v>
      </c>
      <c r="H54" s="45" t="s">
        <v>821</v>
      </c>
      <c r="I54" s="45" t="s">
        <v>823</v>
      </c>
      <c r="J54" s="45" t="s">
        <v>68</v>
      </c>
      <c r="K54" s="45"/>
      <c r="L54" s="65">
        <v>115</v>
      </c>
    </row>
    <row r="55" customHeight="1" spans="6:12">
      <c r="F55" s="65">
        <v>2018</v>
      </c>
      <c r="G55" s="45" t="s">
        <v>75</v>
      </c>
      <c r="H55" s="45" t="s">
        <v>821</v>
      </c>
      <c r="I55" s="45" t="s">
        <v>532</v>
      </c>
      <c r="J55" s="45" t="s">
        <v>68</v>
      </c>
      <c r="K55" s="45"/>
      <c r="L55" s="65">
        <v>100</v>
      </c>
    </row>
    <row r="56" customHeight="1" spans="6:12">
      <c r="F56" s="3">
        <v>2019</v>
      </c>
      <c r="G56" s="3" t="s">
        <v>39</v>
      </c>
      <c r="H56" s="3" t="s">
        <v>824</v>
      </c>
      <c r="I56" s="3">
        <v>1</v>
      </c>
      <c r="J56" s="3" t="s">
        <v>25</v>
      </c>
      <c r="K56" s="3" t="s">
        <v>825</v>
      </c>
      <c r="L56" s="3">
        <v>150</v>
      </c>
    </row>
    <row r="57" customHeight="1" spans="6:12">
      <c r="F57" s="65">
        <v>2018</v>
      </c>
      <c r="G57" s="45" t="s">
        <v>23</v>
      </c>
      <c r="H57" s="45" t="s">
        <v>821</v>
      </c>
      <c r="I57" s="45">
        <v>150</v>
      </c>
      <c r="J57" s="45" t="s">
        <v>68</v>
      </c>
      <c r="L57" s="3">
        <v>150</v>
      </c>
    </row>
    <row r="58" customHeight="1" spans="6:12">
      <c r="F58" s="65">
        <v>2018</v>
      </c>
      <c r="G58" s="45" t="s">
        <v>75</v>
      </c>
      <c r="H58" s="45" t="s">
        <v>821</v>
      </c>
      <c r="I58" s="45" t="s">
        <v>532</v>
      </c>
      <c r="J58" s="45" t="s">
        <v>68</v>
      </c>
      <c r="K58" s="45"/>
      <c r="L58" s="65">
        <v>100</v>
      </c>
    </row>
    <row r="59" customHeight="1" spans="6:12">
      <c r="F59" s="3">
        <v>2001</v>
      </c>
      <c r="G59" s="3" t="s">
        <v>102</v>
      </c>
      <c r="H59" s="3" t="s">
        <v>826</v>
      </c>
      <c r="I59" s="3">
        <v>451</v>
      </c>
      <c r="J59" s="3" t="s">
        <v>498</v>
      </c>
      <c r="L59" s="3">
        <v>75</v>
      </c>
    </row>
    <row r="60" customHeight="1" spans="6:12">
      <c r="F60" s="3">
        <v>2019</v>
      </c>
      <c r="G60" s="3" t="s">
        <v>827</v>
      </c>
      <c r="H60" s="3" t="s">
        <v>824</v>
      </c>
      <c r="I60" s="3">
        <v>504</v>
      </c>
      <c r="J60" s="3" t="s">
        <v>30</v>
      </c>
      <c r="L60" s="3">
        <v>120</v>
      </c>
    </row>
    <row r="61" customHeight="1" spans="6:12">
      <c r="F61" s="3">
        <v>2019</v>
      </c>
      <c r="G61" s="3" t="s">
        <v>827</v>
      </c>
      <c r="H61" s="3" t="s">
        <v>824</v>
      </c>
      <c r="I61" s="3">
        <v>504</v>
      </c>
      <c r="J61" s="3" t="s">
        <v>30</v>
      </c>
      <c r="L61" s="3">
        <v>120</v>
      </c>
    </row>
    <row r="62" customHeight="1" spans="6:12">
      <c r="F62" s="3">
        <v>2019</v>
      </c>
      <c r="G62" s="3" t="s">
        <v>827</v>
      </c>
      <c r="H62" s="3" t="s">
        <v>824</v>
      </c>
      <c r="I62" s="3">
        <v>504</v>
      </c>
      <c r="J62" s="3" t="s">
        <v>30</v>
      </c>
      <c r="L62" s="3">
        <v>120</v>
      </c>
    </row>
    <row r="63" customHeight="1" spans="6:12">
      <c r="F63" s="3">
        <v>2019</v>
      </c>
      <c r="G63" s="3" t="s">
        <v>827</v>
      </c>
      <c r="H63" s="3" t="s">
        <v>824</v>
      </c>
      <c r="I63" s="3">
        <v>504</v>
      </c>
      <c r="J63" s="3" t="s">
        <v>30</v>
      </c>
      <c r="L63" s="3">
        <v>120</v>
      </c>
    </row>
    <row r="64" customHeight="1" spans="6:12">
      <c r="F64" s="3">
        <v>2019</v>
      </c>
      <c r="G64" s="3" t="s">
        <v>827</v>
      </c>
      <c r="H64" s="3" t="s">
        <v>824</v>
      </c>
      <c r="I64" s="3">
        <v>504</v>
      </c>
      <c r="J64" s="3" t="s">
        <v>30</v>
      </c>
      <c r="L64" s="3">
        <v>120</v>
      </c>
    </row>
    <row r="65" customHeight="1" spans="6:12">
      <c r="F65" s="3">
        <v>2019</v>
      </c>
      <c r="G65" s="3" t="s">
        <v>827</v>
      </c>
      <c r="H65" s="3" t="s">
        <v>824</v>
      </c>
      <c r="I65" s="3">
        <v>504</v>
      </c>
      <c r="J65" s="3" t="s">
        <v>30</v>
      </c>
      <c r="L65" s="3">
        <v>120</v>
      </c>
    </row>
    <row r="66" customHeight="1" spans="6:12">
      <c r="F66" s="3">
        <v>2018</v>
      </c>
      <c r="G66" s="3" t="s">
        <v>62</v>
      </c>
      <c r="H66" s="3" t="s">
        <v>821</v>
      </c>
      <c r="I66" s="3">
        <v>700</v>
      </c>
      <c r="J66" s="3" t="s">
        <v>25</v>
      </c>
      <c r="K66" s="3" t="s">
        <v>828</v>
      </c>
      <c r="L66" s="3">
        <v>75</v>
      </c>
    </row>
    <row r="67" customHeight="1" spans="6:12">
      <c r="F67" s="3">
        <v>2018</v>
      </c>
      <c r="G67" s="3" t="s">
        <v>75</v>
      </c>
      <c r="H67" s="3" t="s">
        <v>821</v>
      </c>
      <c r="I67" s="3">
        <v>285</v>
      </c>
      <c r="J67" s="3" t="s">
        <v>244</v>
      </c>
      <c r="L67" s="3">
        <v>60</v>
      </c>
    </row>
    <row r="68" customHeight="1" spans="6:12">
      <c r="F68" s="3">
        <v>2018</v>
      </c>
      <c r="G68" s="3" t="s">
        <v>815</v>
      </c>
      <c r="H68" s="3" t="s">
        <v>821</v>
      </c>
      <c r="I68" s="3">
        <v>53</v>
      </c>
      <c r="J68" s="3" t="s">
        <v>30</v>
      </c>
      <c r="L68" s="3">
        <v>120</v>
      </c>
    </row>
    <row r="69" customHeight="1" spans="6:12">
      <c r="F69" s="3">
        <v>2018</v>
      </c>
      <c r="G69" s="3" t="s">
        <v>815</v>
      </c>
      <c r="H69" s="3" t="s">
        <v>821</v>
      </c>
      <c r="I69" s="3">
        <v>53</v>
      </c>
      <c r="J69" s="3" t="s">
        <v>30</v>
      </c>
      <c r="L69" s="3">
        <v>120</v>
      </c>
    </row>
    <row r="70" customHeight="1" spans="6:12">
      <c r="F70" s="3">
        <v>2018</v>
      </c>
      <c r="G70" s="3" t="s">
        <v>815</v>
      </c>
      <c r="H70" s="3" t="s">
        <v>821</v>
      </c>
      <c r="I70" s="3">
        <v>53</v>
      </c>
      <c r="J70" s="3" t="s">
        <v>30</v>
      </c>
      <c r="L70" s="3">
        <v>120</v>
      </c>
    </row>
    <row r="71" customHeight="1" spans="6:12">
      <c r="F71" s="3">
        <v>2018</v>
      </c>
      <c r="G71" s="3" t="s">
        <v>815</v>
      </c>
      <c r="H71" s="3" t="s">
        <v>821</v>
      </c>
      <c r="I71" s="3">
        <v>53</v>
      </c>
      <c r="J71" s="3" t="s">
        <v>30</v>
      </c>
      <c r="L71" s="3">
        <v>120</v>
      </c>
    </row>
    <row r="72" customHeight="1" spans="6:12">
      <c r="F72" s="3">
        <v>2018</v>
      </c>
      <c r="G72" s="3" t="s">
        <v>815</v>
      </c>
      <c r="H72" s="3" t="s">
        <v>821</v>
      </c>
      <c r="I72" s="3">
        <v>53</v>
      </c>
      <c r="J72" s="3" t="s">
        <v>30</v>
      </c>
      <c r="L72" s="3">
        <v>120</v>
      </c>
    </row>
    <row r="78" customHeight="1" spans="4:12">
      <c r="D78" s="3" t="s">
        <v>4166</v>
      </c>
      <c r="F78" s="3">
        <v>1984</v>
      </c>
      <c r="G78" s="3" t="s">
        <v>62</v>
      </c>
      <c r="H78" s="3" t="s">
        <v>4167</v>
      </c>
      <c r="I78" s="3">
        <v>51</v>
      </c>
      <c r="J78" s="3" t="s">
        <v>25</v>
      </c>
      <c r="L78" s="3">
        <v>120</v>
      </c>
    </row>
    <row r="79" customHeight="1" spans="6:12">
      <c r="F79" s="3">
        <v>1984</v>
      </c>
      <c r="G79" s="3" t="s">
        <v>62</v>
      </c>
      <c r="H79" s="3" t="s">
        <v>4167</v>
      </c>
      <c r="I79" s="3">
        <v>51</v>
      </c>
      <c r="J79" s="3" t="s">
        <v>25</v>
      </c>
      <c r="L79" s="3">
        <v>120</v>
      </c>
    </row>
    <row r="80" customHeight="1" spans="6:12">
      <c r="F80" s="3">
        <v>1984</v>
      </c>
      <c r="G80" s="3" t="s">
        <v>62</v>
      </c>
      <c r="H80" s="3" t="s">
        <v>4167</v>
      </c>
      <c r="I80" s="3">
        <v>51</v>
      </c>
      <c r="J80" s="3" t="s">
        <v>72</v>
      </c>
      <c r="L80" s="3">
        <v>120</v>
      </c>
    </row>
    <row r="81" customHeight="1" spans="6:12">
      <c r="F81" s="3">
        <v>1984</v>
      </c>
      <c r="G81" s="3" t="s">
        <v>62</v>
      </c>
      <c r="H81" s="3" t="s">
        <v>4167</v>
      </c>
      <c r="I81" s="3">
        <v>51</v>
      </c>
      <c r="J81" s="3" t="s">
        <v>72</v>
      </c>
      <c r="L81" s="3">
        <v>70</v>
      </c>
    </row>
    <row r="82" customHeight="1" spans="6:12">
      <c r="F82" s="3">
        <v>1984</v>
      </c>
      <c r="G82" s="3" t="s">
        <v>62</v>
      </c>
      <c r="H82" s="3" t="s">
        <v>4167</v>
      </c>
      <c r="I82" s="3">
        <v>51</v>
      </c>
      <c r="J82" s="3" t="s">
        <v>72</v>
      </c>
      <c r="L82" s="3">
        <v>70</v>
      </c>
    </row>
    <row r="83" customHeight="1" spans="6:12">
      <c r="F83" s="3">
        <v>1984</v>
      </c>
      <c r="G83" s="3" t="s">
        <v>62</v>
      </c>
      <c r="H83" s="3" t="s">
        <v>4167</v>
      </c>
      <c r="I83" s="3">
        <v>51</v>
      </c>
      <c r="J83" s="3" t="s">
        <v>72</v>
      </c>
      <c r="L83" s="3">
        <v>70</v>
      </c>
    </row>
    <row r="84" customHeight="1" spans="6:12">
      <c r="F84" s="3">
        <v>1984</v>
      </c>
      <c r="G84" s="3" t="s">
        <v>62</v>
      </c>
      <c r="H84" s="3" t="s">
        <v>4167</v>
      </c>
      <c r="I84" s="3">
        <v>51</v>
      </c>
      <c r="J84" s="3" t="s">
        <v>72</v>
      </c>
      <c r="L84" s="3">
        <v>70</v>
      </c>
    </row>
    <row r="85" customHeight="1" spans="6:12">
      <c r="F85" s="3">
        <v>1984</v>
      </c>
      <c r="G85" s="3" t="s">
        <v>62</v>
      </c>
      <c r="H85" s="3" t="s">
        <v>4167</v>
      </c>
      <c r="I85" s="3">
        <v>51</v>
      </c>
      <c r="J85" s="3" t="s">
        <v>72</v>
      </c>
      <c r="L85" s="3">
        <v>70</v>
      </c>
    </row>
    <row r="86" customHeight="1" spans="6:12">
      <c r="F86" s="3">
        <v>1984</v>
      </c>
      <c r="G86" s="3" t="s">
        <v>62</v>
      </c>
      <c r="H86" s="3" t="s">
        <v>4167</v>
      </c>
      <c r="I86" s="3">
        <v>51</v>
      </c>
      <c r="J86" s="3" t="s">
        <v>72</v>
      </c>
      <c r="L86" s="3">
        <v>70</v>
      </c>
    </row>
    <row r="87" customHeight="1" spans="6:12">
      <c r="F87" s="3">
        <v>1984</v>
      </c>
      <c r="G87" s="3" t="s">
        <v>62</v>
      </c>
      <c r="H87" s="3" t="s">
        <v>4167</v>
      </c>
      <c r="I87" s="3">
        <v>51</v>
      </c>
      <c r="J87" s="3" t="s">
        <v>72</v>
      </c>
      <c r="L87" s="3">
        <v>70</v>
      </c>
    </row>
    <row r="88" customHeight="1" spans="6:12">
      <c r="F88" s="3">
        <v>2015</v>
      </c>
      <c r="G88" s="3" t="s">
        <v>1802</v>
      </c>
      <c r="H88" s="3" t="s">
        <v>4168</v>
      </c>
      <c r="I88" s="3">
        <v>1</v>
      </c>
      <c r="J88" s="3" t="s">
        <v>25</v>
      </c>
      <c r="L88" s="3">
        <v>125</v>
      </c>
    </row>
    <row r="89" customHeight="1" spans="6:12">
      <c r="F89" s="3">
        <v>2016</v>
      </c>
      <c r="G89" s="3" t="s">
        <v>4169</v>
      </c>
      <c r="H89" s="3" t="s">
        <v>4170</v>
      </c>
      <c r="I89" s="3">
        <v>118</v>
      </c>
      <c r="J89" s="3" t="s">
        <v>666</v>
      </c>
      <c r="K89" s="3" t="s">
        <v>3585</v>
      </c>
      <c r="L89" s="3">
        <v>100</v>
      </c>
    </row>
    <row r="90" customHeight="1" spans="6:12">
      <c r="F90" s="3">
        <v>2016</v>
      </c>
      <c r="G90" s="3" t="s">
        <v>4171</v>
      </c>
      <c r="H90" s="3" t="s">
        <v>4170</v>
      </c>
      <c r="I90" s="3" t="s">
        <v>4172</v>
      </c>
      <c r="J90" s="3" t="s">
        <v>25</v>
      </c>
      <c r="K90" s="3" t="s">
        <v>4173</v>
      </c>
      <c r="L90" s="3">
        <v>250</v>
      </c>
    </row>
    <row r="91" customHeight="1" spans="6:12">
      <c r="F91" s="3">
        <v>2013</v>
      </c>
      <c r="G91" s="3" t="s">
        <v>1802</v>
      </c>
      <c r="H91" s="3" t="s">
        <v>1729</v>
      </c>
      <c r="I91" s="3" t="s">
        <v>4174</v>
      </c>
      <c r="J91" s="3" t="s">
        <v>4175</v>
      </c>
      <c r="K91" s="3" t="s">
        <v>953</v>
      </c>
      <c r="L91" s="3">
        <v>100</v>
      </c>
    </row>
    <row r="92" customHeight="1" spans="6:12">
      <c r="F92" s="3">
        <v>2013</v>
      </c>
      <c r="G92" s="3" t="s">
        <v>905</v>
      </c>
      <c r="H92" s="3" t="s">
        <v>4176</v>
      </c>
      <c r="I92" s="3">
        <v>93</v>
      </c>
      <c r="J92" s="3" t="s">
        <v>30</v>
      </c>
      <c r="K92" s="3" t="s">
        <v>4177</v>
      </c>
      <c r="L92" s="3">
        <v>150</v>
      </c>
    </row>
    <row r="93" customHeight="1" spans="6:12">
      <c r="F93" s="3">
        <v>2008</v>
      </c>
      <c r="G93" s="3" t="s">
        <v>1802</v>
      </c>
      <c r="H93" s="3" t="s">
        <v>4176</v>
      </c>
      <c r="I93" s="3" t="s">
        <v>4178</v>
      </c>
      <c r="J93" s="3" t="s">
        <v>25</v>
      </c>
      <c r="K93" s="3" t="s">
        <v>4179</v>
      </c>
      <c r="L93" s="3">
        <v>75</v>
      </c>
    </row>
    <row r="94" customHeight="1" spans="6:12">
      <c r="F94" s="3">
        <v>2008</v>
      </c>
      <c r="G94" s="3" t="s">
        <v>1802</v>
      </c>
      <c r="H94" s="3" t="s">
        <v>4176</v>
      </c>
      <c r="I94" s="3" t="s">
        <v>4178</v>
      </c>
      <c r="J94" s="3" t="s">
        <v>25</v>
      </c>
      <c r="K94" s="3" t="s">
        <v>4179</v>
      </c>
      <c r="L94" s="3">
        <v>75</v>
      </c>
    </row>
    <row r="95" customHeight="1" spans="6:12">
      <c r="F95" s="3">
        <v>2008</v>
      </c>
      <c r="G95" s="3" t="s">
        <v>1802</v>
      </c>
      <c r="H95" s="3" t="s">
        <v>4176</v>
      </c>
      <c r="I95" s="3" t="s">
        <v>4178</v>
      </c>
      <c r="J95" s="3" t="s">
        <v>25</v>
      </c>
      <c r="K95" s="3" t="s">
        <v>4179</v>
      </c>
      <c r="L95" s="3">
        <v>75</v>
      </c>
    </row>
    <row r="96" customHeight="1" spans="6:12">
      <c r="F96" s="3">
        <v>2008</v>
      </c>
      <c r="G96" s="3" t="s">
        <v>1802</v>
      </c>
      <c r="H96" s="3" t="s">
        <v>4176</v>
      </c>
      <c r="I96" s="3" t="s">
        <v>4178</v>
      </c>
      <c r="J96" s="3" t="s">
        <v>25</v>
      </c>
      <c r="K96" s="3" t="s">
        <v>4179</v>
      </c>
      <c r="L96" s="3">
        <v>75</v>
      </c>
    </row>
    <row r="97" customHeight="1" spans="6:12">
      <c r="F97" s="3">
        <v>2008</v>
      </c>
      <c r="G97" s="3" t="s">
        <v>1802</v>
      </c>
      <c r="H97" s="3" t="s">
        <v>4176</v>
      </c>
      <c r="I97" s="3" t="s">
        <v>4178</v>
      </c>
      <c r="J97" s="3" t="s">
        <v>25</v>
      </c>
      <c r="K97" s="3" t="s">
        <v>4179</v>
      </c>
      <c r="L97" s="3">
        <v>75</v>
      </c>
    </row>
    <row r="98" customHeight="1" spans="6:12">
      <c r="F98" s="3">
        <v>2008</v>
      </c>
      <c r="G98" s="3" t="s">
        <v>1802</v>
      </c>
      <c r="H98" s="3" t="s">
        <v>4176</v>
      </c>
      <c r="I98" s="3" t="s">
        <v>4178</v>
      </c>
      <c r="J98" s="3" t="s">
        <v>25</v>
      </c>
      <c r="K98" s="3" t="s">
        <v>4179</v>
      </c>
      <c r="L98" s="3">
        <v>75</v>
      </c>
    </row>
    <row r="99" customHeight="1" spans="6:12">
      <c r="F99" s="3">
        <v>1990</v>
      </c>
      <c r="G99" s="3" t="s">
        <v>4180</v>
      </c>
      <c r="H99" s="3" t="s">
        <v>4181</v>
      </c>
      <c r="I99" s="3">
        <v>100</v>
      </c>
      <c r="J99" s="3" t="s">
        <v>25</v>
      </c>
      <c r="L99" s="3">
        <v>20</v>
      </c>
    </row>
    <row r="100" customHeight="1" spans="6:12">
      <c r="F100" s="3">
        <v>1990</v>
      </c>
      <c r="G100" s="3" t="s">
        <v>4180</v>
      </c>
      <c r="H100" s="3" t="s">
        <v>4182</v>
      </c>
      <c r="I100" s="3">
        <v>30</v>
      </c>
      <c r="J100" s="3" t="s">
        <v>25</v>
      </c>
      <c r="L100" s="3">
        <v>40</v>
      </c>
    </row>
    <row r="101" customHeight="1" spans="6:12">
      <c r="F101" s="3">
        <v>1977</v>
      </c>
      <c r="G101" s="3" t="s">
        <v>62</v>
      </c>
      <c r="H101" s="3" t="s">
        <v>4183</v>
      </c>
      <c r="I101" s="3">
        <v>251</v>
      </c>
      <c r="J101" s="3" t="s">
        <v>666</v>
      </c>
      <c r="L101" s="3">
        <v>60</v>
      </c>
    </row>
    <row r="102" customHeight="1" spans="6:12">
      <c r="F102" s="3">
        <v>1990</v>
      </c>
      <c r="G102" s="3" t="s">
        <v>1802</v>
      </c>
      <c r="H102" s="3" t="s">
        <v>4184</v>
      </c>
      <c r="I102" s="3">
        <v>356</v>
      </c>
      <c r="J102" s="3" t="s">
        <v>72</v>
      </c>
      <c r="L102" s="3">
        <v>20</v>
      </c>
    </row>
    <row r="103" customHeight="1" spans="6:12">
      <c r="F103" s="3">
        <v>1990</v>
      </c>
      <c r="G103" s="3" t="s">
        <v>1802</v>
      </c>
      <c r="H103" s="3" t="s">
        <v>4184</v>
      </c>
      <c r="I103" s="3">
        <v>356</v>
      </c>
      <c r="J103" s="3" t="s">
        <v>72</v>
      </c>
      <c r="L103" s="3">
        <v>20</v>
      </c>
    </row>
    <row r="104" customHeight="1" spans="6:12">
      <c r="F104" s="3">
        <v>1990</v>
      </c>
      <c r="G104" s="3" t="s">
        <v>90</v>
      </c>
      <c r="H104" s="3" t="s">
        <v>4184</v>
      </c>
      <c r="I104" s="3">
        <v>428</v>
      </c>
      <c r="J104" s="3" t="s">
        <v>72</v>
      </c>
      <c r="L104" s="3">
        <v>15</v>
      </c>
    </row>
    <row r="105" customHeight="1" spans="6:12">
      <c r="F105" s="3">
        <v>1990</v>
      </c>
      <c r="G105" s="3" t="s">
        <v>90</v>
      </c>
      <c r="H105" s="3" t="s">
        <v>4184</v>
      </c>
      <c r="I105" s="3">
        <v>428</v>
      </c>
      <c r="J105" s="3" t="s">
        <v>72</v>
      </c>
      <c r="L105" s="3">
        <v>15</v>
      </c>
    </row>
    <row r="106" customHeight="1" spans="6:12">
      <c r="F106" s="3">
        <v>1990</v>
      </c>
      <c r="G106" s="3" t="s">
        <v>4185</v>
      </c>
      <c r="H106" s="3" t="s">
        <v>4184</v>
      </c>
      <c r="I106" s="3">
        <v>50</v>
      </c>
      <c r="J106" s="3" t="s">
        <v>72</v>
      </c>
      <c r="L106" s="3">
        <v>25</v>
      </c>
    </row>
    <row r="107" customHeight="1" spans="6:12">
      <c r="F107" s="3">
        <v>1984</v>
      </c>
      <c r="G107" s="3" t="s">
        <v>62</v>
      </c>
      <c r="H107" s="3" t="s">
        <v>4167</v>
      </c>
      <c r="I107" s="3">
        <v>51</v>
      </c>
      <c r="J107" s="3" t="s">
        <v>72</v>
      </c>
      <c r="L107" s="3">
        <v>70</v>
      </c>
    </row>
    <row r="108" customHeight="1" spans="6:12">
      <c r="F108" s="3">
        <v>1984</v>
      </c>
      <c r="G108" s="3" t="s">
        <v>62</v>
      </c>
      <c r="H108" s="3" t="s">
        <v>4167</v>
      </c>
      <c r="I108" s="3">
        <v>51</v>
      </c>
      <c r="J108" s="3" t="s">
        <v>72</v>
      </c>
      <c r="L108" s="3">
        <v>70</v>
      </c>
    </row>
    <row r="109" customHeight="1" spans="6:12">
      <c r="F109" s="3">
        <v>1984</v>
      </c>
      <c r="G109" s="3" t="s">
        <v>62</v>
      </c>
      <c r="H109" s="3" t="s">
        <v>4167</v>
      </c>
      <c r="I109" s="3">
        <v>51</v>
      </c>
      <c r="J109" s="3" t="s">
        <v>72</v>
      </c>
      <c r="L109" s="3">
        <v>70</v>
      </c>
    </row>
    <row r="110" customHeight="1" spans="6:12">
      <c r="F110" s="3">
        <v>1984</v>
      </c>
      <c r="G110" s="3" t="s">
        <v>62</v>
      </c>
      <c r="H110" s="3" t="s">
        <v>4167</v>
      </c>
      <c r="I110" s="3">
        <v>51</v>
      </c>
      <c r="J110" s="3" t="s">
        <v>72</v>
      </c>
      <c r="L110" s="3">
        <v>70</v>
      </c>
    </row>
    <row r="111" customHeight="1" spans="6:12">
      <c r="F111" s="3">
        <v>1984</v>
      </c>
      <c r="G111" s="3" t="s">
        <v>62</v>
      </c>
      <c r="H111" s="3" t="s">
        <v>4167</v>
      </c>
      <c r="I111" s="3">
        <v>51</v>
      </c>
      <c r="J111" s="3" t="s">
        <v>72</v>
      </c>
      <c r="L111" s="3">
        <v>70</v>
      </c>
    </row>
    <row r="112" customHeight="1" spans="6:12">
      <c r="F112" s="3">
        <v>1984</v>
      </c>
      <c r="G112" s="3" t="s">
        <v>62</v>
      </c>
      <c r="H112" s="3" t="s">
        <v>4167</v>
      </c>
      <c r="I112" s="3">
        <v>51</v>
      </c>
      <c r="J112" s="3" t="s">
        <v>72</v>
      </c>
      <c r="L112" s="3">
        <v>70</v>
      </c>
    </row>
    <row r="113" customHeight="1" spans="6:12">
      <c r="F113" s="3">
        <v>1984</v>
      </c>
      <c r="G113" s="3" t="s">
        <v>62</v>
      </c>
      <c r="H113" s="3" t="s">
        <v>4167</v>
      </c>
      <c r="I113" s="3">
        <v>51</v>
      </c>
      <c r="J113" s="3" t="s">
        <v>72</v>
      </c>
      <c r="L113" s="3">
        <v>70</v>
      </c>
    </row>
    <row r="114" customHeight="1" spans="6:12">
      <c r="F114" s="3">
        <v>1984</v>
      </c>
      <c r="G114" s="3" t="s">
        <v>62</v>
      </c>
      <c r="H114" s="3" t="s">
        <v>4167</v>
      </c>
      <c r="I114" s="3">
        <v>51</v>
      </c>
      <c r="J114" s="3" t="s">
        <v>72</v>
      </c>
      <c r="L114" s="3">
        <v>70</v>
      </c>
    </row>
    <row r="115" customHeight="1" spans="6:12">
      <c r="F115" s="3">
        <v>1984</v>
      </c>
      <c r="G115" s="3" t="s">
        <v>62</v>
      </c>
      <c r="H115" s="3" t="s">
        <v>4167</v>
      </c>
      <c r="I115" s="3">
        <v>51</v>
      </c>
      <c r="J115" s="3" t="s">
        <v>25</v>
      </c>
      <c r="L115" s="3">
        <v>120</v>
      </c>
    </row>
    <row r="116" customHeight="1" spans="6:12">
      <c r="F116" s="3">
        <v>1984</v>
      </c>
      <c r="G116" s="3" t="s">
        <v>62</v>
      </c>
      <c r="H116" s="3" t="s">
        <v>4186</v>
      </c>
      <c r="I116" s="3">
        <v>49</v>
      </c>
      <c r="J116" s="3" t="s">
        <v>72</v>
      </c>
      <c r="L116" s="3">
        <v>75</v>
      </c>
    </row>
    <row r="117" customHeight="1" spans="6:12">
      <c r="F117" s="3">
        <v>1984</v>
      </c>
      <c r="G117" s="3" t="s">
        <v>62</v>
      </c>
      <c r="H117" s="3" t="s">
        <v>4186</v>
      </c>
      <c r="I117" s="3">
        <v>49</v>
      </c>
      <c r="J117" s="3" t="s">
        <v>666</v>
      </c>
      <c r="L117" s="3">
        <v>40</v>
      </c>
    </row>
    <row r="118" customHeight="1" spans="6:12">
      <c r="F118" s="3">
        <v>1990</v>
      </c>
      <c r="G118" s="3" t="s">
        <v>4185</v>
      </c>
      <c r="H118" s="3" t="s">
        <v>4184</v>
      </c>
      <c r="I118" s="3">
        <v>50</v>
      </c>
      <c r="J118" s="3" t="s">
        <v>30</v>
      </c>
      <c r="L118" s="3">
        <v>400</v>
      </c>
    </row>
    <row r="119" customHeight="1" spans="6:12">
      <c r="F119" s="3">
        <v>1986</v>
      </c>
      <c r="G119" s="3" t="s">
        <v>4185</v>
      </c>
      <c r="H119" s="3" t="s">
        <v>4187</v>
      </c>
      <c r="I119" s="3">
        <v>53</v>
      </c>
      <c r="J119" s="3" t="s">
        <v>25</v>
      </c>
      <c r="L119" s="3">
        <v>1900</v>
      </c>
    </row>
    <row r="120" customHeight="1" spans="6:12">
      <c r="F120" s="3">
        <v>1979</v>
      </c>
      <c r="G120" s="3" t="s">
        <v>4185</v>
      </c>
      <c r="H120" s="3" t="s">
        <v>4167</v>
      </c>
      <c r="I120" s="3">
        <v>18</v>
      </c>
      <c r="J120" s="3" t="s">
        <v>3817</v>
      </c>
      <c r="L120" s="3">
        <v>1500</v>
      </c>
    </row>
    <row r="121" customHeight="1" spans="6:12">
      <c r="F121" s="3">
        <v>1980</v>
      </c>
      <c r="G121" s="3" t="s">
        <v>4185</v>
      </c>
      <c r="H121" s="3" t="s">
        <v>4188</v>
      </c>
      <c r="I121" s="3">
        <v>140</v>
      </c>
      <c r="J121" s="3" t="s">
        <v>763</v>
      </c>
      <c r="L121" s="3">
        <v>150</v>
      </c>
    </row>
    <row r="122" customHeight="1" spans="6:12">
      <c r="F122" s="3">
        <v>1981</v>
      </c>
      <c r="G122" s="3" t="s">
        <v>62</v>
      </c>
      <c r="H122" s="3" t="s">
        <v>4189</v>
      </c>
      <c r="I122" s="3">
        <v>18</v>
      </c>
      <c r="J122" s="3" t="s">
        <v>25</v>
      </c>
      <c r="L122" s="3">
        <v>75</v>
      </c>
    </row>
    <row r="123" customHeight="1" spans="6:12">
      <c r="F123" s="3">
        <v>1981</v>
      </c>
      <c r="G123" s="3" t="s">
        <v>62</v>
      </c>
      <c r="H123" s="3" t="s">
        <v>4189</v>
      </c>
      <c r="I123" s="3">
        <v>18</v>
      </c>
      <c r="J123" s="3" t="s">
        <v>25</v>
      </c>
      <c r="L123" s="3">
        <v>75</v>
      </c>
    </row>
    <row r="124" customHeight="1" spans="6:12">
      <c r="F124" s="3">
        <v>1981</v>
      </c>
      <c r="G124" s="3" t="s">
        <v>62</v>
      </c>
      <c r="H124" s="3" t="s">
        <v>4189</v>
      </c>
      <c r="I124" s="3">
        <v>18</v>
      </c>
      <c r="J124" s="3" t="s">
        <v>25</v>
      </c>
      <c r="L124" s="3">
        <v>75</v>
      </c>
    </row>
    <row r="125" customHeight="1" spans="6:12">
      <c r="F125" s="3">
        <v>1982</v>
      </c>
      <c r="G125" s="3" t="s">
        <v>4185</v>
      </c>
      <c r="H125" s="3" t="s">
        <v>4167</v>
      </c>
      <c r="I125" s="3">
        <v>107</v>
      </c>
      <c r="J125" s="3" t="s">
        <v>808</v>
      </c>
      <c r="L125" s="3">
        <v>100</v>
      </c>
    </row>
    <row r="126" customHeight="1" spans="6:12">
      <c r="F126" s="3">
        <v>1984</v>
      </c>
      <c r="G126" s="3" t="s">
        <v>4185</v>
      </c>
      <c r="H126" s="3" t="s">
        <v>4190</v>
      </c>
      <c r="I126" s="3">
        <v>129</v>
      </c>
      <c r="J126" s="3" t="s">
        <v>666</v>
      </c>
      <c r="L126" s="3">
        <v>40</v>
      </c>
    </row>
    <row r="127" customHeight="1" spans="6:12">
      <c r="F127" s="3">
        <v>1984</v>
      </c>
      <c r="G127" s="3" t="s">
        <v>62</v>
      </c>
      <c r="H127" s="3" t="s">
        <v>4190</v>
      </c>
      <c r="I127" s="3">
        <v>96</v>
      </c>
      <c r="J127" s="3" t="s">
        <v>666</v>
      </c>
      <c r="L127" s="3">
        <v>15</v>
      </c>
    </row>
    <row r="128" customHeight="1" spans="6:12">
      <c r="F128" s="3">
        <v>1980</v>
      </c>
      <c r="G128" s="3" t="s">
        <v>4185</v>
      </c>
      <c r="H128" s="3" t="s">
        <v>4167</v>
      </c>
      <c r="I128" s="3">
        <v>87</v>
      </c>
      <c r="J128" s="3" t="s">
        <v>4191</v>
      </c>
      <c r="L128" s="3">
        <v>100</v>
      </c>
    </row>
    <row r="129" customHeight="1" spans="6:12">
      <c r="F129" s="3">
        <v>1981</v>
      </c>
      <c r="G129" s="3" t="s">
        <v>4185</v>
      </c>
      <c r="H129" s="3" t="s">
        <v>4192</v>
      </c>
      <c r="I129" s="3">
        <v>380</v>
      </c>
      <c r="J129" s="3" t="s">
        <v>72</v>
      </c>
      <c r="L129" s="3">
        <v>20</v>
      </c>
    </row>
    <row r="130" customHeight="1" spans="6:10">
      <c r="F130" s="3">
        <v>1982</v>
      </c>
      <c r="G130" s="3" t="s">
        <v>4185</v>
      </c>
      <c r="H130" s="3" t="s">
        <v>4193</v>
      </c>
      <c r="I130" s="3">
        <v>363</v>
      </c>
      <c r="J130" s="3" t="s">
        <v>25</v>
      </c>
    </row>
    <row r="131" customHeight="1" spans="6:10">
      <c r="F131" s="3">
        <v>1986</v>
      </c>
      <c r="G131" s="3" t="s">
        <v>4185</v>
      </c>
      <c r="H131" s="3" t="s">
        <v>4194</v>
      </c>
      <c r="I131" s="3">
        <v>149</v>
      </c>
      <c r="J131" s="3" t="s">
        <v>666</v>
      </c>
    </row>
    <row r="132" customHeight="1" spans="6:12">
      <c r="F132" s="3">
        <v>1986</v>
      </c>
      <c r="G132" s="3" t="s">
        <v>62</v>
      </c>
      <c r="H132" s="3" t="s">
        <v>4187</v>
      </c>
      <c r="I132" s="3">
        <v>53</v>
      </c>
      <c r="J132" s="3" t="s">
        <v>666</v>
      </c>
      <c r="L132" s="3">
        <v>180</v>
      </c>
    </row>
    <row r="133" customHeight="1" spans="6:12">
      <c r="F133" s="3">
        <v>1988</v>
      </c>
      <c r="G133" s="3" t="s">
        <v>62</v>
      </c>
      <c r="H133" s="3" t="s">
        <v>4195</v>
      </c>
      <c r="I133" s="3">
        <v>66</v>
      </c>
      <c r="J133" s="3" t="s">
        <v>178</v>
      </c>
      <c r="L133" s="3">
        <v>75</v>
      </c>
    </row>
    <row r="134" customHeight="1" spans="6:12">
      <c r="F134" s="3">
        <v>1988</v>
      </c>
      <c r="G134" s="3" t="s">
        <v>62</v>
      </c>
      <c r="H134" s="3" t="s">
        <v>4195</v>
      </c>
      <c r="I134" s="3">
        <v>66</v>
      </c>
      <c r="J134" s="3" t="s">
        <v>25</v>
      </c>
      <c r="L134" s="3">
        <v>150</v>
      </c>
    </row>
    <row r="135" customHeight="1" spans="6:12">
      <c r="F135" s="3">
        <v>1979</v>
      </c>
      <c r="G135" s="3" t="s">
        <v>4185</v>
      </c>
      <c r="H135" s="3" t="s">
        <v>4195</v>
      </c>
      <c r="I135" s="3">
        <v>185</v>
      </c>
      <c r="J135" s="3" t="s">
        <v>72</v>
      </c>
      <c r="L135" s="3">
        <v>90</v>
      </c>
    </row>
    <row r="136" customHeight="1" spans="6:12">
      <c r="F136" s="3">
        <v>1988</v>
      </c>
      <c r="G136" s="3" t="s">
        <v>4185</v>
      </c>
      <c r="H136" s="3" t="s">
        <v>4196</v>
      </c>
      <c r="I136" s="3">
        <v>122</v>
      </c>
      <c r="J136" s="3" t="s">
        <v>72</v>
      </c>
      <c r="L136" s="3">
        <v>50</v>
      </c>
    </row>
    <row r="137" customHeight="1" spans="6:12">
      <c r="F137" s="3">
        <v>1988</v>
      </c>
      <c r="G137" s="3" t="s">
        <v>4185</v>
      </c>
      <c r="H137" s="3" t="s">
        <v>4196</v>
      </c>
      <c r="I137" s="3">
        <v>122</v>
      </c>
      <c r="J137" s="3" t="s">
        <v>808</v>
      </c>
      <c r="L137" s="3">
        <v>35</v>
      </c>
    </row>
    <row r="138" customHeight="1" spans="6:12">
      <c r="F138" s="3">
        <v>1988</v>
      </c>
      <c r="G138" s="3" t="s">
        <v>62</v>
      </c>
      <c r="H138" s="3" t="s">
        <v>4195</v>
      </c>
      <c r="I138" s="3">
        <v>66</v>
      </c>
      <c r="J138" s="3" t="s">
        <v>72</v>
      </c>
      <c r="L138" s="3">
        <v>40</v>
      </c>
    </row>
    <row r="139" customHeight="1" spans="6:12">
      <c r="F139" s="3">
        <v>1989</v>
      </c>
      <c r="G139" s="3" t="s">
        <v>4185</v>
      </c>
      <c r="H139" s="3" t="s">
        <v>4197</v>
      </c>
      <c r="I139" s="3">
        <v>113</v>
      </c>
      <c r="J139" s="3" t="s">
        <v>25</v>
      </c>
      <c r="L139" s="3">
        <v>60</v>
      </c>
    </row>
    <row r="140" customHeight="1" spans="6:12">
      <c r="F140" s="3">
        <v>1990</v>
      </c>
      <c r="G140" s="3" t="s">
        <v>4198</v>
      </c>
      <c r="H140" s="3" t="s">
        <v>4184</v>
      </c>
      <c r="I140" s="3">
        <v>632</v>
      </c>
      <c r="J140" s="3" t="s">
        <v>467</v>
      </c>
      <c r="K140" s="3" t="s">
        <v>4199</v>
      </c>
      <c r="L140" s="3">
        <v>125</v>
      </c>
    </row>
    <row r="141" customHeight="1" spans="6:12">
      <c r="F141" s="3">
        <v>1990</v>
      </c>
      <c r="G141" s="3" t="s">
        <v>4185</v>
      </c>
      <c r="H141" s="3" t="s">
        <v>4200</v>
      </c>
      <c r="I141" s="3">
        <v>74</v>
      </c>
      <c r="J141" s="3" t="s">
        <v>30</v>
      </c>
      <c r="L141" s="3">
        <v>100</v>
      </c>
    </row>
    <row r="142" customHeight="1" spans="6:12">
      <c r="F142" s="3">
        <v>1990</v>
      </c>
      <c r="G142" s="3" t="s">
        <v>4180</v>
      </c>
      <c r="H142" s="3" t="s">
        <v>4182</v>
      </c>
      <c r="I142" s="3">
        <v>30</v>
      </c>
      <c r="J142" s="3" t="s">
        <v>25</v>
      </c>
      <c r="L142" s="3">
        <v>40</v>
      </c>
    </row>
    <row r="143" customHeight="1" spans="6:12">
      <c r="F143" s="3">
        <v>1990</v>
      </c>
      <c r="G143" s="3" t="s">
        <v>1802</v>
      </c>
      <c r="H143" s="3" t="s">
        <v>4200</v>
      </c>
      <c r="I143" s="3">
        <v>46</v>
      </c>
      <c r="J143" s="3" t="s">
        <v>808</v>
      </c>
      <c r="L143" s="3">
        <v>15</v>
      </c>
    </row>
    <row r="144" customHeight="1" spans="6:12">
      <c r="F144" s="3">
        <v>2005</v>
      </c>
      <c r="G144" s="3" t="s">
        <v>1802</v>
      </c>
      <c r="H144" s="3" t="s">
        <v>4201</v>
      </c>
      <c r="I144" s="3" t="s">
        <v>4202</v>
      </c>
      <c r="J144" s="3" t="s">
        <v>155</v>
      </c>
      <c r="L144" s="3">
        <v>350</v>
      </c>
    </row>
    <row r="145" customHeight="1" spans="6:12">
      <c r="F145" s="3">
        <v>2008</v>
      </c>
      <c r="G145" s="3" t="s">
        <v>1802</v>
      </c>
      <c r="H145" s="3" t="s">
        <v>4176</v>
      </c>
      <c r="I145" s="3" t="s">
        <v>4178</v>
      </c>
      <c r="J145" s="3" t="s">
        <v>25</v>
      </c>
      <c r="K145" s="3" t="s">
        <v>4179</v>
      </c>
      <c r="L145" s="3">
        <v>50</v>
      </c>
    </row>
    <row r="146" customHeight="1" spans="6:12">
      <c r="F146" s="3">
        <v>2008</v>
      </c>
      <c r="G146" s="3" t="s">
        <v>1802</v>
      </c>
      <c r="H146" s="3" t="s">
        <v>4176</v>
      </c>
      <c r="I146" s="3" t="s">
        <v>4178</v>
      </c>
      <c r="J146" s="3" t="s">
        <v>30</v>
      </c>
      <c r="K146" s="3" t="s">
        <v>4179</v>
      </c>
      <c r="L146" s="3">
        <v>200</v>
      </c>
    </row>
    <row r="147" customHeight="1" spans="6:12">
      <c r="F147" s="3">
        <v>1990</v>
      </c>
      <c r="G147" s="3" t="s">
        <v>4126</v>
      </c>
      <c r="H147" s="3" t="s">
        <v>4184</v>
      </c>
      <c r="I147" s="3">
        <v>50</v>
      </c>
      <c r="J147" s="3" t="s">
        <v>155</v>
      </c>
      <c r="L147" s="3">
        <v>300</v>
      </c>
    </row>
    <row r="148" customHeight="1" spans="6:12">
      <c r="F148" s="3">
        <v>2008</v>
      </c>
      <c r="G148" s="3" t="s">
        <v>1802</v>
      </c>
      <c r="H148" s="3" t="s">
        <v>4176</v>
      </c>
      <c r="I148" s="3">
        <v>245</v>
      </c>
      <c r="J148" s="3" t="s">
        <v>155</v>
      </c>
      <c r="K148" s="3" t="s">
        <v>4203</v>
      </c>
      <c r="L148" s="3">
        <v>400</v>
      </c>
    </row>
    <row r="149" customHeight="1" spans="6:12">
      <c r="F149" s="3">
        <v>2008</v>
      </c>
      <c r="G149" s="3" t="s">
        <v>782</v>
      </c>
      <c r="H149" s="3" t="s">
        <v>4176</v>
      </c>
      <c r="I149" s="3" t="s">
        <v>4204</v>
      </c>
      <c r="J149" s="3" t="s">
        <v>1716</v>
      </c>
      <c r="K149" s="3" t="s">
        <v>173</v>
      </c>
      <c r="L149" s="3">
        <v>1000</v>
      </c>
    </row>
    <row r="150" customHeight="1" spans="6:12">
      <c r="F150" s="3">
        <v>2009</v>
      </c>
      <c r="G150" s="3" t="s">
        <v>4205</v>
      </c>
      <c r="H150" s="3" t="s">
        <v>4176</v>
      </c>
      <c r="I150" s="3" t="s">
        <v>4206</v>
      </c>
      <c r="J150" s="3" t="s">
        <v>4207</v>
      </c>
      <c r="L150" s="3">
        <v>200</v>
      </c>
    </row>
    <row r="151" customHeight="1" spans="6:12">
      <c r="F151" s="3">
        <v>2015</v>
      </c>
      <c r="G151" s="3" t="s">
        <v>1802</v>
      </c>
      <c r="H151" s="3" t="s">
        <v>4168</v>
      </c>
      <c r="I151" s="3">
        <v>1</v>
      </c>
      <c r="J151" s="3" t="s">
        <v>30</v>
      </c>
      <c r="L151" s="3">
        <v>400</v>
      </c>
    </row>
    <row r="152" customHeight="1" spans="6:12">
      <c r="F152" s="3">
        <v>2015</v>
      </c>
      <c r="G152" s="3" t="s">
        <v>1802</v>
      </c>
      <c r="H152" s="3" t="s">
        <v>4168</v>
      </c>
      <c r="I152" s="3">
        <v>1</v>
      </c>
      <c r="J152" s="3" t="s">
        <v>30</v>
      </c>
      <c r="L152" s="3">
        <v>400</v>
      </c>
    </row>
    <row r="153" customHeight="1" spans="6:12">
      <c r="F153" s="3">
        <v>2015</v>
      </c>
      <c r="G153" s="3" t="s">
        <v>1802</v>
      </c>
      <c r="H153" s="3" t="s">
        <v>4168</v>
      </c>
      <c r="I153" s="3">
        <v>1</v>
      </c>
      <c r="J153" s="3" t="s">
        <v>30</v>
      </c>
      <c r="L153" s="3">
        <v>400</v>
      </c>
    </row>
    <row r="154" customHeight="1" spans="6:12">
      <c r="F154" s="3">
        <v>2015</v>
      </c>
      <c r="G154" s="3" t="s">
        <v>1802</v>
      </c>
      <c r="H154" s="3" t="s">
        <v>4168</v>
      </c>
      <c r="I154" s="3">
        <v>1</v>
      </c>
      <c r="J154" s="3" t="s">
        <v>30</v>
      </c>
      <c r="L154" s="3">
        <v>400</v>
      </c>
    </row>
    <row r="155" customHeight="1" spans="6:12">
      <c r="F155" s="3">
        <v>2014</v>
      </c>
      <c r="G155" s="3" t="s">
        <v>4208</v>
      </c>
      <c r="H155" s="3" t="s">
        <v>4168</v>
      </c>
      <c r="I155" s="3">
        <v>1</v>
      </c>
      <c r="J155" s="3" t="s">
        <v>30</v>
      </c>
      <c r="L155" s="3">
        <v>125</v>
      </c>
    </row>
    <row r="156" customHeight="1" spans="6:12">
      <c r="F156" s="3">
        <v>2014</v>
      </c>
      <c r="G156" s="3" t="s">
        <v>4208</v>
      </c>
      <c r="H156" s="3" t="s">
        <v>4168</v>
      </c>
      <c r="I156" s="3">
        <v>1</v>
      </c>
      <c r="J156" s="3" t="s">
        <v>155</v>
      </c>
      <c r="K156" s="3" t="s">
        <v>4209</v>
      </c>
      <c r="L156" s="3">
        <v>400</v>
      </c>
    </row>
    <row r="157" customHeight="1" spans="6:12">
      <c r="F157" s="3">
        <v>2016</v>
      </c>
      <c r="G157" s="3" t="s">
        <v>1802</v>
      </c>
      <c r="H157" s="3" t="s">
        <v>4170</v>
      </c>
      <c r="I157" s="3">
        <v>205</v>
      </c>
      <c r="J157" s="3" t="s">
        <v>30</v>
      </c>
      <c r="K157" s="3" t="s">
        <v>4203</v>
      </c>
      <c r="L157" s="3">
        <v>250</v>
      </c>
    </row>
    <row r="158" customHeight="1" spans="6:12">
      <c r="F158" s="3">
        <v>2016</v>
      </c>
      <c r="G158" s="3" t="s">
        <v>1802</v>
      </c>
      <c r="H158" s="3" t="s">
        <v>4170</v>
      </c>
      <c r="I158" s="3">
        <v>205</v>
      </c>
      <c r="J158" s="3" t="s">
        <v>178</v>
      </c>
      <c r="K158" s="3" t="s">
        <v>4203</v>
      </c>
      <c r="L158" s="3">
        <v>100</v>
      </c>
    </row>
    <row r="159" customHeight="1" spans="6:12">
      <c r="F159" s="3">
        <v>2016</v>
      </c>
      <c r="G159" s="3" t="s">
        <v>782</v>
      </c>
      <c r="H159" s="3" t="s">
        <v>4170</v>
      </c>
      <c r="I159" s="3" t="s">
        <v>4210</v>
      </c>
      <c r="J159" s="3" t="s">
        <v>155</v>
      </c>
      <c r="K159" s="3" t="s">
        <v>4211</v>
      </c>
      <c r="L159" s="3">
        <v>300</v>
      </c>
    </row>
    <row r="160" customHeight="1" spans="6:12">
      <c r="F160" s="3">
        <v>1988</v>
      </c>
      <c r="G160" s="3" t="s">
        <v>62</v>
      </c>
      <c r="H160" s="3" t="s">
        <v>4195</v>
      </c>
      <c r="I160" s="3">
        <v>66</v>
      </c>
      <c r="J160" s="3" t="s">
        <v>72</v>
      </c>
      <c r="L160" s="3">
        <v>40</v>
      </c>
    </row>
    <row r="161" customHeight="1" spans="6:12">
      <c r="F161" s="3">
        <v>1988</v>
      </c>
      <c r="G161" s="3" t="s">
        <v>62</v>
      </c>
      <c r="H161" s="3" t="s">
        <v>4195</v>
      </c>
      <c r="I161" s="3">
        <v>66</v>
      </c>
      <c r="J161" s="3" t="s">
        <v>72</v>
      </c>
      <c r="L161" s="3">
        <v>40</v>
      </c>
    </row>
    <row r="162" customHeight="1" spans="6:12">
      <c r="F162" s="3">
        <v>1988</v>
      </c>
      <c r="G162" s="3" t="s">
        <v>62</v>
      </c>
      <c r="H162" s="3" t="s">
        <v>4195</v>
      </c>
      <c r="I162" s="3">
        <v>66</v>
      </c>
      <c r="J162" s="3" t="s">
        <v>72</v>
      </c>
      <c r="L162" s="3">
        <v>40</v>
      </c>
    </row>
    <row r="163" customHeight="1" spans="6:12">
      <c r="F163" s="3">
        <v>1988</v>
      </c>
      <c r="G163" s="3" t="s">
        <v>4185</v>
      </c>
      <c r="H163" s="3" t="s">
        <v>4195</v>
      </c>
      <c r="I163" s="3">
        <v>66</v>
      </c>
      <c r="J163" s="3" t="s">
        <v>72</v>
      </c>
      <c r="L163" s="3">
        <v>70</v>
      </c>
    </row>
    <row r="164" customHeight="1" spans="6:12">
      <c r="F164" s="3">
        <v>1993</v>
      </c>
      <c r="G164" s="3" t="s">
        <v>1591</v>
      </c>
      <c r="H164" s="3" t="s">
        <v>4167</v>
      </c>
      <c r="I164" s="3">
        <v>10</v>
      </c>
      <c r="J164" s="3" t="s">
        <v>763</v>
      </c>
      <c r="K164" s="3" t="s">
        <v>4212</v>
      </c>
      <c r="L164" s="3">
        <v>25</v>
      </c>
    </row>
    <row r="165" customHeight="1" spans="6:12">
      <c r="F165" s="3">
        <v>1989</v>
      </c>
      <c r="G165" s="3" t="s">
        <v>4185</v>
      </c>
      <c r="H165" s="3" t="s">
        <v>4197</v>
      </c>
      <c r="I165" s="3">
        <v>113</v>
      </c>
      <c r="J165" s="3" t="s">
        <v>72</v>
      </c>
      <c r="L165" s="3">
        <v>40</v>
      </c>
    </row>
    <row r="166" customHeight="1" spans="6:12">
      <c r="F166" s="3">
        <v>1989</v>
      </c>
      <c r="G166" s="3" t="s">
        <v>4185</v>
      </c>
      <c r="H166" s="3" t="s">
        <v>4197</v>
      </c>
      <c r="I166" s="3">
        <v>113</v>
      </c>
      <c r="J166" s="3" t="s">
        <v>72</v>
      </c>
      <c r="L166" s="3">
        <v>40</v>
      </c>
    </row>
    <row r="167" customHeight="1" spans="6:12">
      <c r="F167" s="3">
        <v>1989</v>
      </c>
      <c r="G167" s="3" t="s">
        <v>4185</v>
      </c>
      <c r="H167" s="3" t="s">
        <v>4197</v>
      </c>
      <c r="I167" s="3">
        <v>113</v>
      </c>
      <c r="J167" s="3" t="s">
        <v>72</v>
      </c>
      <c r="L167" s="3">
        <v>40</v>
      </c>
    </row>
    <row r="168" customHeight="1" spans="6:12">
      <c r="F168" s="3">
        <v>1989</v>
      </c>
      <c r="G168" s="3" t="s">
        <v>62</v>
      </c>
      <c r="H168" s="3" t="s">
        <v>4197</v>
      </c>
      <c r="I168" s="3">
        <v>113</v>
      </c>
      <c r="J168" s="3" t="s">
        <v>796</v>
      </c>
      <c r="L168" s="3">
        <v>40</v>
      </c>
    </row>
    <row r="169" customHeight="1" spans="6:12">
      <c r="F169" s="3">
        <v>1990</v>
      </c>
      <c r="G169" s="3" t="s">
        <v>4185</v>
      </c>
      <c r="H169" s="3" t="s">
        <v>4184</v>
      </c>
      <c r="I169" s="3">
        <v>50</v>
      </c>
      <c r="J169" s="3" t="s">
        <v>30</v>
      </c>
      <c r="L169" s="3">
        <v>400</v>
      </c>
    </row>
    <row r="170" customHeight="1" spans="6:12">
      <c r="F170" s="3">
        <v>1990</v>
      </c>
      <c r="G170" s="3" t="s">
        <v>90</v>
      </c>
      <c r="H170" s="3" t="s">
        <v>4184</v>
      </c>
      <c r="I170" s="3">
        <v>428</v>
      </c>
      <c r="J170" s="3" t="s">
        <v>25</v>
      </c>
      <c r="K170" s="3" t="s">
        <v>4213</v>
      </c>
      <c r="L170" s="3">
        <v>20</v>
      </c>
    </row>
    <row r="171" customHeight="1" spans="6:12">
      <c r="F171" s="3">
        <v>1990</v>
      </c>
      <c r="G171" s="3" t="s">
        <v>90</v>
      </c>
      <c r="H171" s="3" t="s">
        <v>4184</v>
      </c>
      <c r="I171" s="3">
        <v>428</v>
      </c>
      <c r="J171" s="3" t="s">
        <v>25</v>
      </c>
      <c r="K171" s="3" t="s">
        <v>4213</v>
      </c>
      <c r="L171" s="3">
        <v>20</v>
      </c>
    </row>
    <row r="172" customHeight="1" spans="6:12">
      <c r="F172" s="3">
        <v>1990</v>
      </c>
      <c r="G172" s="3" t="s">
        <v>90</v>
      </c>
      <c r="H172" s="3" t="s">
        <v>4184</v>
      </c>
      <c r="I172" s="3">
        <v>428</v>
      </c>
      <c r="J172" s="3" t="s">
        <v>25</v>
      </c>
      <c r="K172" s="3" t="s">
        <v>4213</v>
      </c>
      <c r="L172" s="3">
        <v>20</v>
      </c>
    </row>
    <row r="173" customHeight="1" spans="6:12">
      <c r="F173" s="3">
        <v>1990</v>
      </c>
      <c r="G173" s="3" t="s">
        <v>90</v>
      </c>
      <c r="H173" s="3" t="s">
        <v>4184</v>
      </c>
      <c r="I173" s="3">
        <v>428</v>
      </c>
      <c r="J173" s="3" t="s">
        <v>25</v>
      </c>
      <c r="K173" s="3" t="s">
        <v>4213</v>
      </c>
      <c r="L173" s="3">
        <v>20</v>
      </c>
    </row>
    <row r="174" customHeight="1" spans="6:12">
      <c r="F174" s="3">
        <v>1990</v>
      </c>
      <c r="G174" s="3" t="s">
        <v>90</v>
      </c>
      <c r="H174" s="3" t="s">
        <v>4184</v>
      </c>
      <c r="I174" s="3">
        <v>428</v>
      </c>
      <c r="J174" s="3" t="s">
        <v>25</v>
      </c>
      <c r="K174" s="3" t="s">
        <v>4213</v>
      </c>
      <c r="L174" s="3">
        <v>20</v>
      </c>
    </row>
    <row r="175" customHeight="1" spans="6:12">
      <c r="F175" s="3">
        <v>1990</v>
      </c>
      <c r="G175" s="3" t="s">
        <v>90</v>
      </c>
      <c r="H175" s="3" t="s">
        <v>4184</v>
      </c>
      <c r="I175" s="3">
        <v>428</v>
      </c>
      <c r="J175" s="3" t="s">
        <v>25</v>
      </c>
      <c r="K175" s="3"/>
      <c r="L175" s="3">
        <v>20</v>
      </c>
    </row>
    <row r="176" customHeight="1" spans="6:12">
      <c r="F176" s="3">
        <v>2003</v>
      </c>
      <c r="G176" s="3" t="s">
        <v>4214</v>
      </c>
      <c r="H176" s="3" t="s">
        <v>4215</v>
      </c>
      <c r="I176" s="3">
        <v>11</v>
      </c>
      <c r="J176" s="3" t="s">
        <v>25</v>
      </c>
      <c r="K176" s="3" t="s">
        <v>1737</v>
      </c>
      <c r="L176" s="3">
        <v>250</v>
      </c>
    </row>
    <row r="177" customHeight="1" spans="6:12">
      <c r="F177" s="3">
        <v>2015</v>
      </c>
      <c r="G177" s="3" t="s">
        <v>1802</v>
      </c>
      <c r="H177" s="3" t="s">
        <v>4168</v>
      </c>
      <c r="I177" s="3" t="s">
        <v>4216</v>
      </c>
      <c r="J177" s="3" t="s">
        <v>4217</v>
      </c>
      <c r="K177" s="3" t="s">
        <v>4218</v>
      </c>
      <c r="L177" s="3">
        <v>150</v>
      </c>
    </row>
    <row r="178" customHeight="1" spans="6:12">
      <c r="F178" s="3">
        <v>2015</v>
      </c>
      <c r="G178" s="3" t="s">
        <v>1802</v>
      </c>
      <c r="H178" s="3" t="s">
        <v>4168</v>
      </c>
      <c r="I178" s="3">
        <v>1</v>
      </c>
      <c r="J178" s="3" t="s">
        <v>25</v>
      </c>
      <c r="L178" s="3">
        <v>125</v>
      </c>
    </row>
    <row r="179" customHeight="1" spans="6:12">
      <c r="F179" s="3">
        <v>1985</v>
      </c>
      <c r="G179" s="3" t="s">
        <v>62</v>
      </c>
      <c r="H179" s="3" t="s">
        <v>4219</v>
      </c>
      <c r="I179" s="3">
        <v>9</v>
      </c>
      <c r="J179" s="3" t="s">
        <v>1919</v>
      </c>
      <c r="L179" s="3">
        <v>300</v>
      </c>
    </row>
    <row r="180" customHeight="1" spans="6:12">
      <c r="F180" s="3">
        <v>1985</v>
      </c>
      <c r="G180" s="3" t="s">
        <v>4185</v>
      </c>
      <c r="H180" s="3" t="s">
        <v>4219</v>
      </c>
      <c r="I180" s="3">
        <v>9</v>
      </c>
      <c r="J180" s="3" t="s">
        <v>1739</v>
      </c>
      <c r="L180" s="3">
        <v>500</v>
      </c>
    </row>
    <row r="181" customHeight="1" spans="6:12">
      <c r="F181" s="3">
        <v>1971</v>
      </c>
      <c r="G181" s="3" t="s">
        <v>62</v>
      </c>
      <c r="H181" s="3" t="s">
        <v>4220</v>
      </c>
      <c r="I181" s="3">
        <v>90</v>
      </c>
      <c r="J181" s="3" t="s">
        <v>814</v>
      </c>
      <c r="L181" s="3">
        <v>250</v>
      </c>
    </row>
    <row r="182" customHeight="1" spans="6:12">
      <c r="F182" s="3">
        <v>1977</v>
      </c>
      <c r="G182" s="3" t="s">
        <v>62</v>
      </c>
      <c r="H182" s="3" t="s">
        <v>4183</v>
      </c>
      <c r="I182" s="3">
        <v>251</v>
      </c>
      <c r="J182" s="3" t="s">
        <v>666</v>
      </c>
      <c r="L182" s="3">
        <v>60</v>
      </c>
    </row>
    <row r="183" customHeight="1" spans="6:12">
      <c r="F183" s="3">
        <v>1980</v>
      </c>
      <c r="G183" s="3" t="s">
        <v>4185</v>
      </c>
      <c r="H183" s="3" t="s">
        <v>4167</v>
      </c>
      <c r="I183" s="3">
        <v>87</v>
      </c>
      <c r="J183" s="3" t="s">
        <v>72</v>
      </c>
      <c r="L183" s="3">
        <v>250</v>
      </c>
    </row>
    <row r="184" customHeight="1" spans="6:12">
      <c r="F184" s="3">
        <v>1980</v>
      </c>
      <c r="G184" s="3" t="s">
        <v>62</v>
      </c>
      <c r="H184" s="3" t="s">
        <v>4167</v>
      </c>
      <c r="I184" s="3">
        <v>162</v>
      </c>
      <c r="J184" s="3" t="s">
        <v>72</v>
      </c>
      <c r="L184" s="3">
        <v>125</v>
      </c>
    </row>
    <row r="185" customHeight="1" spans="6:12">
      <c r="F185" s="3">
        <v>1980</v>
      </c>
      <c r="G185" s="3" t="s">
        <v>4185</v>
      </c>
      <c r="H185" s="3" t="s">
        <v>4221</v>
      </c>
      <c r="I185" s="3">
        <v>289</v>
      </c>
      <c r="J185" s="3" t="s">
        <v>4222</v>
      </c>
      <c r="L185" s="3">
        <v>100</v>
      </c>
    </row>
    <row r="186" customHeight="1" spans="6:12">
      <c r="F186" s="3">
        <v>1982</v>
      </c>
      <c r="G186" s="3" t="s">
        <v>4185</v>
      </c>
      <c r="H186" s="3" t="s">
        <v>4167</v>
      </c>
      <c r="I186" s="3">
        <v>243</v>
      </c>
      <c r="J186" s="3" t="s">
        <v>25</v>
      </c>
      <c r="L186" s="3">
        <v>130</v>
      </c>
    </row>
    <row r="187" customHeight="1" spans="6:12">
      <c r="F187" s="3">
        <v>1983</v>
      </c>
      <c r="G187" s="3" t="s">
        <v>4185</v>
      </c>
      <c r="H187" s="3" t="s">
        <v>4167</v>
      </c>
      <c r="I187" s="3">
        <v>217</v>
      </c>
      <c r="J187" s="3" t="s">
        <v>72</v>
      </c>
      <c r="L187" s="3">
        <v>40</v>
      </c>
    </row>
    <row r="188" customHeight="1" spans="6:12">
      <c r="F188" s="3">
        <v>1983</v>
      </c>
      <c r="G188" s="3" t="s">
        <v>4185</v>
      </c>
      <c r="H188" s="3" t="s">
        <v>4167</v>
      </c>
      <c r="I188" s="3">
        <v>215</v>
      </c>
      <c r="J188" s="3" t="s">
        <v>25</v>
      </c>
      <c r="L188" s="3">
        <v>100</v>
      </c>
    </row>
    <row r="189" customHeight="1" spans="6:12">
      <c r="F189" s="3">
        <v>1984</v>
      </c>
      <c r="G189" s="3" t="s">
        <v>4185</v>
      </c>
      <c r="H189" s="3" t="s">
        <v>4186</v>
      </c>
      <c r="I189" s="3">
        <v>385</v>
      </c>
      <c r="J189" s="3" t="s">
        <v>25</v>
      </c>
      <c r="L189" s="3">
        <v>125</v>
      </c>
    </row>
    <row r="190" customHeight="1" spans="6:12">
      <c r="F190" s="3">
        <v>1985</v>
      </c>
      <c r="G190" s="3" t="s">
        <v>62</v>
      </c>
      <c r="H190" s="3" t="s">
        <v>4186</v>
      </c>
      <c r="I190" s="3">
        <v>29</v>
      </c>
      <c r="J190" s="3" t="s">
        <v>25</v>
      </c>
      <c r="L190" s="3">
        <v>50</v>
      </c>
    </row>
    <row r="191" customHeight="1" spans="6:12">
      <c r="F191" s="3">
        <v>1982</v>
      </c>
      <c r="G191" s="3" t="s">
        <v>4185</v>
      </c>
      <c r="H191" s="3" t="s">
        <v>4223</v>
      </c>
      <c r="I191" s="3">
        <v>380</v>
      </c>
      <c r="J191" s="3" t="s">
        <v>72</v>
      </c>
      <c r="L191" s="3">
        <v>60</v>
      </c>
    </row>
    <row r="192" customHeight="1" spans="6:12">
      <c r="F192" s="3">
        <v>1990</v>
      </c>
      <c r="G192" s="3" t="s">
        <v>1802</v>
      </c>
      <c r="H192" s="3" t="s">
        <v>4184</v>
      </c>
      <c r="I192" s="3">
        <v>356</v>
      </c>
      <c r="J192" s="3" t="s">
        <v>72</v>
      </c>
      <c r="L192" s="3">
        <v>20</v>
      </c>
    </row>
    <row r="193" customHeight="1" spans="6:12">
      <c r="F193" s="3">
        <v>1990</v>
      </c>
      <c r="G193" s="3" t="s">
        <v>1802</v>
      </c>
      <c r="H193" s="3" t="s">
        <v>4184</v>
      </c>
      <c r="I193" s="3">
        <v>356</v>
      </c>
      <c r="J193" s="3" t="s">
        <v>72</v>
      </c>
      <c r="L193" s="3">
        <v>20</v>
      </c>
    </row>
    <row r="194" customHeight="1" spans="6:12">
      <c r="F194" s="3">
        <v>1990</v>
      </c>
      <c r="G194" s="3" t="s">
        <v>1802</v>
      </c>
      <c r="H194" s="3" t="s">
        <v>4167</v>
      </c>
      <c r="I194" s="3">
        <v>54</v>
      </c>
      <c r="J194" s="3" t="s">
        <v>30</v>
      </c>
      <c r="L194" s="3">
        <v>175</v>
      </c>
    </row>
    <row r="195" customHeight="1" spans="6:12">
      <c r="F195" s="3">
        <v>1990</v>
      </c>
      <c r="G195" s="3" t="s">
        <v>4185</v>
      </c>
      <c r="H195" s="3" t="s">
        <v>4167</v>
      </c>
      <c r="I195" s="3">
        <v>38</v>
      </c>
      <c r="J195" s="3" t="s">
        <v>30</v>
      </c>
      <c r="L195" s="3">
        <v>150</v>
      </c>
    </row>
    <row r="196" customHeight="1" spans="6:12">
      <c r="F196" s="3">
        <v>1990</v>
      </c>
      <c r="G196" s="3" t="s">
        <v>4185</v>
      </c>
      <c r="H196" s="3" t="s">
        <v>4219</v>
      </c>
      <c r="I196" s="3">
        <v>63</v>
      </c>
      <c r="J196" s="3" t="s">
        <v>30</v>
      </c>
      <c r="L196" s="3">
        <v>115</v>
      </c>
    </row>
    <row r="197" customHeight="1" spans="6:12">
      <c r="F197" s="3">
        <v>1990</v>
      </c>
      <c r="G197" s="3" t="s">
        <v>4185</v>
      </c>
      <c r="H197" s="3" t="s">
        <v>4219</v>
      </c>
      <c r="I197" s="3">
        <v>63</v>
      </c>
      <c r="J197" s="3" t="s">
        <v>30</v>
      </c>
      <c r="L197" s="3">
        <v>115</v>
      </c>
    </row>
    <row r="198" customHeight="1" spans="6:12">
      <c r="F198" s="3">
        <v>1990</v>
      </c>
      <c r="G198" s="3" t="s">
        <v>4185</v>
      </c>
      <c r="H198" s="3" t="s">
        <v>4221</v>
      </c>
      <c r="I198" s="3">
        <v>71</v>
      </c>
      <c r="J198" s="3" t="s">
        <v>30</v>
      </c>
      <c r="L198" s="3">
        <v>100</v>
      </c>
    </row>
    <row r="199" customHeight="1" spans="6:12">
      <c r="F199" s="3">
        <v>1990</v>
      </c>
      <c r="G199" s="3" t="s">
        <v>4185</v>
      </c>
      <c r="H199" s="3" t="s">
        <v>4187</v>
      </c>
      <c r="I199" s="3">
        <v>101</v>
      </c>
      <c r="J199" s="3" t="s">
        <v>30</v>
      </c>
      <c r="L199" s="3">
        <v>100</v>
      </c>
    </row>
    <row r="200" customHeight="1" spans="6:12">
      <c r="F200" s="3">
        <v>1990</v>
      </c>
      <c r="G200" s="3" t="s">
        <v>4185</v>
      </c>
      <c r="H200" s="3" t="s">
        <v>4187</v>
      </c>
      <c r="I200" s="3">
        <v>101</v>
      </c>
      <c r="J200" s="3" t="s">
        <v>30</v>
      </c>
      <c r="L200" s="3">
        <v>100</v>
      </c>
    </row>
    <row r="201" customHeight="1" spans="6:12">
      <c r="F201" s="3">
        <v>1990</v>
      </c>
      <c r="G201" s="3" t="s">
        <v>4185</v>
      </c>
      <c r="H201" s="3" t="s">
        <v>4167</v>
      </c>
      <c r="I201" s="3">
        <v>38</v>
      </c>
      <c r="J201" s="3" t="s">
        <v>25</v>
      </c>
      <c r="L201" s="3">
        <v>75</v>
      </c>
    </row>
    <row r="202" customHeight="1" spans="6:12">
      <c r="F202" s="3">
        <v>1984</v>
      </c>
      <c r="G202" s="3" t="s">
        <v>62</v>
      </c>
      <c r="H202" s="3" t="s">
        <v>4167</v>
      </c>
      <c r="I202" s="3">
        <v>51</v>
      </c>
      <c r="J202" s="3" t="s">
        <v>25</v>
      </c>
      <c r="L202" s="3">
        <v>120</v>
      </c>
    </row>
    <row r="203" customHeight="1" spans="6:12">
      <c r="F203" s="3">
        <v>1990</v>
      </c>
      <c r="G203" s="3" t="s">
        <v>4185</v>
      </c>
      <c r="H203" s="3" t="s">
        <v>4167</v>
      </c>
      <c r="I203" s="3">
        <v>38</v>
      </c>
      <c r="J203" s="3" t="s">
        <v>25</v>
      </c>
      <c r="L203" s="3">
        <v>75</v>
      </c>
    </row>
    <row r="204" customHeight="1" spans="6:12">
      <c r="F204" s="3">
        <v>2015</v>
      </c>
      <c r="G204" s="3" t="s">
        <v>4224</v>
      </c>
      <c r="H204" s="3" t="s">
        <v>4168</v>
      </c>
      <c r="I204" s="3">
        <v>21</v>
      </c>
      <c r="J204" s="3" t="s">
        <v>30</v>
      </c>
      <c r="L204" s="3">
        <v>100</v>
      </c>
    </row>
    <row r="205" customHeight="1" spans="6:12">
      <c r="F205" s="3">
        <v>2015</v>
      </c>
      <c r="G205" s="3" t="s">
        <v>4224</v>
      </c>
      <c r="H205" s="3" t="s">
        <v>4168</v>
      </c>
      <c r="I205" s="3">
        <v>21</v>
      </c>
      <c r="J205" s="3" t="s">
        <v>30</v>
      </c>
      <c r="L205" s="3">
        <v>100</v>
      </c>
    </row>
    <row r="206" customHeight="1" spans="6:12">
      <c r="F206" s="3">
        <v>2015</v>
      </c>
      <c r="G206" s="3" t="s">
        <v>4224</v>
      </c>
      <c r="H206" s="3" t="s">
        <v>4168</v>
      </c>
      <c r="I206" s="3">
        <v>1</v>
      </c>
      <c r="J206" s="3" t="s">
        <v>30</v>
      </c>
      <c r="L206" s="3">
        <v>125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B1:L93"/>
  <sheetViews>
    <sheetView workbookViewId="0">
      <selection activeCell="A1" sqref="A1"/>
    </sheetView>
  </sheetViews>
  <sheetFormatPr defaultColWidth="12.6285714285714" defaultRowHeight="15.75" customHeight="1"/>
  <cols>
    <col min="9" max="9" width="16.247619047619" customWidth="1"/>
  </cols>
  <sheetData>
    <row r="1" customHeight="1" spans="2:12">
      <c r="B1" s="3">
        <v>13732</v>
      </c>
      <c r="E1" s="3" t="s">
        <v>21</v>
      </c>
      <c r="F1" s="3">
        <v>52515625</v>
      </c>
      <c r="G1" s="3">
        <v>2019</v>
      </c>
      <c r="H1" s="3" t="s">
        <v>956</v>
      </c>
      <c r="I1" s="3" t="s">
        <v>1449</v>
      </c>
      <c r="J1" s="3">
        <v>115</v>
      </c>
      <c r="K1" s="3" t="s">
        <v>105</v>
      </c>
      <c r="L1" s="3" t="s">
        <v>30</v>
      </c>
    </row>
    <row r="2" customHeight="1" spans="2:12">
      <c r="B2" s="3">
        <v>13733</v>
      </c>
      <c r="E2" s="3" t="s">
        <v>66</v>
      </c>
      <c r="F2" s="3">
        <v>7553400</v>
      </c>
      <c r="G2" s="3">
        <v>2021</v>
      </c>
      <c r="H2" s="3" t="s">
        <v>1161</v>
      </c>
      <c r="I2" s="3" t="s">
        <v>4225</v>
      </c>
      <c r="J2" s="3" t="s">
        <v>4226</v>
      </c>
      <c r="K2" s="3" t="s">
        <v>1778</v>
      </c>
      <c r="L2" s="3" t="s">
        <v>467</v>
      </c>
    </row>
    <row r="3" customHeight="1" spans="2:12">
      <c r="B3" s="3">
        <v>13734</v>
      </c>
      <c r="E3" s="3" t="s">
        <v>66</v>
      </c>
      <c r="F3" s="3">
        <v>4011147</v>
      </c>
      <c r="G3" s="3">
        <v>2021</v>
      </c>
      <c r="H3" s="3" t="s">
        <v>1161</v>
      </c>
      <c r="I3" s="3" t="s">
        <v>1400</v>
      </c>
      <c r="J3" s="3" t="s">
        <v>4227</v>
      </c>
      <c r="K3" s="3" t="s">
        <v>1778</v>
      </c>
      <c r="L3" s="3" t="s">
        <v>462</v>
      </c>
    </row>
    <row r="4" customHeight="1" spans="2:12">
      <c r="B4" s="3">
        <v>13735</v>
      </c>
      <c r="E4" s="3" t="s">
        <v>66</v>
      </c>
      <c r="F4" s="3">
        <v>3213241</v>
      </c>
      <c r="G4" s="3">
        <v>2021</v>
      </c>
      <c r="H4" s="3" t="s">
        <v>1161</v>
      </c>
      <c r="I4" s="3" t="s">
        <v>4228</v>
      </c>
      <c r="J4" s="3">
        <v>207</v>
      </c>
      <c r="K4" s="3" t="s">
        <v>4229</v>
      </c>
      <c r="L4" s="3" t="s">
        <v>68</v>
      </c>
    </row>
    <row r="5" customHeight="1" spans="2:12">
      <c r="B5" s="3">
        <v>13736</v>
      </c>
      <c r="E5" s="3" t="s">
        <v>66</v>
      </c>
      <c r="F5" s="3">
        <v>6782783</v>
      </c>
      <c r="G5" s="3">
        <v>2021</v>
      </c>
      <c r="H5" s="3" t="s">
        <v>23</v>
      </c>
      <c r="I5" s="3" t="s">
        <v>4230</v>
      </c>
      <c r="J5" s="3" t="s">
        <v>4231</v>
      </c>
      <c r="K5" s="3" t="s">
        <v>4232</v>
      </c>
      <c r="L5" s="3" t="s">
        <v>4233</v>
      </c>
    </row>
    <row r="6" customHeight="1" spans="2:12">
      <c r="B6" s="3">
        <v>13737</v>
      </c>
      <c r="E6" s="3" t="s">
        <v>66</v>
      </c>
      <c r="F6" s="3">
        <v>4815401</v>
      </c>
      <c r="G6" s="3">
        <v>2021</v>
      </c>
      <c r="H6" s="3" t="s">
        <v>23</v>
      </c>
      <c r="I6" s="3" t="s">
        <v>4234</v>
      </c>
      <c r="J6" s="3" t="s">
        <v>4235</v>
      </c>
      <c r="K6" s="3" t="s">
        <v>4236</v>
      </c>
      <c r="L6" s="3" t="s">
        <v>4237</v>
      </c>
    </row>
    <row r="7" customHeight="1" spans="2:12">
      <c r="B7" s="3">
        <v>13738</v>
      </c>
      <c r="E7" s="3" t="s">
        <v>66</v>
      </c>
      <c r="F7" s="3">
        <v>868154</v>
      </c>
      <c r="G7" s="3">
        <v>2021</v>
      </c>
      <c r="H7" s="3" t="s">
        <v>23</v>
      </c>
      <c r="I7" s="3" t="s">
        <v>4238</v>
      </c>
      <c r="J7" s="3" t="s">
        <v>4239</v>
      </c>
      <c r="K7" s="3" t="s">
        <v>4240</v>
      </c>
      <c r="L7" s="3" t="s">
        <v>2662</v>
      </c>
    </row>
    <row r="8" customHeight="1" spans="2:12">
      <c r="B8" s="3">
        <v>13739</v>
      </c>
      <c r="E8" s="3" t="s">
        <v>66</v>
      </c>
      <c r="F8" s="3">
        <v>6720037</v>
      </c>
      <c r="G8" s="3">
        <v>2021</v>
      </c>
      <c r="H8" s="3" t="s">
        <v>23</v>
      </c>
      <c r="I8" s="3" t="s">
        <v>4241</v>
      </c>
      <c r="J8" s="3" t="s">
        <v>4242</v>
      </c>
      <c r="K8" s="3" t="s">
        <v>276</v>
      </c>
      <c r="L8" s="3" t="s">
        <v>4243</v>
      </c>
    </row>
    <row r="9" customHeight="1" spans="2:12">
      <c r="B9" s="3">
        <v>13740</v>
      </c>
      <c r="E9" s="3" t="s">
        <v>66</v>
      </c>
      <c r="F9" s="3">
        <v>1453253</v>
      </c>
      <c r="G9" s="3">
        <v>2021</v>
      </c>
      <c r="H9" s="3" t="s">
        <v>1161</v>
      </c>
      <c r="I9" s="3" t="s">
        <v>4244</v>
      </c>
      <c r="J9" s="3">
        <v>69</v>
      </c>
      <c r="K9" s="3" t="s">
        <v>4245</v>
      </c>
      <c r="L9" s="3" t="s">
        <v>68</v>
      </c>
    </row>
    <row r="10" customHeight="1" spans="2:12">
      <c r="B10" s="3">
        <v>13741</v>
      </c>
      <c r="E10" s="3" t="s">
        <v>66</v>
      </c>
      <c r="F10" s="3">
        <v>7547712</v>
      </c>
      <c r="G10" s="3">
        <v>2021</v>
      </c>
      <c r="H10" s="3" t="s">
        <v>1161</v>
      </c>
      <c r="I10" s="3" t="s">
        <v>3114</v>
      </c>
      <c r="J10" s="3">
        <v>113</v>
      </c>
      <c r="K10" s="3" t="s">
        <v>4229</v>
      </c>
      <c r="L10" s="3" t="s">
        <v>68</v>
      </c>
    </row>
    <row r="11" customHeight="1" spans="2:12">
      <c r="B11" s="3">
        <v>13742</v>
      </c>
      <c r="E11" s="3" t="s">
        <v>66</v>
      </c>
      <c r="F11" s="3">
        <v>2218564</v>
      </c>
      <c r="G11" s="3">
        <v>2020</v>
      </c>
      <c r="H11" s="3" t="s">
        <v>119</v>
      </c>
      <c r="I11" s="3" t="s">
        <v>2272</v>
      </c>
      <c r="J11" s="3">
        <v>8</v>
      </c>
      <c r="K11" s="3" t="s">
        <v>4246</v>
      </c>
      <c r="L11" s="3" t="s">
        <v>808</v>
      </c>
    </row>
    <row r="12" customHeight="1" spans="2:12">
      <c r="B12" s="3">
        <v>13743</v>
      </c>
      <c r="E12" s="3" t="s">
        <v>66</v>
      </c>
      <c r="F12" s="3">
        <v>3301258</v>
      </c>
      <c r="G12" s="3">
        <v>2020</v>
      </c>
      <c r="H12" s="3" t="s">
        <v>119</v>
      </c>
      <c r="I12" s="3" t="s">
        <v>4247</v>
      </c>
      <c r="J12" s="3">
        <v>18</v>
      </c>
      <c r="K12" s="3" t="s">
        <v>4248</v>
      </c>
      <c r="L12" s="3" t="s">
        <v>808</v>
      </c>
    </row>
    <row r="13" customHeight="1" spans="2:12">
      <c r="B13" s="3">
        <v>13744</v>
      </c>
      <c r="E13" s="3" t="s">
        <v>66</v>
      </c>
      <c r="F13" s="3">
        <v>1157451</v>
      </c>
      <c r="G13" s="3">
        <v>2020</v>
      </c>
      <c r="H13" s="3" t="s">
        <v>305</v>
      </c>
      <c r="I13" s="3" t="s">
        <v>2613</v>
      </c>
      <c r="J13" s="3">
        <v>153</v>
      </c>
      <c r="K13" s="3" t="s">
        <v>105</v>
      </c>
      <c r="L13" s="3" t="s">
        <v>467</v>
      </c>
    </row>
    <row r="14" customHeight="1" spans="2:12">
      <c r="B14" s="3">
        <v>13745</v>
      </c>
      <c r="E14" s="3" t="s">
        <v>66</v>
      </c>
      <c r="F14" s="3">
        <v>3076351</v>
      </c>
      <c r="G14" s="3">
        <v>2020</v>
      </c>
      <c r="H14" s="3" t="s">
        <v>119</v>
      </c>
      <c r="I14" s="3" t="s">
        <v>2613</v>
      </c>
      <c r="J14" s="3">
        <v>202</v>
      </c>
      <c r="K14" s="3" t="s">
        <v>105</v>
      </c>
      <c r="L14" s="3" t="s">
        <v>244</v>
      </c>
    </row>
    <row r="15" customHeight="1" spans="2:12">
      <c r="B15" s="3">
        <v>13746</v>
      </c>
      <c r="E15" s="3" t="s">
        <v>66</v>
      </c>
      <c r="F15" s="3">
        <v>546006</v>
      </c>
      <c r="G15" s="3">
        <v>2020</v>
      </c>
      <c r="H15" s="3" t="s">
        <v>1161</v>
      </c>
      <c r="I15" s="3" t="s">
        <v>2613</v>
      </c>
      <c r="J15" s="3">
        <v>202</v>
      </c>
      <c r="K15" s="3" t="s">
        <v>105</v>
      </c>
      <c r="L15" s="3" t="s">
        <v>467</v>
      </c>
    </row>
    <row r="16" customHeight="1" spans="2:12">
      <c r="B16" s="3">
        <v>13747</v>
      </c>
      <c r="E16" s="3" t="s">
        <v>66</v>
      </c>
      <c r="F16" s="3">
        <v>888442</v>
      </c>
      <c r="G16" s="3">
        <v>2020</v>
      </c>
      <c r="H16" s="3" t="s">
        <v>1077</v>
      </c>
      <c r="I16" s="3" t="s">
        <v>880</v>
      </c>
      <c r="J16" s="3">
        <v>44</v>
      </c>
      <c r="K16" s="3" t="s">
        <v>4249</v>
      </c>
      <c r="L16" s="3" t="s">
        <v>467</v>
      </c>
    </row>
    <row r="17" customHeight="1" spans="2:12">
      <c r="B17" s="3">
        <v>13748</v>
      </c>
      <c r="E17" s="3" t="s">
        <v>66</v>
      </c>
      <c r="F17" s="3">
        <v>5315017</v>
      </c>
      <c r="G17" s="3">
        <v>2021</v>
      </c>
      <c r="H17" s="3" t="s">
        <v>1161</v>
      </c>
      <c r="I17" s="3" t="s">
        <v>1400</v>
      </c>
      <c r="J17" s="3">
        <v>252</v>
      </c>
      <c r="K17" s="3" t="s">
        <v>4250</v>
      </c>
      <c r="L17" s="3" t="s">
        <v>462</v>
      </c>
    </row>
    <row r="18" customHeight="1" spans="2:12">
      <c r="B18" s="3">
        <v>13749</v>
      </c>
      <c r="E18" s="3" t="s">
        <v>66</v>
      </c>
      <c r="F18" s="3">
        <v>3320323</v>
      </c>
      <c r="G18" s="3">
        <v>2020</v>
      </c>
      <c r="H18" s="3" t="s">
        <v>905</v>
      </c>
      <c r="I18" s="3" t="s">
        <v>1826</v>
      </c>
      <c r="J18" s="3">
        <v>207</v>
      </c>
      <c r="K18" s="3" t="s">
        <v>4251</v>
      </c>
      <c r="L18" s="3" t="s">
        <v>244</v>
      </c>
    </row>
    <row r="19" customHeight="1" spans="2:12">
      <c r="B19" s="3">
        <v>13750</v>
      </c>
      <c r="E19" s="3" t="s">
        <v>66</v>
      </c>
      <c r="F19" s="3">
        <v>8518716</v>
      </c>
      <c r="G19" s="3">
        <v>2020</v>
      </c>
      <c r="H19" s="3" t="s">
        <v>23</v>
      </c>
      <c r="I19" s="3" t="s">
        <v>4252</v>
      </c>
      <c r="J19" s="3">
        <v>68</v>
      </c>
      <c r="K19" s="3" t="s">
        <v>4253</v>
      </c>
      <c r="L19" s="3" t="s">
        <v>68</v>
      </c>
    </row>
    <row r="20" customHeight="1" spans="2:12">
      <c r="B20" s="3">
        <v>13751</v>
      </c>
      <c r="E20" s="3" t="s">
        <v>66</v>
      </c>
      <c r="F20" s="3">
        <v>2782310</v>
      </c>
      <c r="G20" s="3">
        <v>2021</v>
      </c>
      <c r="H20" s="3" t="s">
        <v>1161</v>
      </c>
      <c r="I20" s="3" t="s">
        <v>4254</v>
      </c>
      <c r="J20" s="3">
        <v>2</v>
      </c>
      <c r="K20" s="3" t="s">
        <v>4245</v>
      </c>
      <c r="L20" s="3" t="s">
        <v>244</v>
      </c>
    </row>
    <row r="21" customHeight="1" spans="2:12">
      <c r="B21" s="3">
        <v>13752</v>
      </c>
      <c r="E21" s="3" t="s">
        <v>66</v>
      </c>
      <c r="F21" s="3">
        <v>5748574</v>
      </c>
      <c r="G21" s="3">
        <v>2021</v>
      </c>
      <c r="H21" s="3" t="s">
        <v>1161</v>
      </c>
      <c r="I21" s="3" t="s">
        <v>4255</v>
      </c>
      <c r="J21" s="3" t="s">
        <v>4256</v>
      </c>
      <c r="K21" s="3" t="s">
        <v>4257</v>
      </c>
      <c r="L21" s="3" t="s">
        <v>2662</v>
      </c>
    </row>
    <row r="22" customHeight="1" spans="2:12">
      <c r="B22" s="3">
        <v>13753</v>
      </c>
      <c r="E22" s="3" t="s">
        <v>66</v>
      </c>
      <c r="F22" s="3">
        <v>8212637</v>
      </c>
      <c r="G22" s="3">
        <v>2020</v>
      </c>
      <c r="H22" s="3" t="s">
        <v>905</v>
      </c>
      <c r="I22" s="3" t="s">
        <v>1817</v>
      </c>
      <c r="J22" s="3">
        <v>159</v>
      </c>
      <c r="K22" s="3" t="s">
        <v>4258</v>
      </c>
      <c r="L22" s="3" t="s">
        <v>244</v>
      </c>
    </row>
    <row r="23" customHeight="1" spans="2:12">
      <c r="B23" s="3">
        <v>13754</v>
      </c>
      <c r="E23" s="3" t="s">
        <v>66</v>
      </c>
      <c r="F23" s="3">
        <v>5068558</v>
      </c>
      <c r="G23" s="3">
        <v>2020</v>
      </c>
      <c r="H23" s="3" t="s">
        <v>305</v>
      </c>
      <c r="I23" s="3" t="s">
        <v>4259</v>
      </c>
      <c r="J23" s="3">
        <v>20</v>
      </c>
      <c r="K23" s="3" t="s">
        <v>1696</v>
      </c>
      <c r="L23" s="3" t="s">
        <v>467</v>
      </c>
    </row>
    <row r="24" customHeight="1" spans="2:12">
      <c r="B24" s="3">
        <v>13755</v>
      </c>
      <c r="E24" s="3" t="s">
        <v>66</v>
      </c>
      <c r="F24" s="3">
        <v>3787862</v>
      </c>
      <c r="G24" s="3">
        <v>2020</v>
      </c>
      <c r="H24" s="3" t="s">
        <v>905</v>
      </c>
      <c r="I24" s="3" t="s">
        <v>4260</v>
      </c>
      <c r="J24" s="3">
        <v>256</v>
      </c>
      <c r="K24" s="3" t="s">
        <v>105</v>
      </c>
      <c r="L24" s="3" t="s">
        <v>467</v>
      </c>
    </row>
    <row r="25" customHeight="1" spans="2:12">
      <c r="B25" s="3">
        <v>13756</v>
      </c>
      <c r="E25" s="3" t="s">
        <v>66</v>
      </c>
      <c r="F25" s="3">
        <v>4124528</v>
      </c>
      <c r="G25" s="3">
        <v>2020</v>
      </c>
      <c r="H25" s="3" t="s">
        <v>905</v>
      </c>
      <c r="I25" s="3" t="s">
        <v>1817</v>
      </c>
      <c r="J25" s="3">
        <v>159</v>
      </c>
      <c r="K25" s="3" t="s">
        <v>4261</v>
      </c>
      <c r="L25" s="3" t="s">
        <v>467</v>
      </c>
    </row>
    <row r="26" customHeight="1" spans="2:12">
      <c r="B26" s="3">
        <v>13757</v>
      </c>
      <c r="E26" s="3" t="s">
        <v>66</v>
      </c>
      <c r="F26" s="3">
        <v>685038</v>
      </c>
      <c r="G26" s="3">
        <v>2020</v>
      </c>
      <c r="H26" s="3" t="s">
        <v>1161</v>
      </c>
      <c r="I26" s="3" t="s">
        <v>2613</v>
      </c>
      <c r="J26" s="3">
        <v>202</v>
      </c>
      <c r="K26" s="3" t="s">
        <v>105</v>
      </c>
      <c r="L26" s="3" t="s">
        <v>244</v>
      </c>
    </row>
    <row r="27" customHeight="1" spans="2:12">
      <c r="B27" s="3">
        <v>13758</v>
      </c>
      <c r="E27" s="3" t="s">
        <v>66</v>
      </c>
      <c r="F27" s="3">
        <v>864280</v>
      </c>
      <c r="G27" s="3">
        <v>2020</v>
      </c>
      <c r="H27" s="3" t="s">
        <v>119</v>
      </c>
      <c r="I27" s="3" t="s">
        <v>2613</v>
      </c>
      <c r="J27" s="3">
        <v>202</v>
      </c>
      <c r="K27" s="3" t="s">
        <v>105</v>
      </c>
      <c r="L27" s="3" t="s">
        <v>467</v>
      </c>
    </row>
    <row r="28" customHeight="1" spans="2:12">
      <c r="B28" s="3">
        <v>13759</v>
      </c>
      <c r="E28" s="3" t="s">
        <v>66</v>
      </c>
      <c r="F28" s="3">
        <v>5432612</v>
      </c>
      <c r="G28" s="3">
        <v>2021</v>
      </c>
      <c r="H28" s="3" t="s">
        <v>1161</v>
      </c>
      <c r="I28" s="3" t="s">
        <v>4262</v>
      </c>
      <c r="J28" s="3">
        <v>242</v>
      </c>
      <c r="K28" s="3" t="s">
        <v>4177</v>
      </c>
      <c r="L28" s="3" t="s">
        <v>244</v>
      </c>
    </row>
    <row r="29" customHeight="1" spans="2:12">
      <c r="B29" s="3">
        <v>13760</v>
      </c>
      <c r="E29" s="3" t="s">
        <v>66</v>
      </c>
      <c r="F29" s="3">
        <v>1524465</v>
      </c>
      <c r="G29" s="3">
        <v>2020</v>
      </c>
      <c r="H29" s="3" t="s">
        <v>23</v>
      </c>
      <c r="I29" s="3" t="s">
        <v>4263</v>
      </c>
      <c r="J29" s="3">
        <v>17</v>
      </c>
      <c r="K29" s="3" t="s">
        <v>4264</v>
      </c>
      <c r="L29" s="3" t="s">
        <v>467</v>
      </c>
    </row>
    <row r="30" customHeight="1" spans="2:12">
      <c r="B30" s="3">
        <v>13761</v>
      </c>
      <c r="E30" s="3" t="s">
        <v>66</v>
      </c>
      <c r="F30" s="3">
        <v>8624761</v>
      </c>
      <c r="G30" s="3">
        <v>2020</v>
      </c>
      <c r="H30" s="3" t="s">
        <v>23</v>
      </c>
      <c r="I30" s="3" t="s">
        <v>4263</v>
      </c>
      <c r="J30" s="3">
        <v>17</v>
      </c>
      <c r="K30" s="3" t="s">
        <v>4265</v>
      </c>
      <c r="L30" s="3" t="s">
        <v>244</v>
      </c>
    </row>
    <row r="31" customHeight="1" spans="2:12">
      <c r="B31" s="3">
        <v>13762</v>
      </c>
      <c r="E31" s="3" t="s">
        <v>66</v>
      </c>
      <c r="F31" s="3">
        <v>4434542</v>
      </c>
      <c r="G31" s="3">
        <v>2020</v>
      </c>
      <c r="H31" s="3" t="s">
        <v>905</v>
      </c>
      <c r="I31" s="3" t="s">
        <v>950</v>
      </c>
      <c r="J31" s="3">
        <v>339</v>
      </c>
      <c r="K31" s="3" t="s">
        <v>4266</v>
      </c>
      <c r="L31" s="3" t="s">
        <v>1919</v>
      </c>
    </row>
    <row r="32" customHeight="1" spans="2:12">
      <c r="B32" s="3">
        <v>13763</v>
      </c>
      <c r="E32" s="3" t="s">
        <v>66</v>
      </c>
      <c r="F32" s="3">
        <v>6735054</v>
      </c>
      <c r="G32" s="3">
        <v>2020</v>
      </c>
      <c r="H32" s="3" t="s">
        <v>23</v>
      </c>
      <c r="I32" s="3" t="s">
        <v>4252</v>
      </c>
      <c r="J32" s="3">
        <v>68</v>
      </c>
      <c r="K32" s="3" t="s">
        <v>4267</v>
      </c>
      <c r="L32" s="3" t="s">
        <v>244</v>
      </c>
    </row>
    <row r="33" customHeight="1" spans="2:12">
      <c r="B33" s="3">
        <v>13764</v>
      </c>
      <c r="E33" s="3" t="s">
        <v>66</v>
      </c>
      <c r="F33" s="3">
        <v>5825657</v>
      </c>
      <c r="G33" s="3">
        <v>2020</v>
      </c>
      <c r="H33" s="3" t="s">
        <v>119</v>
      </c>
      <c r="I33" s="3" t="s">
        <v>2613</v>
      </c>
      <c r="J33" s="3">
        <v>202</v>
      </c>
      <c r="K33" s="3" t="s">
        <v>105</v>
      </c>
      <c r="L33" s="3" t="s">
        <v>467</v>
      </c>
    </row>
    <row r="34" customHeight="1" spans="2:12">
      <c r="B34" s="3">
        <v>13765</v>
      </c>
      <c r="E34" s="3" t="s">
        <v>66</v>
      </c>
      <c r="F34" s="3">
        <v>427586</v>
      </c>
      <c r="G34" s="3">
        <v>2020</v>
      </c>
      <c r="H34" s="3" t="s">
        <v>119</v>
      </c>
      <c r="I34" s="3" t="s">
        <v>2613</v>
      </c>
      <c r="J34" s="3">
        <v>202</v>
      </c>
      <c r="K34" s="3" t="s">
        <v>105</v>
      </c>
      <c r="L34" s="3" t="s">
        <v>244</v>
      </c>
    </row>
    <row r="35" customHeight="1" spans="2:12">
      <c r="B35" s="3">
        <v>13766</v>
      </c>
      <c r="E35" s="3" t="s">
        <v>66</v>
      </c>
      <c r="F35" s="3">
        <v>2785071</v>
      </c>
      <c r="G35" s="3">
        <v>2020</v>
      </c>
      <c r="H35" s="3" t="s">
        <v>119</v>
      </c>
      <c r="I35" s="3" t="s">
        <v>2613</v>
      </c>
      <c r="J35" s="3">
        <v>202</v>
      </c>
      <c r="K35" s="3" t="s">
        <v>105</v>
      </c>
      <c r="L35" s="3" t="s">
        <v>68</v>
      </c>
    </row>
    <row r="36" customHeight="1" spans="2:12">
      <c r="B36" s="3">
        <v>13767</v>
      </c>
      <c r="E36" s="3" t="s">
        <v>66</v>
      </c>
      <c r="F36" s="3">
        <v>4180214</v>
      </c>
      <c r="G36" s="3">
        <v>2020</v>
      </c>
      <c r="H36" s="3" t="s">
        <v>119</v>
      </c>
      <c r="I36" s="3" t="s">
        <v>2613</v>
      </c>
      <c r="J36" s="3">
        <v>202</v>
      </c>
      <c r="K36" s="3" t="s">
        <v>105</v>
      </c>
      <c r="L36" s="3" t="s">
        <v>68</v>
      </c>
    </row>
    <row r="37" customHeight="1" spans="2:12">
      <c r="B37" s="3">
        <v>13768</v>
      </c>
      <c r="E37" s="3" t="s">
        <v>66</v>
      </c>
      <c r="F37" s="3">
        <v>364650</v>
      </c>
      <c r="G37" s="3">
        <v>2021</v>
      </c>
      <c r="H37" s="3" t="s">
        <v>23</v>
      </c>
      <c r="I37" s="3" t="s">
        <v>4268</v>
      </c>
      <c r="J37" s="3">
        <v>140</v>
      </c>
      <c r="K37" s="3" t="s">
        <v>4269</v>
      </c>
      <c r="L37" s="3" t="s">
        <v>244</v>
      </c>
    </row>
    <row r="38" customHeight="1" spans="2:12">
      <c r="B38" s="3">
        <v>13769</v>
      </c>
      <c r="E38" s="3" t="s">
        <v>66</v>
      </c>
      <c r="F38" s="3">
        <v>4611007</v>
      </c>
      <c r="G38" s="3">
        <v>2021</v>
      </c>
      <c r="H38" s="3" t="s">
        <v>23</v>
      </c>
      <c r="I38" s="3" t="s">
        <v>4270</v>
      </c>
      <c r="J38" s="3">
        <v>63</v>
      </c>
      <c r="K38" s="3" t="s">
        <v>4269</v>
      </c>
      <c r="L38" s="3" t="s">
        <v>467</v>
      </c>
    </row>
    <row r="39" customHeight="1" spans="2:12">
      <c r="B39" s="3">
        <v>13770</v>
      </c>
      <c r="E39" s="3" t="s">
        <v>66</v>
      </c>
      <c r="F39" s="3">
        <v>8168240</v>
      </c>
      <c r="G39" s="3">
        <v>2021</v>
      </c>
      <c r="H39" s="3" t="s">
        <v>23</v>
      </c>
      <c r="I39" s="3" t="s">
        <v>4271</v>
      </c>
      <c r="J39" s="3">
        <v>191</v>
      </c>
      <c r="K39" s="3" t="s">
        <v>4272</v>
      </c>
      <c r="L39" s="3" t="s">
        <v>467</v>
      </c>
    </row>
    <row r="40" customHeight="1" spans="2:12">
      <c r="B40" s="3">
        <v>13771</v>
      </c>
      <c r="E40" s="3" t="s">
        <v>66</v>
      </c>
      <c r="F40" s="3">
        <v>4127043</v>
      </c>
      <c r="G40" s="3">
        <v>2020</v>
      </c>
      <c r="H40" s="3" t="s">
        <v>905</v>
      </c>
      <c r="I40" s="3" t="s">
        <v>4273</v>
      </c>
      <c r="J40" s="3">
        <v>262</v>
      </c>
      <c r="K40" s="3" t="s">
        <v>4274</v>
      </c>
      <c r="L40" s="3" t="s">
        <v>244</v>
      </c>
    </row>
    <row r="41" customHeight="1" spans="2:12">
      <c r="B41" s="3">
        <v>13772</v>
      </c>
      <c r="E41" s="3" t="s">
        <v>66</v>
      </c>
      <c r="F41" s="3">
        <v>7441233</v>
      </c>
      <c r="G41" s="3">
        <v>2020</v>
      </c>
      <c r="H41" s="3" t="s">
        <v>119</v>
      </c>
      <c r="I41" s="3" t="s">
        <v>2613</v>
      </c>
      <c r="J41" s="3">
        <v>202</v>
      </c>
      <c r="K41" s="3" t="s">
        <v>105</v>
      </c>
      <c r="L41" s="3" t="s">
        <v>244</v>
      </c>
    </row>
    <row r="42" customHeight="1" spans="2:12">
      <c r="B42" s="3">
        <v>13773</v>
      </c>
      <c r="E42" s="3" t="s">
        <v>66</v>
      </c>
      <c r="F42" s="3">
        <v>734053</v>
      </c>
      <c r="G42" s="3">
        <v>2020</v>
      </c>
      <c r="H42" s="3" t="s">
        <v>956</v>
      </c>
      <c r="I42" s="3" t="s">
        <v>950</v>
      </c>
      <c r="J42" s="3" t="s">
        <v>4275</v>
      </c>
      <c r="K42" s="3" t="s">
        <v>1694</v>
      </c>
      <c r="L42" s="3" t="s">
        <v>244</v>
      </c>
    </row>
    <row r="43" customHeight="1" spans="2:12">
      <c r="B43" s="3">
        <v>13774</v>
      </c>
      <c r="E43" s="3" t="s">
        <v>66</v>
      </c>
      <c r="F43" s="3">
        <v>7117650</v>
      </c>
      <c r="G43" s="3">
        <v>2020</v>
      </c>
      <c r="H43" s="3" t="s">
        <v>119</v>
      </c>
      <c r="I43" s="3" t="s">
        <v>1786</v>
      </c>
      <c r="J43" s="3">
        <v>7</v>
      </c>
      <c r="K43" s="3" t="s">
        <v>4276</v>
      </c>
      <c r="L43" s="3" t="s">
        <v>462</v>
      </c>
    </row>
    <row r="44" customHeight="1" spans="2:12">
      <c r="B44" s="3">
        <v>13775</v>
      </c>
      <c r="E44" s="3" t="s">
        <v>66</v>
      </c>
      <c r="F44" s="3">
        <v>8383157</v>
      </c>
      <c r="G44" s="3">
        <v>2020</v>
      </c>
      <c r="H44" s="3" t="s">
        <v>23</v>
      </c>
      <c r="I44" s="3" t="s">
        <v>4277</v>
      </c>
      <c r="J44" s="3">
        <v>44</v>
      </c>
      <c r="K44" s="3" t="s">
        <v>4267</v>
      </c>
      <c r="L44" s="3" t="s">
        <v>68</v>
      </c>
    </row>
    <row r="45" customHeight="1" spans="2:12">
      <c r="B45" s="3">
        <v>13776</v>
      </c>
      <c r="E45" s="3" t="s">
        <v>66</v>
      </c>
      <c r="F45" s="3">
        <v>1841446</v>
      </c>
      <c r="G45" s="3">
        <v>2020</v>
      </c>
      <c r="H45" s="3" t="s">
        <v>956</v>
      </c>
      <c r="I45" s="3" t="s">
        <v>880</v>
      </c>
      <c r="J45" s="3" t="s">
        <v>4278</v>
      </c>
      <c r="K45" s="3" t="s">
        <v>4279</v>
      </c>
      <c r="L45" s="3" t="s">
        <v>462</v>
      </c>
    </row>
    <row r="46" customHeight="1" spans="2:12">
      <c r="B46" s="3">
        <v>13777</v>
      </c>
      <c r="E46" s="3" t="s">
        <v>66</v>
      </c>
      <c r="F46" s="3">
        <v>6442750</v>
      </c>
      <c r="G46" s="3">
        <v>2021</v>
      </c>
      <c r="H46" s="3" t="s">
        <v>23</v>
      </c>
      <c r="I46" s="3" t="s">
        <v>4268</v>
      </c>
      <c r="J46" s="3">
        <v>140</v>
      </c>
      <c r="K46" s="3" t="s">
        <v>506</v>
      </c>
      <c r="L46" s="3" t="s">
        <v>68</v>
      </c>
    </row>
    <row r="47" customHeight="1" spans="2:12">
      <c r="B47" s="3">
        <v>13778</v>
      </c>
      <c r="E47" s="3" t="s">
        <v>66</v>
      </c>
      <c r="F47" s="3">
        <v>7148224</v>
      </c>
      <c r="G47" s="3">
        <v>2020</v>
      </c>
      <c r="H47" s="3" t="s">
        <v>119</v>
      </c>
      <c r="I47" s="3" t="s">
        <v>2487</v>
      </c>
      <c r="J47" s="3">
        <v>18</v>
      </c>
      <c r="K47" s="3" t="s">
        <v>4246</v>
      </c>
      <c r="L47" s="3" t="s">
        <v>808</v>
      </c>
    </row>
    <row r="48" customHeight="1" spans="2:12">
      <c r="B48" s="3">
        <v>13779</v>
      </c>
      <c r="E48" s="3" t="s">
        <v>66</v>
      </c>
      <c r="F48" s="3">
        <v>3571872</v>
      </c>
      <c r="G48" s="3">
        <v>2020</v>
      </c>
      <c r="H48" s="3" t="s">
        <v>905</v>
      </c>
      <c r="I48" s="3" t="s">
        <v>950</v>
      </c>
      <c r="J48" s="3">
        <v>339</v>
      </c>
      <c r="K48" s="3" t="s">
        <v>105</v>
      </c>
      <c r="L48" s="3" t="s">
        <v>462</v>
      </c>
    </row>
    <row r="49" customHeight="1" spans="2:12">
      <c r="B49" s="3">
        <v>13522</v>
      </c>
      <c r="E49" s="237" t="s">
        <v>66</v>
      </c>
      <c r="F49" s="91" t="s">
        <v>4280</v>
      </c>
      <c r="G49" s="3">
        <v>2020</v>
      </c>
      <c r="H49" s="3" t="s">
        <v>1077</v>
      </c>
      <c r="I49" s="3" t="s">
        <v>927</v>
      </c>
      <c r="J49" s="3">
        <v>153</v>
      </c>
      <c r="K49" s="45" t="s">
        <v>4249</v>
      </c>
      <c r="L49" s="3" t="s">
        <v>68</v>
      </c>
    </row>
    <row r="50" customHeight="1" spans="2:12">
      <c r="B50" s="3">
        <v>13523</v>
      </c>
      <c r="E50" s="237" t="s">
        <v>66</v>
      </c>
      <c r="F50" s="91" t="s">
        <v>4281</v>
      </c>
      <c r="G50" s="3">
        <v>2020</v>
      </c>
      <c r="H50" s="3" t="s">
        <v>1077</v>
      </c>
      <c r="I50" s="3" t="s">
        <v>950</v>
      </c>
      <c r="J50" s="3" t="s">
        <v>4282</v>
      </c>
      <c r="K50" s="45" t="s">
        <v>1433</v>
      </c>
      <c r="L50" s="3" t="s">
        <v>244</v>
      </c>
    </row>
    <row r="51" customHeight="1" spans="2:12">
      <c r="B51" s="3">
        <v>13529</v>
      </c>
      <c r="E51" s="237" t="s">
        <v>66</v>
      </c>
      <c r="F51" s="91" t="s">
        <v>4283</v>
      </c>
      <c r="G51" s="3">
        <v>2021</v>
      </c>
      <c r="H51" s="3" t="s">
        <v>1161</v>
      </c>
      <c r="I51" s="3" t="s">
        <v>1403</v>
      </c>
      <c r="J51" s="3">
        <v>241</v>
      </c>
      <c r="K51" s="45" t="s">
        <v>1226</v>
      </c>
      <c r="L51" s="3" t="s">
        <v>467</v>
      </c>
    </row>
    <row r="52" customHeight="1" spans="2:12">
      <c r="B52" s="3">
        <v>13530</v>
      </c>
      <c r="E52" s="237" t="s">
        <v>66</v>
      </c>
      <c r="F52" s="91" t="s">
        <v>4284</v>
      </c>
      <c r="G52" s="3">
        <v>2021</v>
      </c>
      <c r="H52" s="3" t="s">
        <v>1161</v>
      </c>
      <c r="I52" s="3" t="s">
        <v>1403</v>
      </c>
      <c r="J52" s="3" t="s">
        <v>4285</v>
      </c>
      <c r="K52" s="45" t="s">
        <v>3291</v>
      </c>
      <c r="L52" s="3" t="s">
        <v>467</v>
      </c>
    </row>
    <row r="53" customHeight="1" spans="2:12">
      <c r="B53" s="3">
        <v>13533</v>
      </c>
      <c r="E53" s="237" t="s">
        <v>66</v>
      </c>
      <c r="F53" s="91" t="s">
        <v>4286</v>
      </c>
      <c r="G53" s="3">
        <v>2021</v>
      </c>
      <c r="H53" s="3" t="s">
        <v>1161</v>
      </c>
      <c r="I53" s="3" t="s">
        <v>1553</v>
      </c>
      <c r="J53" s="3">
        <v>303</v>
      </c>
      <c r="K53" s="3" t="s">
        <v>898</v>
      </c>
      <c r="L53" s="3" t="s">
        <v>467</v>
      </c>
    </row>
    <row r="54" customHeight="1" spans="2:12">
      <c r="B54" s="3">
        <v>13534</v>
      </c>
      <c r="E54" s="237" t="s">
        <v>66</v>
      </c>
      <c r="F54" s="91" t="s">
        <v>4287</v>
      </c>
      <c r="G54" s="3">
        <v>2021</v>
      </c>
      <c r="H54" s="3" t="s">
        <v>1161</v>
      </c>
      <c r="I54" s="3" t="s">
        <v>880</v>
      </c>
      <c r="J54" s="3" t="s">
        <v>4288</v>
      </c>
      <c r="K54" s="3" t="s">
        <v>4289</v>
      </c>
      <c r="L54" s="3" t="s">
        <v>244</v>
      </c>
    </row>
    <row r="55" customHeight="1" spans="2:12">
      <c r="B55" s="3">
        <v>13535</v>
      </c>
      <c r="E55" s="237" t="s">
        <v>66</v>
      </c>
      <c r="F55" s="91" t="s">
        <v>4290</v>
      </c>
      <c r="G55" s="3">
        <v>2020</v>
      </c>
      <c r="H55" s="3" t="s">
        <v>1077</v>
      </c>
      <c r="I55" s="3" t="s">
        <v>4291</v>
      </c>
      <c r="J55" s="3">
        <v>262</v>
      </c>
      <c r="K55" s="3" t="s">
        <v>4292</v>
      </c>
      <c r="L55" s="3" t="s">
        <v>244</v>
      </c>
    </row>
    <row r="56" customHeight="1" spans="2:12">
      <c r="B56" s="3">
        <v>13536</v>
      </c>
      <c r="E56" s="237" t="s">
        <v>66</v>
      </c>
      <c r="F56" s="91" t="s">
        <v>4293</v>
      </c>
      <c r="G56" s="3">
        <v>2021</v>
      </c>
      <c r="H56" s="3" t="s">
        <v>4294</v>
      </c>
      <c r="I56" s="3" t="s">
        <v>1403</v>
      </c>
      <c r="J56" s="3">
        <v>101</v>
      </c>
      <c r="K56" s="3" t="s">
        <v>105</v>
      </c>
      <c r="L56" s="3" t="s">
        <v>467</v>
      </c>
    </row>
    <row r="57" customHeight="1" spans="2:12">
      <c r="B57" s="3">
        <v>13537</v>
      </c>
      <c r="E57" s="237" t="s">
        <v>66</v>
      </c>
      <c r="F57" s="91" t="s">
        <v>4295</v>
      </c>
      <c r="G57" s="3">
        <v>2020</v>
      </c>
      <c r="H57" s="3" t="s">
        <v>2718</v>
      </c>
      <c r="I57" s="3" t="s">
        <v>859</v>
      </c>
      <c r="J57" s="3" t="s">
        <v>4296</v>
      </c>
      <c r="K57" s="3" t="s">
        <v>4297</v>
      </c>
      <c r="L57" s="3" t="s">
        <v>244</v>
      </c>
    </row>
    <row r="58" customHeight="1" spans="2:12">
      <c r="B58" s="3">
        <v>13538</v>
      </c>
      <c r="E58" s="237" t="s">
        <v>66</v>
      </c>
      <c r="F58" s="91" t="s">
        <v>4298</v>
      </c>
      <c r="G58" s="3">
        <v>2021</v>
      </c>
      <c r="H58" s="3" t="s">
        <v>4294</v>
      </c>
      <c r="I58" s="3" t="s">
        <v>1686</v>
      </c>
      <c r="J58" s="3">
        <v>48</v>
      </c>
      <c r="K58" s="3" t="s">
        <v>4299</v>
      </c>
      <c r="L58" s="3" t="s">
        <v>244</v>
      </c>
    </row>
    <row r="59" customHeight="1" spans="2:12">
      <c r="B59" s="3">
        <v>13540</v>
      </c>
      <c r="E59" s="237" t="s">
        <v>66</v>
      </c>
      <c r="F59" s="91" t="s">
        <v>4300</v>
      </c>
      <c r="G59" s="3">
        <v>2020</v>
      </c>
      <c r="H59" s="3" t="s">
        <v>1077</v>
      </c>
      <c r="I59" s="3" t="s">
        <v>859</v>
      </c>
      <c r="J59" s="3">
        <v>261</v>
      </c>
      <c r="K59" s="3" t="s">
        <v>4249</v>
      </c>
      <c r="L59" s="3" t="s">
        <v>244</v>
      </c>
    </row>
    <row r="60" customHeight="1" spans="2:12">
      <c r="B60" s="3">
        <v>13541</v>
      </c>
      <c r="E60" s="237" t="s">
        <v>66</v>
      </c>
      <c r="F60" s="91" t="s">
        <v>4301</v>
      </c>
      <c r="G60" s="3">
        <v>2020</v>
      </c>
      <c r="H60" s="3" t="s">
        <v>1077</v>
      </c>
      <c r="I60" s="3" t="s">
        <v>927</v>
      </c>
      <c r="J60" s="3">
        <v>153</v>
      </c>
      <c r="K60" s="3" t="s">
        <v>4249</v>
      </c>
      <c r="L60" s="3" t="s">
        <v>68</v>
      </c>
    </row>
    <row r="61" customHeight="1" spans="2:12">
      <c r="B61" s="3">
        <v>13544</v>
      </c>
      <c r="E61" s="237" t="s">
        <v>66</v>
      </c>
      <c r="F61" s="91" t="s">
        <v>4302</v>
      </c>
      <c r="G61" s="3">
        <v>2020</v>
      </c>
      <c r="H61" s="3" t="s">
        <v>1077</v>
      </c>
      <c r="I61" s="3" t="s">
        <v>1046</v>
      </c>
      <c r="J61" s="3">
        <v>157</v>
      </c>
      <c r="K61" s="3" t="s">
        <v>4249</v>
      </c>
      <c r="L61" s="3" t="s">
        <v>462</v>
      </c>
    </row>
    <row r="62" customHeight="1" spans="2:12">
      <c r="B62" s="3">
        <v>13545</v>
      </c>
      <c r="E62" s="237" t="s">
        <v>66</v>
      </c>
      <c r="F62" s="91" t="s">
        <v>4303</v>
      </c>
      <c r="G62" s="3" t="s">
        <v>4304</v>
      </c>
      <c r="H62" s="3" t="s">
        <v>1077</v>
      </c>
      <c r="I62" s="3" t="s">
        <v>1840</v>
      </c>
      <c r="J62" s="3">
        <v>150</v>
      </c>
      <c r="K62" s="3" t="s">
        <v>2676</v>
      </c>
      <c r="L62" s="3" t="s">
        <v>244</v>
      </c>
    </row>
    <row r="63" customHeight="1" spans="2:12">
      <c r="B63" s="3">
        <v>13546</v>
      </c>
      <c r="E63" s="237" t="s">
        <v>66</v>
      </c>
      <c r="F63" s="91" t="s">
        <v>4305</v>
      </c>
      <c r="G63" s="3" t="s">
        <v>4304</v>
      </c>
      <c r="H63" s="3" t="s">
        <v>905</v>
      </c>
      <c r="I63" s="3" t="s">
        <v>4260</v>
      </c>
      <c r="J63" s="3">
        <v>256</v>
      </c>
      <c r="K63" s="3" t="s">
        <v>105</v>
      </c>
      <c r="L63" s="3" t="s">
        <v>244</v>
      </c>
    </row>
    <row r="64" customHeight="1" spans="2:12">
      <c r="B64" s="3">
        <v>13547</v>
      </c>
      <c r="E64" s="237" t="s">
        <v>66</v>
      </c>
      <c r="F64" s="91" t="s">
        <v>4306</v>
      </c>
      <c r="G64" s="3" t="s">
        <v>4304</v>
      </c>
      <c r="H64" s="3" t="s">
        <v>905</v>
      </c>
      <c r="I64" s="3" t="s">
        <v>4307</v>
      </c>
      <c r="J64" s="3">
        <v>176</v>
      </c>
      <c r="K64" s="3" t="s">
        <v>4308</v>
      </c>
      <c r="L64" s="3" t="s">
        <v>244</v>
      </c>
    </row>
    <row r="65" customHeight="1" spans="2:12">
      <c r="B65" s="3">
        <v>13548</v>
      </c>
      <c r="E65" s="237" t="s">
        <v>66</v>
      </c>
      <c r="F65" s="91" t="s">
        <v>4309</v>
      </c>
      <c r="G65" s="3" t="s">
        <v>4304</v>
      </c>
      <c r="H65" s="3" t="s">
        <v>119</v>
      </c>
      <c r="I65" s="3" t="s">
        <v>4260</v>
      </c>
      <c r="J65" s="3">
        <v>211</v>
      </c>
      <c r="K65" s="3" t="s">
        <v>105</v>
      </c>
      <c r="L65" s="3" t="s">
        <v>244</v>
      </c>
    </row>
    <row r="66" customHeight="1" spans="2:12">
      <c r="B66" s="3">
        <v>13549</v>
      </c>
      <c r="E66" s="237" t="s">
        <v>66</v>
      </c>
      <c r="F66" s="91" t="s">
        <v>4310</v>
      </c>
      <c r="G66" s="3" t="s">
        <v>4304</v>
      </c>
      <c r="H66" s="3" t="s">
        <v>905</v>
      </c>
      <c r="I66" s="3" t="s">
        <v>4273</v>
      </c>
      <c r="J66" s="3">
        <v>29</v>
      </c>
      <c r="K66" s="3" t="s">
        <v>901</v>
      </c>
      <c r="L66" s="3" t="s">
        <v>467</v>
      </c>
    </row>
    <row r="67" customHeight="1" spans="2:12">
      <c r="B67" s="3">
        <v>13550</v>
      </c>
      <c r="E67" s="237" t="s">
        <v>66</v>
      </c>
      <c r="F67" s="91" t="s">
        <v>4311</v>
      </c>
      <c r="G67" s="3" t="s">
        <v>4304</v>
      </c>
      <c r="H67" s="3" t="s">
        <v>119</v>
      </c>
      <c r="I67" s="3" t="s">
        <v>2455</v>
      </c>
      <c r="J67" s="3">
        <v>2</v>
      </c>
      <c r="K67" s="3" t="s">
        <v>4312</v>
      </c>
      <c r="L67" s="3" t="s">
        <v>244</v>
      </c>
    </row>
    <row r="68" customHeight="1" spans="2:12">
      <c r="B68" s="3">
        <v>13551</v>
      </c>
      <c r="E68" s="237" t="s">
        <v>66</v>
      </c>
      <c r="F68" s="91" t="s">
        <v>4313</v>
      </c>
      <c r="G68" s="3" t="s">
        <v>4304</v>
      </c>
      <c r="H68" s="3" t="s">
        <v>905</v>
      </c>
      <c r="I68" s="3" t="s">
        <v>4273</v>
      </c>
      <c r="J68" s="3">
        <v>9</v>
      </c>
      <c r="K68" s="3" t="s">
        <v>2087</v>
      </c>
      <c r="L68" s="3" t="s">
        <v>467</v>
      </c>
    </row>
    <row r="69" customHeight="1" spans="2:12">
      <c r="B69" s="3">
        <v>13552</v>
      </c>
      <c r="E69" s="237" t="s">
        <v>66</v>
      </c>
      <c r="F69" s="91" t="s">
        <v>4314</v>
      </c>
      <c r="G69" s="3" t="s">
        <v>4304</v>
      </c>
      <c r="H69" s="3" t="s">
        <v>119</v>
      </c>
      <c r="I69" s="3" t="s">
        <v>2455</v>
      </c>
      <c r="J69" s="3">
        <v>201</v>
      </c>
      <c r="K69" s="3" t="s">
        <v>105</v>
      </c>
      <c r="L69" s="3" t="s">
        <v>68</v>
      </c>
    </row>
    <row r="70" customHeight="1" spans="2:12">
      <c r="B70" s="3">
        <v>13553</v>
      </c>
      <c r="E70" s="237" t="s">
        <v>66</v>
      </c>
      <c r="F70" s="91" t="s">
        <v>4315</v>
      </c>
      <c r="G70" s="3" t="s">
        <v>4304</v>
      </c>
      <c r="H70" s="3" t="s">
        <v>119</v>
      </c>
      <c r="I70" s="3" t="s">
        <v>1844</v>
      </c>
      <c r="J70" s="3">
        <v>226</v>
      </c>
      <c r="K70" s="3" t="s">
        <v>105</v>
      </c>
      <c r="L70" s="3" t="s">
        <v>244</v>
      </c>
    </row>
    <row r="71" customHeight="1" spans="2:12">
      <c r="B71" s="3">
        <v>13554</v>
      </c>
      <c r="E71" s="237" t="s">
        <v>66</v>
      </c>
      <c r="F71" s="91" t="s">
        <v>4316</v>
      </c>
      <c r="G71" s="3" t="s">
        <v>4304</v>
      </c>
      <c r="H71" s="3" t="s">
        <v>1161</v>
      </c>
      <c r="I71" s="3" t="s">
        <v>4273</v>
      </c>
      <c r="J71" s="3">
        <v>204</v>
      </c>
      <c r="K71" s="3" t="s">
        <v>105</v>
      </c>
      <c r="L71" s="3" t="s">
        <v>68</v>
      </c>
    </row>
    <row r="72" customHeight="1" spans="2:12">
      <c r="B72" s="3">
        <v>13555</v>
      </c>
      <c r="E72" s="237" t="s">
        <v>66</v>
      </c>
      <c r="F72" s="91" t="s">
        <v>4317</v>
      </c>
      <c r="G72" s="3" t="s">
        <v>4304</v>
      </c>
      <c r="H72" s="3" t="s">
        <v>119</v>
      </c>
      <c r="I72" s="3" t="s">
        <v>4273</v>
      </c>
      <c r="J72" s="3">
        <v>231</v>
      </c>
      <c r="K72" s="3" t="s">
        <v>105</v>
      </c>
      <c r="L72" s="3" t="s">
        <v>244</v>
      </c>
    </row>
    <row r="73" customHeight="1" spans="2:12">
      <c r="B73" s="3">
        <v>13556</v>
      </c>
      <c r="E73" s="237" t="s">
        <v>66</v>
      </c>
      <c r="F73" s="91" t="s">
        <v>4318</v>
      </c>
      <c r="G73" s="3" t="s">
        <v>4304</v>
      </c>
      <c r="H73" s="3" t="s">
        <v>119</v>
      </c>
      <c r="I73" s="3" t="s">
        <v>1840</v>
      </c>
      <c r="J73" s="3">
        <v>12</v>
      </c>
      <c r="K73" s="3" t="s">
        <v>4319</v>
      </c>
      <c r="L73" s="3" t="s">
        <v>467</v>
      </c>
    </row>
    <row r="74" customHeight="1" spans="2:12">
      <c r="B74" s="3">
        <v>13557</v>
      </c>
      <c r="E74" s="237" t="s">
        <v>66</v>
      </c>
      <c r="F74" s="91" t="s">
        <v>4320</v>
      </c>
      <c r="G74" s="3" t="s">
        <v>4304</v>
      </c>
      <c r="H74" s="3" t="s">
        <v>905</v>
      </c>
      <c r="I74" s="3" t="s">
        <v>2209</v>
      </c>
      <c r="J74" s="3">
        <v>23</v>
      </c>
      <c r="K74" s="3" t="s">
        <v>901</v>
      </c>
      <c r="L74" s="3" t="s">
        <v>244</v>
      </c>
    </row>
    <row r="75" customHeight="1" spans="2:12">
      <c r="B75" s="3">
        <v>13558</v>
      </c>
      <c r="E75" s="237" t="s">
        <v>66</v>
      </c>
      <c r="F75" s="91" t="s">
        <v>4321</v>
      </c>
      <c r="G75" s="3" t="s">
        <v>4304</v>
      </c>
      <c r="H75" s="3" t="s">
        <v>119</v>
      </c>
      <c r="I75" s="3" t="s">
        <v>1449</v>
      </c>
      <c r="J75" s="3">
        <v>187</v>
      </c>
      <c r="K75" s="3" t="s">
        <v>4322</v>
      </c>
      <c r="L75" s="3" t="s">
        <v>68</v>
      </c>
    </row>
    <row r="76" customHeight="1" spans="2:12">
      <c r="B76" s="3">
        <v>13559</v>
      </c>
      <c r="E76" s="237" t="s">
        <v>66</v>
      </c>
      <c r="F76" s="91" t="s">
        <v>4323</v>
      </c>
      <c r="G76" s="3" t="s">
        <v>4304</v>
      </c>
      <c r="H76" s="3" t="s">
        <v>1077</v>
      </c>
      <c r="I76" s="3" t="s">
        <v>2675</v>
      </c>
      <c r="J76" s="3">
        <v>175</v>
      </c>
      <c r="K76" s="3" t="s">
        <v>1499</v>
      </c>
      <c r="L76" s="3" t="s">
        <v>244</v>
      </c>
    </row>
    <row r="77" customHeight="1" spans="2:12">
      <c r="B77" s="3">
        <v>13560</v>
      </c>
      <c r="E77" s="237" t="s">
        <v>66</v>
      </c>
      <c r="F77" s="91" t="s">
        <v>4324</v>
      </c>
      <c r="G77" s="3" t="s">
        <v>4304</v>
      </c>
      <c r="H77" s="3" t="s">
        <v>119</v>
      </c>
      <c r="I77" s="3" t="s">
        <v>4325</v>
      </c>
      <c r="J77" s="3">
        <v>203</v>
      </c>
      <c r="K77" s="3" t="s">
        <v>4326</v>
      </c>
      <c r="L77" s="3" t="s">
        <v>467</v>
      </c>
    </row>
    <row r="78" customHeight="1" spans="2:12">
      <c r="B78" s="3">
        <v>13561</v>
      </c>
      <c r="E78" s="237" t="s">
        <v>66</v>
      </c>
      <c r="F78" s="91" t="s">
        <v>4327</v>
      </c>
      <c r="G78" s="3" t="s">
        <v>4304</v>
      </c>
      <c r="H78" s="3" t="s">
        <v>119</v>
      </c>
      <c r="I78" s="3" t="s">
        <v>2455</v>
      </c>
      <c r="J78" s="3">
        <v>1</v>
      </c>
      <c r="K78" s="3" t="s">
        <v>4328</v>
      </c>
      <c r="L78" s="3" t="s">
        <v>68</v>
      </c>
    </row>
    <row r="79" customHeight="1" spans="2:12">
      <c r="B79" s="3">
        <v>13562</v>
      </c>
      <c r="E79" s="237" t="s">
        <v>66</v>
      </c>
      <c r="F79" s="91" t="s">
        <v>4329</v>
      </c>
      <c r="G79" s="3" t="s">
        <v>4304</v>
      </c>
      <c r="H79" s="3" t="s">
        <v>1161</v>
      </c>
      <c r="I79" s="3" t="s">
        <v>1844</v>
      </c>
      <c r="J79" s="3">
        <v>266</v>
      </c>
      <c r="K79" s="3" t="s">
        <v>1850</v>
      </c>
      <c r="L79" s="3" t="s">
        <v>244</v>
      </c>
    </row>
    <row r="80" customHeight="1" spans="2:12">
      <c r="B80" s="3">
        <v>13563</v>
      </c>
      <c r="E80" s="237" t="s">
        <v>66</v>
      </c>
      <c r="F80" s="91" t="s">
        <v>4330</v>
      </c>
      <c r="G80" s="3" t="s">
        <v>4304</v>
      </c>
      <c r="H80" s="3" t="s">
        <v>905</v>
      </c>
      <c r="I80" s="3" t="s">
        <v>4260</v>
      </c>
      <c r="J80" s="3">
        <v>24</v>
      </c>
      <c r="K80" s="3" t="s">
        <v>4331</v>
      </c>
      <c r="L80" s="3" t="s">
        <v>244</v>
      </c>
    </row>
    <row r="81" customHeight="1" spans="2:12">
      <c r="B81" s="3">
        <v>13564</v>
      </c>
      <c r="E81" s="237" t="s">
        <v>66</v>
      </c>
      <c r="F81" s="91" t="s">
        <v>4332</v>
      </c>
      <c r="G81" s="3" t="s">
        <v>4304</v>
      </c>
      <c r="H81" s="3" t="s">
        <v>905</v>
      </c>
      <c r="I81" s="3" t="s">
        <v>1976</v>
      </c>
      <c r="J81" s="3">
        <v>64</v>
      </c>
      <c r="K81" s="3" t="s">
        <v>4258</v>
      </c>
      <c r="L81" s="3" t="s">
        <v>68</v>
      </c>
    </row>
    <row r="82" customHeight="1" spans="2:12">
      <c r="B82" s="3">
        <v>13565</v>
      </c>
      <c r="E82" s="237" t="s">
        <v>66</v>
      </c>
      <c r="F82" s="91" t="s">
        <v>4333</v>
      </c>
      <c r="G82" s="3" t="s">
        <v>4304</v>
      </c>
      <c r="H82" s="3" t="s">
        <v>905</v>
      </c>
      <c r="I82" s="3" t="s">
        <v>1823</v>
      </c>
      <c r="J82" s="3">
        <v>1</v>
      </c>
      <c r="K82" s="3" t="s">
        <v>105</v>
      </c>
      <c r="L82" s="3" t="s">
        <v>244</v>
      </c>
    </row>
    <row r="83" customHeight="1" spans="2:12">
      <c r="B83" s="3">
        <v>13566</v>
      </c>
      <c r="E83" s="237" t="s">
        <v>66</v>
      </c>
      <c r="F83" s="91" t="s">
        <v>4334</v>
      </c>
      <c r="G83" s="3" t="s">
        <v>4304</v>
      </c>
      <c r="H83" s="3" t="s">
        <v>119</v>
      </c>
      <c r="I83" s="3" t="s">
        <v>1844</v>
      </c>
      <c r="J83" s="3">
        <v>2</v>
      </c>
      <c r="K83" s="3" t="s">
        <v>4328</v>
      </c>
      <c r="L83" s="3" t="s">
        <v>68</v>
      </c>
    </row>
    <row r="84" customHeight="1" spans="2:12">
      <c r="B84" s="3">
        <v>13567</v>
      </c>
      <c r="E84" s="237" t="s">
        <v>66</v>
      </c>
      <c r="F84" s="91" t="s">
        <v>4335</v>
      </c>
      <c r="G84" s="3" t="s">
        <v>4304</v>
      </c>
      <c r="H84" s="3" t="s">
        <v>119</v>
      </c>
      <c r="I84" s="3" t="s">
        <v>4336</v>
      </c>
      <c r="J84" s="3">
        <v>227</v>
      </c>
      <c r="K84" s="3" t="s">
        <v>4322</v>
      </c>
      <c r="L84" s="3" t="s">
        <v>244</v>
      </c>
    </row>
    <row r="85" customHeight="1" spans="2:12">
      <c r="B85" s="3">
        <v>13568</v>
      </c>
      <c r="E85" s="237" t="s">
        <v>66</v>
      </c>
      <c r="F85" s="91" t="s">
        <v>4337</v>
      </c>
      <c r="G85" s="3" t="s">
        <v>4304</v>
      </c>
      <c r="H85" s="3" t="s">
        <v>119</v>
      </c>
      <c r="I85" s="3" t="s">
        <v>2487</v>
      </c>
      <c r="J85" s="3">
        <v>8</v>
      </c>
      <c r="K85" s="3" t="s">
        <v>2671</v>
      </c>
      <c r="L85" s="3" t="s">
        <v>244</v>
      </c>
    </row>
    <row r="86" customHeight="1" spans="2:12">
      <c r="B86" s="3">
        <v>13569</v>
      </c>
      <c r="E86" s="237" t="s">
        <v>66</v>
      </c>
      <c r="F86" s="91" t="s">
        <v>4338</v>
      </c>
      <c r="G86" s="3" t="s">
        <v>4304</v>
      </c>
      <c r="H86" s="3" t="s">
        <v>905</v>
      </c>
      <c r="I86" s="3" t="s">
        <v>1823</v>
      </c>
      <c r="J86" s="3">
        <v>1</v>
      </c>
      <c r="K86" s="3" t="s">
        <v>105</v>
      </c>
      <c r="L86" s="3" t="s">
        <v>244</v>
      </c>
    </row>
    <row r="87" customHeight="1" spans="2:12">
      <c r="B87" s="3">
        <v>13572</v>
      </c>
      <c r="E87" s="237" t="s">
        <v>66</v>
      </c>
      <c r="F87" s="91" t="s">
        <v>4339</v>
      </c>
      <c r="G87" s="3" t="s">
        <v>4304</v>
      </c>
      <c r="H87" s="3" t="s">
        <v>119</v>
      </c>
      <c r="I87" s="3" t="s">
        <v>4260</v>
      </c>
      <c r="J87" s="3">
        <v>211</v>
      </c>
      <c r="K87" s="3" t="s">
        <v>105</v>
      </c>
      <c r="L87" s="3" t="s">
        <v>244</v>
      </c>
    </row>
    <row r="88" customHeight="1" spans="2:12">
      <c r="B88" s="3">
        <v>13573</v>
      </c>
      <c r="E88" s="237" t="s">
        <v>66</v>
      </c>
      <c r="F88" s="91" t="s">
        <v>4340</v>
      </c>
      <c r="G88" s="3" t="s">
        <v>4304</v>
      </c>
      <c r="H88" s="3" t="s">
        <v>905</v>
      </c>
      <c r="I88" s="3" t="s">
        <v>4260</v>
      </c>
      <c r="J88" s="3">
        <v>256</v>
      </c>
      <c r="K88" s="3" t="s">
        <v>4341</v>
      </c>
      <c r="L88" s="3" t="s">
        <v>467</v>
      </c>
    </row>
    <row r="89" customHeight="1" spans="2:12">
      <c r="B89" s="3">
        <v>13574</v>
      </c>
      <c r="E89" s="237" t="s">
        <v>66</v>
      </c>
      <c r="F89" s="91" t="s">
        <v>4342</v>
      </c>
      <c r="G89" s="3" t="s">
        <v>4304</v>
      </c>
      <c r="H89" s="3" t="s">
        <v>905</v>
      </c>
      <c r="I89" s="3" t="s">
        <v>4343</v>
      </c>
      <c r="J89" s="3">
        <v>294</v>
      </c>
      <c r="K89" s="3" t="s">
        <v>4258</v>
      </c>
      <c r="L89" s="3" t="s">
        <v>68</v>
      </c>
    </row>
    <row r="90" customHeight="1" spans="2:12">
      <c r="B90" s="3">
        <v>13575</v>
      </c>
      <c r="E90" s="237" t="s">
        <v>66</v>
      </c>
      <c r="F90" s="91" t="s">
        <v>4344</v>
      </c>
      <c r="G90" s="3" t="s">
        <v>4304</v>
      </c>
      <c r="H90" s="3" t="s">
        <v>1077</v>
      </c>
      <c r="I90" s="3" t="s">
        <v>2209</v>
      </c>
      <c r="J90" s="3">
        <v>183</v>
      </c>
      <c r="K90" s="3" t="s">
        <v>2676</v>
      </c>
      <c r="L90" s="3" t="s">
        <v>68</v>
      </c>
    </row>
    <row r="91" customHeight="1" spans="2:12">
      <c r="B91" s="3">
        <v>13576</v>
      </c>
      <c r="E91" s="237" t="s">
        <v>66</v>
      </c>
      <c r="F91" s="91" t="s">
        <v>4345</v>
      </c>
      <c r="G91" s="3" t="s">
        <v>4304</v>
      </c>
      <c r="H91" s="3" t="s">
        <v>905</v>
      </c>
      <c r="I91" s="3" t="s">
        <v>2455</v>
      </c>
      <c r="J91" s="3">
        <v>3</v>
      </c>
      <c r="K91" s="3" t="s">
        <v>901</v>
      </c>
      <c r="L91" s="3" t="s">
        <v>4222</v>
      </c>
    </row>
    <row r="92" customHeight="1" spans="2:12">
      <c r="B92" s="3">
        <v>13577</v>
      </c>
      <c r="E92" s="237" t="s">
        <v>66</v>
      </c>
      <c r="F92" s="91" t="s">
        <v>4346</v>
      </c>
      <c r="G92" s="3" t="s">
        <v>4304</v>
      </c>
      <c r="H92" s="3" t="s">
        <v>119</v>
      </c>
      <c r="I92" s="3" t="s">
        <v>1844</v>
      </c>
      <c r="J92" s="3">
        <v>226</v>
      </c>
      <c r="K92" s="3" t="s">
        <v>105</v>
      </c>
      <c r="L92" s="3" t="s">
        <v>68</v>
      </c>
    </row>
    <row r="93" customHeight="1" spans="2:12">
      <c r="B93" s="3">
        <v>13578</v>
      </c>
      <c r="E93" s="237" t="s">
        <v>66</v>
      </c>
      <c r="F93" s="91" t="s">
        <v>4347</v>
      </c>
      <c r="G93" s="3" t="s">
        <v>4304</v>
      </c>
      <c r="H93" s="3" t="s">
        <v>119</v>
      </c>
      <c r="I93" s="3" t="s">
        <v>4260</v>
      </c>
      <c r="J93" s="3">
        <v>211</v>
      </c>
      <c r="K93" s="3" t="s">
        <v>105</v>
      </c>
      <c r="L93" s="3" t="s">
        <v>244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BF9000"/>
    <outlinePr summaryBelow="0" summaryRight="0"/>
  </sheetPr>
  <dimension ref="A1:R476"/>
  <sheetViews>
    <sheetView workbookViewId="0">
      <selection activeCell="A1" sqref="A1"/>
    </sheetView>
  </sheetViews>
  <sheetFormatPr defaultColWidth="12.6285714285714" defaultRowHeight="15.75" customHeight="1"/>
  <cols>
    <col min="7" max="7" width="20.752380952381" customWidth="1"/>
    <col min="8" max="8" width="19.8761904761905" customWidth="1"/>
    <col min="18" max="18" width="15.3809523809524" customWidth="1"/>
  </cols>
  <sheetData>
    <row r="1" customHeight="1" spans="1:18">
      <c r="A1" s="52" t="s">
        <v>13</v>
      </c>
      <c r="B1" s="52"/>
      <c r="C1" s="52" t="s">
        <v>3071</v>
      </c>
      <c r="D1" s="161" t="s">
        <v>1</v>
      </c>
      <c r="E1" s="161" t="s">
        <v>2</v>
      </c>
      <c r="F1" s="52" t="s">
        <v>3</v>
      </c>
      <c r="G1" s="52" t="s">
        <v>4</v>
      </c>
      <c r="H1" s="52" t="s">
        <v>5</v>
      </c>
      <c r="I1" s="52" t="s">
        <v>6</v>
      </c>
      <c r="J1" s="52" t="s">
        <v>7</v>
      </c>
      <c r="K1" s="52" t="s">
        <v>8</v>
      </c>
      <c r="M1" s="3" t="s">
        <v>14</v>
      </c>
      <c r="N1" s="3" t="s">
        <v>1779</v>
      </c>
      <c r="O1" s="11" t="s">
        <v>1780</v>
      </c>
      <c r="P1" s="22" t="s">
        <v>1781</v>
      </c>
      <c r="Q1" s="12" t="s">
        <v>1782</v>
      </c>
      <c r="R1" s="1" t="s">
        <v>1783</v>
      </c>
    </row>
    <row r="2" customHeight="1" spans="15:17">
      <c r="O2" s="96">
        <f>COUNTA(A3:A999)</f>
        <v>470</v>
      </c>
      <c r="P2" s="236">
        <f>SUM(M3:M999)</f>
        <v>23320</v>
      </c>
      <c r="Q2" s="57"/>
    </row>
    <row r="3" customHeight="1" spans="1:13">
      <c r="A3" s="162">
        <v>10971</v>
      </c>
      <c r="B3" s="3"/>
      <c r="C3" s="3"/>
      <c r="D3" s="91" t="s">
        <v>66</v>
      </c>
      <c r="E3" s="3">
        <v>5847147</v>
      </c>
      <c r="F3" s="3">
        <v>2016</v>
      </c>
      <c r="G3" s="3" t="s">
        <v>3993</v>
      </c>
      <c r="H3" s="3" t="s">
        <v>4348</v>
      </c>
      <c r="K3" s="3" t="s">
        <v>467</v>
      </c>
      <c r="M3" s="3">
        <v>70</v>
      </c>
    </row>
    <row r="4" customHeight="1" spans="1:13">
      <c r="A4" s="162">
        <f>'Drop 1 Football'!A524+1</f>
        <v>10976</v>
      </c>
      <c r="D4" s="91" t="s">
        <v>66</v>
      </c>
      <c r="E4" s="3">
        <v>2135284</v>
      </c>
      <c r="F4" s="3">
        <v>2011</v>
      </c>
      <c r="G4" s="3" t="s">
        <v>3765</v>
      </c>
      <c r="H4" s="3" t="s">
        <v>4349</v>
      </c>
      <c r="J4" s="3" t="s">
        <v>4350</v>
      </c>
      <c r="K4" s="3" t="s">
        <v>4351</v>
      </c>
      <c r="M4" s="3">
        <v>40</v>
      </c>
    </row>
    <row r="5" customHeight="1" spans="1:13">
      <c r="A5" s="162">
        <f>'Drop 1 Football'!A531+1</f>
        <v>12418</v>
      </c>
      <c r="D5" s="91" t="s">
        <v>66</v>
      </c>
      <c r="E5" s="3">
        <v>6724406</v>
      </c>
      <c r="F5" s="3">
        <v>2010</v>
      </c>
      <c r="G5" s="3" t="s">
        <v>3765</v>
      </c>
      <c r="H5" s="3" t="s">
        <v>4352</v>
      </c>
      <c r="K5" s="3" t="s">
        <v>4353</v>
      </c>
      <c r="M5" s="3">
        <v>35</v>
      </c>
    </row>
    <row r="6" customHeight="1" spans="1:13">
      <c r="A6" s="162" t="e">
        <f>'Drop 1 Football'!A587+1</f>
        <v>#VALUE!</v>
      </c>
      <c r="B6" s="143"/>
      <c r="C6" s="143"/>
      <c r="D6" s="144" t="s">
        <v>3991</v>
      </c>
      <c r="E6" s="144" t="s">
        <v>4354</v>
      </c>
      <c r="F6" s="140">
        <v>1996</v>
      </c>
      <c r="G6" s="140" t="s">
        <v>3843</v>
      </c>
      <c r="H6" s="140" t="s">
        <v>4355</v>
      </c>
      <c r="I6" s="140"/>
      <c r="J6" s="140" t="s">
        <v>1770</v>
      </c>
      <c r="K6" s="140" t="s">
        <v>4356</v>
      </c>
      <c r="M6" s="3">
        <v>50</v>
      </c>
    </row>
    <row r="7" customHeight="1" spans="1:13">
      <c r="A7" s="162" t="e">
        <f t="shared" ref="A7:A16" si="0">A6+1</f>
        <v>#VALUE!</v>
      </c>
      <c r="B7" s="143"/>
      <c r="C7" s="143"/>
      <c r="D7" s="144" t="s">
        <v>21</v>
      </c>
      <c r="E7" s="144" t="s">
        <v>4357</v>
      </c>
      <c r="F7" s="140">
        <v>1999</v>
      </c>
      <c r="G7" s="140" t="s">
        <v>3783</v>
      </c>
      <c r="H7" s="140" t="s">
        <v>4358</v>
      </c>
      <c r="I7" s="140">
        <v>60</v>
      </c>
      <c r="J7" s="140" t="s">
        <v>4359</v>
      </c>
      <c r="K7" s="140" t="s">
        <v>1138</v>
      </c>
      <c r="M7" s="3">
        <v>30</v>
      </c>
    </row>
    <row r="8" customHeight="1" spans="1:13">
      <c r="A8" s="162" t="e">
        <f t="shared" si="0"/>
        <v>#VALUE!</v>
      </c>
      <c r="B8" s="143"/>
      <c r="C8" s="143"/>
      <c r="D8" s="144" t="s">
        <v>66</v>
      </c>
      <c r="E8" s="144" t="s">
        <v>4360</v>
      </c>
      <c r="F8" s="140">
        <v>2016</v>
      </c>
      <c r="G8" s="140" t="s">
        <v>3993</v>
      </c>
      <c r="H8" s="140" t="s">
        <v>4348</v>
      </c>
      <c r="I8" s="140">
        <v>11</v>
      </c>
      <c r="J8" s="140" t="s">
        <v>4361</v>
      </c>
      <c r="K8" s="140" t="s">
        <v>984</v>
      </c>
      <c r="M8" s="3">
        <v>65</v>
      </c>
    </row>
    <row r="9" customHeight="1" spans="1:13">
      <c r="A9" s="162" t="e">
        <f t="shared" si="0"/>
        <v>#VALUE!</v>
      </c>
      <c r="B9" s="143"/>
      <c r="C9" s="143"/>
      <c r="D9" s="144" t="s">
        <v>21</v>
      </c>
      <c r="E9" s="144" t="s">
        <v>4362</v>
      </c>
      <c r="F9" s="140">
        <v>2016</v>
      </c>
      <c r="G9" s="140" t="s">
        <v>3993</v>
      </c>
      <c r="H9" s="140" t="s">
        <v>4348</v>
      </c>
      <c r="I9" s="140">
        <v>11</v>
      </c>
      <c r="J9" s="140" t="s">
        <v>1770</v>
      </c>
      <c r="K9" s="140" t="s">
        <v>666</v>
      </c>
      <c r="M9" s="3">
        <v>70</v>
      </c>
    </row>
    <row r="10" customHeight="1" spans="1:13">
      <c r="A10" s="162" t="e">
        <f t="shared" si="0"/>
        <v>#VALUE!</v>
      </c>
      <c r="B10" s="143"/>
      <c r="C10" s="143"/>
      <c r="D10" s="144" t="s">
        <v>66</v>
      </c>
      <c r="E10" s="144" t="s">
        <v>4363</v>
      </c>
      <c r="F10" s="140">
        <v>2016</v>
      </c>
      <c r="G10" s="140" t="s">
        <v>3993</v>
      </c>
      <c r="H10" s="140" t="s">
        <v>4348</v>
      </c>
      <c r="I10" s="140">
        <v>11</v>
      </c>
      <c r="J10" s="140" t="s">
        <v>1770</v>
      </c>
      <c r="K10" s="140" t="s">
        <v>808</v>
      </c>
      <c r="M10" s="3">
        <v>75</v>
      </c>
    </row>
    <row r="11" customHeight="1" spans="1:13">
      <c r="A11" s="162" t="e">
        <f t="shared" si="0"/>
        <v>#VALUE!</v>
      </c>
      <c r="B11" s="143"/>
      <c r="C11" s="143"/>
      <c r="D11" s="144" t="s">
        <v>21</v>
      </c>
      <c r="E11" s="144" t="s">
        <v>4364</v>
      </c>
      <c r="F11" s="140">
        <v>1999</v>
      </c>
      <c r="G11" s="140" t="s">
        <v>3765</v>
      </c>
      <c r="H11" s="140" t="s">
        <v>4348</v>
      </c>
      <c r="I11" s="140">
        <v>4</v>
      </c>
      <c r="J11" s="140" t="s">
        <v>1770</v>
      </c>
      <c r="K11" s="140" t="s">
        <v>763</v>
      </c>
      <c r="M11" s="3">
        <v>260</v>
      </c>
    </row>
    <row r="12" customHeight="1" spans="1:13">
      <c r="A12" s="162" t="e">
        <f t="shared" si="0"/>
        <v>#VALUE!</v>
      </c>
      <c r="B12" s="143"/>
      <c r="C12" s="143"/>
      <c r="D12" s="144" t="s">
        <v>66</v>
      </c>
      <c r="E12" s="144" t="s">
        <v>4365</v>
      </c>
      <c r="F12" s="140">
        <v>2016</v>
      </c>
      <c r="G12" s="140" t="s">
        <v>3993</v>
      </c>
      <c r="H12" s="140" t="s">
        <v>4366</v>
      </c>
      <c r="I12" s="140">
        <v>12</v>
      </c>
      <c r="J12" s="140" t="s">
        <v>1770</v>
      </c>
      <c r="K12" s="140" t="s">
        <v>4222</v>
      </c>
      <c r="M12" s="3">
        <v>30</v>
      </c>
    </row>
    <row r="13" customHeight="1" spans="1:13">
      <c r="A13" s="162" t="e">
        <f t="shared" si="0"/>
        <v>#VALUE!</v>
      </c>
      <c r="B13" s="143"/>
      <c r="C13" s="143"/>
      <c r="D13" s="144" t="s">
        <v>3991</v>
      </c>
      <c r="E13" s="144" t="s">
        <v>4367</v>
      </c>
      <c r="F13" s="140">
        <v>2004</v>
      </c>
      <c r="G13" s="140" t="s">
        <v>4368</v>
      </c>
      <c r="H13" s="140" t="s">
        <v>4369</v>
      </c>
      <c r="I13" s="140" t="s">
        <v>4370</v>
      </c>
      <c r="J13" s="140" t="s">
        <v>4371</v>
      </c>
      <c r="K13" s="140" t="s">
        <v>3996</v>
      </c>
      <c r="M13" s="3">
        <v>40</v>
      </c>
    </row>
    <row r="14" customHeight="1" spans="1:13">
      <c r="A14" s="162" t="e">
        <f t="shared" si="0"/>
        <v>#VALUE!</v>
      </c>
      <c r="B14" s="143"/>
      <c r="C14" s="143"/>
      <c r="D14" s="144" t="s">
        <v>3991</v>
      </c>
      <c r="E14" s="144" t="s">
        <v>4372</v>
      </c>
      <c r="F14" s="140">
        <v>2004</v>
      </c>
      <c r="G14" s="140" t="s">
        <v>3765</v>
      </c>
      <c r="H14" s="140" t="s">
        <v>4369</v>
      </c>
      <c r="I14" s="140" t="s">
        <v>4370</v>
      </c>
      <c r="J14" s="140" t="s">
        <v>4371</v>
      </c>
      <c r="K14" s="140" t="s">
        <v>3996</v>
      </c>
      <c r="M14" s="3">
        <v>40</v>
      </c>
    </row>
    <row r="15" customHeight="1" spans="1:13">
      <c r="A15" s="162" t="e">
        <f t="shared" si="0"/>
        <v>#VALUE!</v>
      </c>
      <c r="B15" s="143"/>
      <c r="C15" s="143"/>
      <c r="D15" s="144" t="s">
        <v>66</v>
      </c>
      <c r="E15" s="144" t="s">
        <v>4373</v>
      </c>
      <c r="F15" s="140">
        <v>2016</v>
      </c>
      <c r="G15" s="140" t="s">
        <v>3993</v>
      </c>
      <c r="H15" s="140" t="s">
        <v>4348</v>
      </c>
      <c r="I15" s="140">
        <v>11</v>
      </c>
      <c r="J15" s="140" t="s">
        <v>4361</v>
      </c>
      <c r="K15" s="140" t="s">
        <v>984</v>
      </c>
      <c r="M15" s="3">
        <v>65</v>
      </c>
    </row>
    <row r="16" customHeight="1" spans="1:13">
      <c r="A16" s="162" t="e">
        <f t="shared" si="0"/>
        <v>#VALUE!</v>
      </c>
      <c r="B16" s="143"/>
      <c r="C16" s="143"/>
      <c r="D16" s="144" t="s">
        <v>3991</v>
      </c>
      <c r="E16" s="144" t="s">
        <v>3992</v>
      </c>
      <c r="F16" s="140">
        <v>2016</v>
      </c>
      <c r="G16" s="140" t="s">
        <v>3993</v>
      </c>
      <c r="H16" s="140" t="s">
        <v>3994</v>
      </c>
      <c r="I16" s="140" t="s">
        <v>3995</v>
      </c>
      <c r="J16" s="140"/>
      <c r="K16" s="140" t="s">
        <v>3996</v>
      </c>
      <c r="M16" s="3">
        <v>15</v>
      </c>
    </row>
    <row r="17" customHeight="1" spans="1:13">
      <c r="A17" s="162">
        <f>'Drop 1 BBALL'!A368+1</f>
        <v>11983</v>
      </c>
      <c r="B17" s="143"/>
      <c r="C17" s="143"/>
      <c r="D17" s="144" t="s">
        <v>21</v>
      </c>
      <c r="E17" s="144" t="s">
        <v>4374</v>
      </c>
      <c r="F17" s="65">
        <v>1998</v>
      </c>
      <c r="G17" s="45" t="s">
        <v>4375</v>
      </c>
      <c r="H17" s="45" t="s">
        <v>4376</v>
      </c>
      <c r="I17" s="3">
        <v>9</v>
      </c>
      <c r="J17" s="45" t="s">
        <v>4377</v>
      </c>
      <c r="K17" s="65" t="s">
        <v>30</v>
      </c>
      <c r="M17" s="3">
        <v>550</v>
      </c>
    </row>
    <row r="18" customHeight="1" spans="1:13">
      <c r="A18" s="162">
        <f t="shared" ref="A18:A32" si="1">A17+1</f>
        <v>11984</v>
      </c>
      <c r="D18" s="144" t="s">
        <v>21</v>
      </c>
      <c r="E18" s="91" t="s">
        <v>4378</v>
      </c>
      <c r="F18" s="65">
        <v>1999</v>
      </c>
      <c r="G18" s="45" t="s">
        <v>3777</v>
      </c>
      <c r="H18" s="45" t="s">
        <v>3837</v>
      </c>
      <c r="I18" s="45">
        <v>6</v>
      </c>
      <c r="J18" s="65"/>
      <c r="K18" s="65" t="s">
        <v>666</v>
      </c>
      <c r="M18" s="3">
        <v>40</v>
      </c>
    </row>
    <row r="19" customHeight="1" spans="1:13">
      <c r="A19" s="162">
        <f t="shared" si="1"/>
        <v>11985</v>
      </c>
      <c r="D19" s="144" t="s">
        <v>21</v>
      </c>
      <c r="E19" s="91" t="s">
        <v>4379</v>
      </c>
      <c r="F19" s="9">
        <v>1999</v>
      </c>
      <c r="G19" s="9" t="s">
        <v>3777</v>
      </c>
      <c r="H19" s="9" t="s">
        <v>4380</v>
      </c>
      <c r="I19" s="3">
        <v>4</v>
      </c>
      <c r="J19" s="9" t="s">
        <v>3862</v>
      </c>
      <c r="K19" s="9" t="s">
        <v>666</v>
      </c>
      <c r="M19" s="3">
        <v>160</v>
      </c>
    </row>
    <row r="20" customHeight="1" spans="1:13">
      <c r="A20" s="162">
        <f t="shared" si="1"/>
        <v>11986</v>
      </c>
      <c r="D20" s="144" t="s">
        <v>21</v>
      </c>
      <c r="E20" s="91" t="s">
        <v>4381</v>
      </c>
      <c r="F20" s="65">
        <v>1999</v>
      </c>
      <c r="G20" s="45" t="s">
        <v>3777</v>
      </c>
      <c r="H20" s="45" t="s">
        <v>4380</v>
      </c>
      <c r="I20" s="3">
        <v>4</v>
      </c>
      <c r="J20" s="45" t="s">
        <v>3862</v>
      </c>
      <c r="K20" s="65" t="s">
        <v>666</v>
      </c>
      <c r="M20" s="3">
        <v>160</v>
      </c>
    </row>
    <row r="21" customHeight="1" spans="1:13">
      <c r="A21" s="162">
        <f t="shared" si="1"/>
        <v>11987</v>
      </c>
      <c r="D21" s="144" t="s">
        <v>21</v>
      </c>
      <c r="E21" s="91" t="s">
        <v>4382</v>
      </c>
      <c r="F21" s="65">
        <v>1998</v>
      </c>
      <c r="G21" s="45" t="s">
        <v>4375</v>
      </c>
      <c r="H21" s="45" t="s">
        <v>4383</v>
      </c>
      <c r="I21" s="3">
        <v>143</v>
      </c>
      <c r="J21" s="45" t="s">
        <v>4377</v>
      </c>
      <c r="K21" s="65" t="s">
        <v>25</v>
      </c>
      <c r="M21" s="3">
        <v>95</v>
      </c>
    </row>
    <row r="22" customHeight="1" spans="1:13">
      <c r="A22" s="162">
        <f t="shared" si="1"/>
        <v>11988</v>
      </c>
      <c r="D22" s="144" t="s">
        <v>21</v>
      </c>
      <c r="E22" s="91" t="s">
        <v>4384</v>
      </c>
      <c r="F22" s="65">
        <v>1999</v>
      </c>
      <c r="G22" s="45" t="s">
        <v>4385</v>
      </c>
      <c r="H22" s="45" t="s">
        <v>4386</v>
      </c>
      <c r="I22" s="3">
        <v>3</v>
      </c>
      <c r="J22" s="3" t="s">
        <v>3862</v>
      </c>
      <c r="K22" s="65" t="s">
        <v>666</v>
      </c>
      <c r="M22" s="3">
        <v>55</v>
      </c>
    </row>
    <row r="23" customHeight="1" spans="1:13">
      <c r="A23" s="162">
        <f t="shared" si="1"/>
        <v>11989</v>
      </c>
      <c r="D23" s="144" t="s">
        <v>21</v>
      </c>
      <c r="E23" s="91" t="s">
        <v>4387</v>
      </c>
      <c r="F23" s="3">
        <v>1999</v>
      </c>
      <c r="G23" s="3" t="s">
        <v>3783</v>
      </c>
      <c r="H23" s="3" t="s">
        <v>4388</v>
      </c>
      <c r="I23" s="3">
        <v>9</v>
      </c>
      <c r="J23" s="3" t="s">
        <v>3862</v>
      </c>
      <c r="K23" s="3" t="s">
        <v>763</v>
      </c>
      <c r="M23" s="3">
        <v>40</v>
      </c>
    </row>
    <row r="24" customHeight="1" spans="1:13">
      <c r="A24" s="162">
        <f t="shared" si="1"/>
        <v>11990</v>
      </c>
      <c r="D24" s="144" t="s">
        <v>21</v>
      </c>
      <c r="E24" s="91" t="s">
        <v>4389</v>
      </c>
      <c r="F24" s="9">
        <v>1999</v>
      </c>
      <c r="G24" s="9" t="s">
        <v>3783</v>
      </c>
      <c r="H24" s="9" t="s">
        <v>4390</v>
      </c>
      <c r="I24" s="3">
        <v>6</v>
      </c>
      <c r="J24" s="9" t="s">
        <v>3862</v>
      </c>
      <c r="K24" s="9" t="s">
        <v>72</v>
      </c>
      <c r="M24" s="3">
        <v>100</v>
      </c>
    </row>
    <row r="25" customHeight="1" spans="1:13">
      <c r="A25" s="162">
        <f t="shared" si="1"/>
        <v>11991</v>
      </c>
      <c r="D25" s="144" t="s">
        <v>21</v>
      </c>
      <c r="E25" s="91" t="s">
        <v>4391</v>
      </c>
      <c r="F25" s="9">
        <v>1999</v>
      </c>
      <c r="G25" s="9" t="s">
        <v>3777</v>
      </c>
      <c r="H25" s="9" t="s">
        <v>4386</v>
      </c>
      <c r="I25" s="9">
        <v>3</v>
      </c>
      <c r="J25" s="9" t="s">
        <v>3862</v>
      </c>
      <c r="K25" s="9" t="s">
        <v>666</v>
      </c>
      <c r="M25" s="3">
        <v>55</v>
      </c>
    </row>
    <row r="26" customHeight="1" spans="1:13">
      <c r="A26" s="162">
        <f t="shared" si="1"/>
        <v>11992</v>
      </c>
      <c r="D26" s="144" t="s">
        <v>21</v>
      </c>
      <c r="E26" s="91" t="s">
        <v>4392</v>
      </c>
      <c r="F26" s="65">
        <v>1999</v>
      </c>
      <c r="G26" s="45" t="s">
        <v>3777</v>
      </c>
      <c r="H26" s="45" t="s">
        <v>4393</v>
      </c>
      <c r="I26" s="3">
        <v>12</v>
      </c>
      <c r="J26" s="45" t="s">
        <v>3862</v>
      </c>
      <c r="K26" s="65" t="s">
        <v>25</v>
      </c>
      <c r="M26" s="3">
        <v>250</v>
      </c>
    </row>
    <row r="27" customHeight="1" spans="1:13">
      <c r="A27" s="162">
        <f t="shared" si="1"/>
        <v>11993</v>
      </c>
      <c r="D27" s="144" t="s">
        <v>21</v>
      </c>
      <c r="E27" s="91" t="s">
        <v>4394</v>
      </c>
      <c r="F27" s="65">
        <v>1999</v>
      </c>
      <c r="G27" s="45" t="s">
        <v>3783</v>
      </c>
      <c r="H27" s="45" t="s">
        <v>4395</v>
      </c>
      <c r="I27" s="3">
        <v>7</v>
      </c>
      <c r="J27" s="45" t="s">
        <v>3862</v>
      </c>
      <c r="K27" s="65" t="s">
        <v>72</v>
      </c>
      <c r="M27" s="3">
        <v>80</v>
      </c>
    </row>
    <row r="28" customHeight="1" spans="1:13">
      <c r="A28" s="162">
        <f t="shared" si="1"/>
        <v>11994</v>
      </c>
      <c r="D28" s="144" t="s">
        <v>21</v>
      </c>
      <c r="E28" s="91" t="s">
        <v>4396</v>
      </c>
      <c r="F28" s="65">
        <v>1999</v>
      </c>
      <c r="G28" s="45" t="s">
        <v>3765</v>
      </c>
      <c r="H28" s="45" t="s">
        <v>4397</v>
      </c>
      <c r="I28" s="45">
        <v>3</v>
      </c>
      <c r="J28" s="65" t="s">
        <v>1770</v>
      </c>
      <c r="K28" s="65" t="s">
        <v>72</v>
      </c>
      <c r="M28" s="3">
        <v>50</v>
      </c>
    </row>
    <row r="29" customHeight="1" spans="1:13">
      <c r="A29" s="162">
        <f t="shared" si="1"/>
        <v>11995</v>
      </c>
      <c r="D29" s="144" t="s">
        <v>21</v>
      </c>
      <c r="E29" s="91" t="s">
        <v>4398</v>
      </c>
      <c r="F29" s="65">
        <v>1999</v>
      </c>
      <c r="G29" s="45" t="s">
        <v>3765</v>
      </c>
      <c r="H29" s="45" t="s">
        <v>4376</v>
      </c>
      <c r="I29" s="45">
        <v>2</v>
      </c>
      <c r="J29" s="65" t="s">
        <v>1770</v>
      </c>
      <c r="K29" s="65" t="s">
        <v>666</v>
      </c>
      <c r="M29" s="3">
        <v>125</v>
      </c>
    </row>
    <row r="30" customHeight="1" spans="1:13">
      <c r="A30" s="162">
        <f t="shared" si="1"/>
        <v>11996</v>
      </c>
      <c r="D30" s="144" t="s">
        <v>21</v>
      </c>
      <c r="E30" s="91" t="s">
        <v>4399</v>
      </c>
      <c r="F30" s="65">
        <v>1999</v>
      </c>
      <c r="G30" s="45" t="s">
        <v>3765</v>
      </c>
      <c r="H30" s="45" t="s">
        <v>4400</v>
      </c>
      <c r="I30" s="45">
        <v>5</v>
      </c>
      <c r="J30" s="65" t="s">
        <v>1770</v>
      </c>
      <c r="K30" s="65" t="s">
        <v>72</v>
      </c>
      <c r="M30" s="3">
        <v>50</v>
      </c>
    </row>
    <row r="31" customHeight="1" spans="1:13">
      <c r="A31" s="162">
        <f t="shared" si="1"/>
        <v>11997</v>
      </c>
      <c r="D31" s="144" t="s">
        <v>21</v>
      </c>
      <c r="E31" s="91" t="s">
        <v>4401</v>
      </c>
      <c r="F31" s="65">
        <v>1999</v>
      </c>
      <c r="G31" s="45" t="s">
        <v>3765</v>
      </c>
      <c r="H31" s="45" t="s">
        <v>4402</v>
      </c>
      <c r="I31" s="3">
        <v>8</v>
      </c>
      <c r="J31" s="45" t="s">
        <v>3862</v>
      </c>
      <c r="K31" s="65" t="s">
        <v>666</v>
      </c>
      <c r="M31" s="3">
        <v>60</v>
      </c>
    </row>
    <row r="32" customHeight="1" spans="1:13">
      <c r="A32" s="162">
        <f t="shared" si="1"/>
        <v>11998</v>
      </c>
      <c r="D32" s="144" t="s">
        <v>21</v>
      </c>
      <c r="E32" s="91" t="s">
        <v>4403</v>
      </c>
      <c r="F32" s="65">
        <v>2000</v>
      </c>
      <c r="G32" s="45" t="s">
        <v>4404</v>
      </c>
      <c r="H32" s="45" t="s">
        <v>4405</v>
      </c>
      <c r="I32" s="3">
        <v>10</v>
      </c>
      <c r="J32" s="45" t="s">
        <v>4406</v>
      </c>
      <c r="K32" s="65" t="s">
        <v>763</v>
      </c>
      <c r="M32" s="3">
        <v>35</v>
      </c>
    </row>
    <row r="33" customHeight="1" spans="1:13">
      <c r="A33" s="162">
        <f>'Drop 1 BBALL'!A377+1</f>
        <v>12137</v>
      </c>
      <c r="D33" s="144" t="s">
        <v>21</v>
      </c>
      <c r="E33" s="91" t="s">
        <v>4407</v>
      </c>
      <c r="F33" s="65">
        <v>2000</v>
      </c>
      <c r="G33" s="45" t="s">
        <v>3765</v>
      </c>
      <c r="H33" s="45" t="s">
        <v>4408</v>
      </c>
      <c r="I33" s="3">
        <v>18</v>
      </c>
      <c r="J33" s="45" t="s">
        <v>4409</v>
      </c>
      <c r="K33" s="65" t="s">
        <v>666</v>
      </c>
      <c r="M33" s="3">
        <v>80</v>
      </c>
    </row>
    <row r="34" customHeight="1" spans="1:13">
      <c r="A34" s="162">
        <f t="shared" ref="A34:A36" si="2">A33+1</f>
        <v>12138</v>
      </c>
      <c r="D34" s="144" t="s">
        <v>21</v>
      </c>
      <c r="E34" s="91" t="s">
        <v>4410</v>
      </c>
      <c r="F34" s="65">
        <v>1998</v>
      </c>
      <c r="G34" s="45" t="s">
        <v>4375</v>
      </c>
      <c r="H34" s="45" t="s">
        <v>4411</v>
      </c>
      <c r="I34" s="3">
        <v>3</v>
      </c>
      <c r="J34" s="45" t="s">
        <v>4377</v>
      </c>
      <c r="K34" s="65" t="s">
        <v>30</v>
      </c>
      <c r="M34" s="3">
        <v>400</v>
      </c>
    </row>
    <row r="35" customHeight="1" spans="1:13">
      <c r="A35" s="162">
        <f t="shared" si="2"/>
        <v>12139</v>
      </c>
      <c r="D35" s="144" t="s">
        <v>21</v>
      </c>
      <c r="E35" s="91" t="s">
        <v>4412</v>
      </c>
      <c r="F35" s="65">
        <v>1998</v>
      </c>
      <c r="G35" s="45" t="s">
        <v>4413</v>
      </c>
      <c r="H35" s="45" t="s">
        <v>4414</v>
      </c>
      <c r="I35" s="3">
        <v>137</v>
      </c>
      <c r="J35" s="45" t="s">
        <v>4415</v>
      </c>
      <c r="K35" s="65" t="s">
        <v>25</v>
      </c>
      <c r="M35" s="3">
        <v>50</v>
      </c>
    </row>
    <row r="36" customHeight="1" spans="1:13">
      <c r="A36" s="162">
        <f t="shared" si="2"/>
        <v>12140</v>
      </c>
      <c r="D36" s="144" t="s">
        <v>21</v>
      </c>
      <c r="E36" s="91" t="s">
        <v>4416</v>
      </c>
      <c r="F36" s="65">
        <v>1999</v>
      </c>
      <c r="G36" s="45" t="s">
        <v>3777</v>
      </c>
      <c r="H36" s="45" t="s">
        <v>3999</v>
      </c>
      <c r="I36" s="3">
        <v>15</v>
      </c>
      <c r="J36" s="45" t="s">
        <v>3862</v>
      </c>
      <c r="K36" s="65" t="s">
        <v>25</v>
      </c>
      <c r="M36" s="3">
        <v>275</v>
      </c>
    </row>
    <row r="37" customHeight="1" spans="1:13">
      <c r="A37" s="162">
        <f>'Drop 1 BBALL'!A385+1</f>
        <v>12206</v>
      </c>
      <c r="D37" s="144" t="s">
        <v>21</v>
      </c>
      <c r="E37" s="91" t="s">
        <v>4417</v>
      </c>
      <c r="F37" s="65">
        <v>1998</v>
      </c>
      <c r="G37" s="45" t="s">
        <v>4375</v>
      </c>
      <c r="H37" s="45" t="s">
        <v>4376</v>
      </c>
      <c r="I37" s="3">
        <v>9</v>
      </c>
      <c r="J37" s="45" t="s">
        <v>4377</v>
      </c>
      <c r="K37" s="65" t="s">
        <v>30</v>
      </c>
      <c r="M37" s="3">
        <v>500</v>
      </c>
    </row>
    <row r="38" customHeight="1" spans="1:13">
      <c r="A38" s="162">
        <f t="shared" ref="A38:A68" si="3">A37+1</f>
        <v>12207</v>
      </c>
      <c r="D38" s="144" t="s">
        <v>21</v>
      </c>
      <c r="E38" s="91" t="s">
        <v>4418</v>
      </c>
      <c r="F38" s="65">
        <v>2000</v>
      </c>
      <c r="G38" s="45" t="s">
        <v>3768</v>
      </c>
      <c r="H38" s="45" t="s">
        <v>4419</v>
      </c>
      <c r="I38" s="3">
        <v>3</v>
      </c>
      <c r="J38" s="45" t="s">
        <v>3862</v>
      </c>
      <c r="K38" s="65" t="s">
        <v>72</v>
      </c>
      <c r="M38" s="3">
        <v>220</v>
      </c>
    </row>
    <row r="39" customHeight="1" spans="1:13">
      <c r="A39" s="162">
        <f t="shared" si="3"/>
        <v>12208</v>
      </c>
      <c r="D39" s="144" t="s">
        <v>21</v>
      </c>
      <c r="E39" s="91" t="s">
        <v>4420</v>
      </c>
      <c r="F39" s="65">
        <v>1999</v>
      </c>
      <c r="G39" s="45" t="s">
        <v>3783</v>
      </c>
      <c r="H39" s="45" t="s">
        <v>4421</v>
      </c>
      <c r="I39" s="3">
        <v>15</v>
      </c>
      <c r="J39" s="45" t="s">
        <v>3862</v>
      </c>
      <c r="K39" s="65" t="s">
        <v>666</v>
      </c>
      <c r="M39" s="3">
        <v>40</v>
      </c>
    </row>
    <row r="40" customHeight="1" spans="1:13">
      <c r="A40" s="162">
        <f t="shared" si="3"/>
        <v>12209</v>
      </c>
      <c r="D40" s="144" t="s">
        <v>21</v>
      </c>
      <c r="E40" s="91" t="s">
        <v>4422</v>
      </c>
      <c r="F40" s="3">
        <v>1999</v>
      </c>
      <c r="G40" s="3" t="s">
        <v>3765</v>
      </c>
      <c r="H40" s="3" t="s">
        <v>4423</v>
      </c>
      <c r="I40" s="3">
        <v>7</v>
      </c>
      <c r="J40" s="3" t="s">
        <v>1770</v>
      </c>
      <c r="K40" s="3" t="s">
        <v>72</v>
      </c>
      <c r="M40" s="3">
        <v>40</v>
      </c>
    </row>
    <row r="41" customHeight="1" spans="1:13">
      <c r="A41" s="162">
        <f t="shared" si="3"/>
        <v>12210</v>
      </c>
      <c r="D41" s="144" t="s">
        <v>21</v>
      </c>
      <c r="E41" s="91" t="s">
        <v>4424</v>
      </c>
      <c r="F41" s="65">
        <v>1999</v>
      </c>
      <c r="G41" s="45" t="s">
        <v>4368</v>
      </c>
      <c r="H41" s="45" t="s">
        <v>4425</v>
      </c>
      <c r="I41" s="45">
        <v>10</v>
      </c>
      <c r="J41" s="65" t="s">
        <v>1770</v>
      </c>
      <c r="K41" s="65" t="s">
        <v>763</v>
      </c>
      <c r="M41" s="3">
        <v>30</v>
      </c>
    </row>
    <row r="42" customHeight="1" spans="1:13">
      <c r="A42" s="162">
        <f t="shared" si="3"/>
        <v>12211</v>
      </c>
      <c r="D42" s="144" t="s">
        <v>21</v>
      </c>
      <c r="E42" s="91" t="s">
        <v>4426</v>
      </c>
      <c r="F42" s="65">
        <v>1999</v>
      </c>
      <c r="G42" s="45" t="s">
        <v>3765</v>
      </c>
      <c r="H42" s="45" t="s">
        <v>4427</v>
      </c>
      <c r="I42" s="45">
        <v>4</v>
      </c>
      <c r="J42" s="65" t="s">
        <v>1770</v>
      </c>
      <c r="K42" s="65" t="s">
        <v>666</v>
      </c>
      <c r="M42" s="3">
        <v>400</v>
      </c>
    </row>
    <row r="43" customHeight="1" spans="1:13">
      <c r="A43" s="162">
        <f t="shared" si="3"/>
        <v>12212</v>
      </c>
      <c r="D43" s="144" t="s">
        <v>21</v>
      </c>
      <c r="E43" s="91" t="s">
        <v>4428</v>
      </c>
      <c r="F43" s="65">
        <v>2000</v>
      </c>
      <c r="G43" s="45" t="s">
        <v>3765</v>
      </c>
      <c r="H43" s="45" t="s">
        <v>4400</v>
      </c>
      <c r="I43" s="3">
        <v>6</v>
      </c>
      <c r="J43" s="45" t="s">
        <v>4429</v>
      </c>
      <c r="K43" s="65" t="s">
        <v>72</v>
      </c>
      <c r="M43" s="3">
        <v>30</v>
      </c>
    </row>
    <row r="44" customHeight="1" spans="1:13">
      <c r="A44" s="162">
        <f t="shared" si="3"/>
        <v>12213</v>
      </c>
      <c r="D44" s="144" t="s">
        <v>21</v>
      </c>
      <c r="E44" s="91" t="s">
        <v>4430</v>
      </c>
      <c r="F44" s="65">
        <v>2000</v>
      </c>
      <c r="G44" s="45" t="s">
        <v>4431</v>
      </c>
      <c r="H44" s="45" t="s">
        <v>4432</v>
      </c>
      <c r="I44" s="3">
        <v>7</v>
      </c>
      <c r="J44" s="45" t="s">
        <v>4433</v>
      </c>
      <c r="K44" s="65" t="s">
        <v>666</v>
      </c>
      <c r="M44" s="3">
        <v>40</v>
      </c>
    </row>
    <row r="45" customHeight="1" spans="1:13">
      <c r="A45" s="162">
        <f t="shared" si="3"/>
        <v>12214</v>
      </c>
      <c r="D45" s="144" t="s">
        <v>21</v>
      </c>
      <c r="E45" s="91" t="s">
        <v>4434</v>
      </c>
      <c r="F45" s="65">
        <v>1999</v>
      </c>
      <c r="G45" s="45" t="s">
        <v>3783</v>
      </c>
      <c r="H45" s="45" t="s">
        <v>4435</v>
      </c>
      <c r="I45" s="3">
        <v>4</v>
      </c>
      <c r="J45" s="45" t="s">
        <v>3862</v>
      </c>
      <c r="K45" s="65" t="s">
        <v>666</v>
      </c>
      <c r="M45" s="3">
        <v>100</v>
      </c>
    </row>
    <row r="46" customHeight="1" spans="1:13">
      <c r="A46" s="162">
        <f t="shared" si="3"/>
        <v>12215</v>
      </c>
      <c r="D46" s="144" t="s">
        <v>21</v>
      </c>
      <c r="E46" s="91" t="s">
        <v>4436</v>
      </c>
      <c r="F46" s="3">
        <v>1999</v>
      </c>
      <c r="G46" s="3" t="s">
        <v>3777</v>
      </c>
      <c r="H46" s="3" t="s">
        <v>4437</v>
      </c>
      <c r="I46" s="3">
        <v>26</v>
      </c>
      <c r="J46" s="3" t="s">
        <v>3862</v>
      </c>
      <c r="K46" s="3" t="s">
        <v>30</v>
      </c>
      <c r="M46" s="3">
        <v>100</v>
      </c>
    </row>
    <row r="47" customHeight="1" spans="1:13">
      <c r="A47" s="162">
        <f t="shared" si="3"/>
        <v>12216</v>
      </c>
      <c r="D47" s="144" t="s">
        <v>21</v>
      </c>
      <c r="E47" s="91" t="s">
        <v>4438</v>
      </c>
      <c r="F47" s="65">
        <v>2000</v>
      </c>
      <c r="G47" s="45" t="s">
        <v>3768</v>
      </c>
      <c r="H47" s="235" t="s">
        <v>4439</v>
      </c>
      <c r="I47" s="45">
        <v>10</v>
      </c>
      <c r="J47" s="65" t="s">
        <v>1770</v>
      </c>
      <c r="K47" s="65" t="s">
        <v>1138</v>
      </c>
      <c r="M47" s="3">
        <v>20</v>
      </c>
    </row>
    <row r="48" customHeight="1" spans="1:13">
      <c r="A48" s="162">
        <f t="shared" si="3"/>
        <v>12217</v>
      </c>
      <c r="D48" s="144" t="s">
        <v>21</v>
      </c>
      <c r="E48" s="91" t="s">
        <v>4440</v>
      </c>
      <c r="F48" s="65">
        <v>1999</v>
      </c>
      <c r="G48" s="45" t="s">
        <v>4375</v>
      </c>
      <c r="H48" s="45" t="s">
        <v>4441</v>
      </c>
      <c r="I48" s="45">
        <v>189</v>
      </c>
      <c r="J48" s="65" t="s">
        <v>1770</v>
      </c>
      <c r="K48" s="65" t="s">
        <v>72</v>
      </c>
      <c r="M48" s="3">
        <v>20</v>
      </c>
    </row>
    <row r="49" customHeight="1" spans="1:13">
      <c r="A49" s="162">
        <f t="shared" si="3"/>
        <v>12218</v>
      </c>
      <c r="D49" s="144" t="s">
        <v>21</v>
      </c>
      <c r="E49" s="91" t="s">
        <v>4442</v>
      </c>
      <c r="F49" s="65">
        <v>1998</v>
      </c>
      <c r="G49" s="45" t="s">
        <v>4375</v>
      </c>
      <c r="H49" s="45" t="s">
        <v>4411</v>
      </c>
      <c r="I49" s="3">
        <v>3</v>
      </c>
      <c r="J49" s="45" t="s">
        <v>4377</v>
      </c>
      <c r="K49" s="65" t="s">
        <v>30</v>
      </c>
      <c r="M49" s="3">
        <v>420</v>
      </c>
    </row>
    <row r="50" customHeight="1" spans="1:13">
      <c r="A50" s="162">
        <f t="shared" si="3"/>
        <v>12219</v>
      </c>
      <c r="D50" s="144" t="s">
        <v>21</v>
      </c>
      <c r="E50" s="91" t="s">
        <v>4443</v>
      </c>
      <c r="F50" s="65">
        <v>1999</v>
      </c>
      <c r="G50" s="45" t="s">
        <v>4444</v>
      </c>
      <c r="H50" s="45" t="s">
        <v>4445</v>
      </c>
      <c r="I50" s="3">
        <v>5</v>
      </c>
      <c r="J50" s="45" t="s">
        <v>4446</v>
      </c>
      <c r="K50" s="65" t="s">
        <v>72</v>
      </c>
      <c r="M50" s="3">
        <v>30</v>
      </c>
    </row>
    <row r="51" customHeight="1" spans="1:13">
      <c r="A51" s="162">
        <f t="shared" si="3"/>
        <v>12220</v>
      </c>
      <c r="D51" s="144" t="s">
        <v>21</v>
      </c>
      <c r="E51" s="91" t="s">
        <v>4447</v>
      </c>
      <c r="F51" s="65">
        <v>2000</v>
      </c>
      <c r="G51" s="45" t="s">
        <v>3768</v>
      </c>
      <c r="H51" s="235" t="s">
        <v>4448</v>
      </c>
      <c r="I51" s="45">
        <v>83</v>
      </c>
      <c r="J51" s="65" t="s">
        <v>1770</v>
      </c>
      <c r="K51" s="65" t="s">
        <v>72</v>
      </c>
      <c r="M51" s="3">
        <v>45</v>
      </c>
    </row>
    <row r="52" customHeight="1" spans="1:13">
      <c r="A52" s="162">
        <f t="shared" si="3"/>
        <v>12221</v>
      </c>
      <c r="D52" s="144" t="s">
        <v>21</v>
      </c>
      <c r="E52" s="91" t="s">
        <v>3997</v>
      </c>
      <c r="F52" s="65">
        <v>2016</v>
      </c>
      <c r="G52" s="45" t="s">
        <v>3998</v>
      </c>
      <c r="H52" s="45" t="s">
        <v>3999</v>
      </c>
      <c r="I52" s="3">
        <v>42</v>
      </c>
      <c r="J52" s="45" t="s">
        <v>4000</v>
      </c>
      <c r="K52" s="65" t="s">
        <v>25</v>
      </c>
      <c r="M52" s="3">
        <v>15</v>
      </c>
    </row>
    <row r="53" customHeight="1" spans="1:13">
      <c r="A53" s="162">
        <f t="shared" si="3"/>
        <v>12222</v>
      </c>
      <c r="D53" s="144" t="s">
        <v>21</v>
      </c>
      <c r="E53" s="91" t="s">
        <v>4449</v>
      </c>
      <c r="F53" s="65">
        <v>1999</v>
      </c>
      <c r="G53" s="45" t="s">
        <v>3765</v>
      </c>
      <c r="H53" s="45" t="s">
        <v>4450</v>
      </c>
      <c r="I53" s="3">
        <v>14</v>
      </c>
      <c r="J53" s="45" t="s">
        <v>3862</v>
      </c>
      <c r="K53" s="65" t="s">
        <v>763</v>
      </c>
      <c r="M53" s="3">
        <v>30</v>
      </c>
    </row>
    <row r="54" customHeight="1" spans="1:13">
      <c r="A54" s="162">
        <f t="shared" si="3"/>
        <v>12223</v>
      </c>
      <c r="D54" s="144" t="s">
        <v>21</v>
      </c>
      <c r="E54" s="91" t="s">
        <v>4451</v>
      </c>
      <c r="F54" s="65">
        <v>1999</v>
      </c>
      <c r="G54" s="45" t="s">
        <v>3777</v>
      </c>
      <c r="H54" s="45" t="s">
        <v>4452</v>
      </c>
      <c r="I54" s="45">
        <v>9</v>
      </c>
      <c r="J54" s="65" t="s">
        <v>1770</v>
      </c>
      <c r="K54" s="65" t="s">
        <v>72</v>
      </c>
      <c r="M54" s="3">
        <v>40</v>
      </c>
    </row>
    <row r="55" customHeight="1" spans="1:13">
      <c r="A55" s="162">
        <f t="shared" si="3"/>
        <v>12224</v>
      </c>
      <c r="D55" s="144" t="s">
        <v>21</v>
      </c>
      <c r="E55" s="91" t="s">
        <v>4453</v>
      </c>
      <c r="F55" s="65">
        <v>1999</v>
      </c>
      <c r="G55" s="45" t="s">
        <v>3777</v>
      </c>
      <c r="H55" s="45" t="s">
        <v>4454</v>
      </c>
      <c r="I55" s="3">
        <v>2</v>
      </c>
      <c r="J55" s="45" t="s">
        <v>3862</v>
      </c>
      <c r="K55" s="65" t="s">
        <v>25</v>
      </c>
      <c r="M55" s="3">
        <v>350</v>
      </c>
    </row>
    <row r="56" customHeight="1" spans="1:13">
      <c r="A56" s="162">
        <f t="shared" si="3"/>
        <v>12225</v>
      </c>
      <c r="D56" s="144" t="s">
        <v>21</v>
      </c>
      <c r="E56" s="91" t="s">
        <v>4455</v>
      </c>
      <c r="F56" s="65">
        <v>1999</v>
      </c>
      <c r="G56" s="45" t="s">
        <v>4456</v>
      </c>
      <c r="H56" s="45" t="s">
        <v>4111</v>
      </c>
      <c r="I56" s="3">
        <v>9</v>
      </c>
      <c r="J56" s="45" t="s">
        <v>4457</v>
      </c>
      <c r="K56" s="65" t="s">
        <v>666</v>
      </c>
      <c r="M56" s="3">
        <v>50</v>
      </c>
    </row>
    <row r="57" customHeight="1" spans="1:13">
      <c r="A57" s="162">
        <f t="shared" si="3"/>
        <v>12226</v>
      </c>
      <c r="D57" s="144" t="s">
        <v>21</v>
      </c>
      <c r="E57" s="91" t="s">
        <v>4458</v>
      </c>
      <c r="F57" s="65">
        <v>1999</v>
      </c>
      <c r="G57" s="45" t="s">
        <v>3783</v>
      </c>
      <c r="H57" s="45" t="s">
        <v>4459</v>
      </c>
      <c r="I57" s="45">
        <v>13</v>
      </c>
      <c r="J57" s="65" t="s">
        <v>3862</v>
      </c>
      <c r="K57" s="65" t="s">
        <v>72</v>
      </c>
      <c r="M57" s="3">
        <v>75</v>
      </c>
    </row>
    <row r="58" customHeight="1" spans="1:13">
      <c r="A58" s="162">
        <f t="shared" si="3"/>
        <v>12227</v>
      </c>
      <c r="D58" s="144" t="s">
        <v>21</v>
      </c>
      <c r="E58" s="91" t="s">
        <v>4460</v>
      </c>
      <c r="F58" s="65">
        <v>1999</v>
      </c>
      <c r="G58" s="45" t="s">
        <v>3765</v>
      </c>
      <c r="H58" s="45" t="s">
        <v>4423</v>
      </c>
      <c r="I58" s="3">
        <v>7</v>
      </c>
      <c r="J58" s="45" t="s">
        <v>3825</v>
      </c>
      <c r="K58" s="65" t="s">
        <v>666</v>
      </c>
      <c r="M58" s="3">
        <v>60</v>
      </c>
    </row>
    <row r="59" customHeight="1" spans="1:13">
      <c r="A59" s="162">
        <f t="shared" si="3"/>
        <v>12228</v>
      </c>
      <c r="D59" s="144" t="s">
        <v>21</v>
      </c>
      <c r="E59" s="91" t="s">
        <v>4461</v>
      </c>
      <c r="F59" s="65">
        <v>1999</v>
      </c>
      <c r="G59" s="45" t="s">
        <v>3777</v>
      </c>
      <c r="H59" s="45" t="s">
        <v>4462</v>
      </c>
      <c r="I59" s="45">
        <v>10</v>
      </c>
      <c r="J59" s="65" t="s">
        <v>1770</v>
      </c>
      <c r="K59" s="65" t="s">
        <v>666</v>
      </c>
      <c r="M59" s="3">
        <v>100</v>
      </c>
    </row>
    <row r="60" customHeight="1" spans="1:13">
      <c r="A60" s="162">
        <f t="shared" si="3"/>
        <v>12229</v>
      </c>
      <c r="D60" s="144" t="s">
        <v>21</v>
      </c>
      <c r="E60" s="91" t="s">
        <v>4463</v>
      </c>
      <c r="F60" s="65">
        <v>2000</v>
      </c>
      <c r="G60" s="45" t="s">
        <v>4431</v>
      </c>
      <c r="H60" s="45" t="s">
        <v>4464</v>
      </c>
      <c r="I60" s="3">
        <v>10</v>
      </c>
      <c r="J60" s="45" t="s">
        <v>1770</v>
      </c>
      <c r="K60" s="65" t="s">
        <v>72</v>
      </c>
      <c r="M60" s="3">
        <v>100</v>
      </c>
    </row>
    <row r="61" customHeight="1" spans="1:13">
      <c r="A61" s="162">
        <f t="shared" si="3"/>
        <v>12230</v>
      </c>
      <c r="D61" s="144" t="s">
        <v>21</v>
      </c>
      <c r="E61" s="91" t="s">
        <v>4465</v>
      </c>
      <c r="F61" s="65">
        <v>1999</v>
      </c>
      <c r="G61" s="45" t="s">
        <v>4466</v>
      </c>
      <c r="H61" s="45" t="s">
        <v>4467</v>
      </c>
      <c r="I61" s="3">
        <v>2</v>
      </c>
      <c r="J61" s="45" t="s">
        <v>3862</v>
      </c>
      <c r="K61" s="65" t="s">
        <v>1138</v>
      </c>
      <c r="M61" s="3">
        <v>60</v>
      </c>
    </row>
    <row r="62" customHeight="1" spans="1:13">
      <c r="A62" s="162">
        <f t="shared" si="3"/>
        <v>12231</v>
      </c>
      <c r="D62" s="144" t="s">
        <v>21</v>
      </c>
      <c r="E62" s="91" t="s">
        <v>4468</v>
      </c>
      <c r="F62" s="65">
        <v>1999</v>
      </c>
      <c r="G62" s="45" t="s">
        <v>3777</v>
      </c>
      <c r="H62" s="235" t="s">
        <v>4002</v>
      </c>
      <c r="I62" s="45">
        <v>1</v>
      </c>
      <c r="J62" s="65" t="s">
        <v>3862</v>
      </c>
      <c r="K62" s="65" t="s">
        <v>72</v>
      </c>
      <c r="M62" s="3">
        <v>115</v>
      </c>
    </row>
    <row r="63" customHeight="1" spans="1:13">
      <c r="A63" s="162">
        <f t="shared" si="3"/>
        <v>12232</v>
      </c>
      <c r="D63" s="144" t="s">
        <v>21</v>
      </c>
      <c r="E63" s="91" t="s">
        <v>4469</v>
      </c>
      <c r="F63" s="65">
        <v>2000</v>
      </c>
      <c r="G63" s="45" t="s">
        <v>3765</v>
      </c>
      <c r="H63" s="45" t="s">
        <v>4470</v>
      </c>
      <c r="I63" s="3">
        <v>13</v>
      </c>
      <c r="J63" s="45" t="s">
        <v>4409</v>
      </c>
      <c r="K63" s="65" t="s">
        <v>25</v>
      </c>
      <c r="M63" s="3">
        <v>80</v>
      </c>
    </row>
    <row r="64" customHeight="1" spans="1:13">
      <c r="A64" s="162">
        <f t="shared" si="3"/>
        <v>12233</v>
      </c>
      <c r="D64" s="144" t="s">
        <v>21</v>
      </c>
      <c r="E64" s="91" t="s">
        <v>4001</v>
      </c>
      <c r="F64" s="9">
        <v>1999</v>
      </c>
      <c r="G64" s="9" t="s">
        <v>3777</v>
      </c>
      <c r="H64" s="9" t="s">
        <v>4002</v>
      </c>
      <c r="I64" s="9">
        <v>1</v>
      </c>
      <c r="J64" s="9" t="s">
        <v>1770</v>
      </c>
      <c r="K64" s="9" t="s">
        <v>72</v>
      </c>
      <c r="M64" s="3">
        <v>15</v>
      </c>
    </row>
    <row r="65" customHeight="1" spans="1:13">
      <c r="A65" s="162">
        <f t="shared" si="3"/>
        <v>12234</v>
      </c>
      <c r="D65" s="144" t="s">
        <v>21</v>
      </c>
      <c r="E65" s="91" t="s">
        <v>4471</v>
      </c>
      <c r="F65" s="65">
        <v>2000</v>
      </c>
      <c r="G65" s="45" t="s">
        <v>3768</v>
      </c>
      <c r="H65" s="45" t="s">
        <v>4419</v>
      </c>
      <c r="I65" s="3">
        <v>3</v>
      </c>
      <c r="J65" s="45" t="s">
        <v>3862</v>
      </c>
      <c r="K65" s="65" t="s">
        <v>666</v>
      </c>
      <c r="M65" s="3">
        <v>225</v>
      </c>
    </row>
    <row r="66" customHeight="1" spans="1:13">
      <c r="A66" s="162">
        <f t="shared" si="3"/>
        <v>12235</v>
      </c>
      <c r="D66" s="144" t="s">
        <v>21</v>
      </c>
      <c r="E66" s="91" t="s">
        <v>4472</v>
      </c>
      <c r="F66" s="65">
        <v>1999</v>
      </c>
      <c r="G66" s="45" t="s">
        <v>3777</v>
      </c>
      <c r="H66" s="45" t="s">
        <v>3999</v>
      </c>
      <c r="I66" s="3">
        <v>15</v>
      </c>
      <c r="J66" s="45" t="s">
        <v>3862</v>
      </c>
      <c r="K66" s="65" t="s">
        <v>666</v>
      </c>
      <c r="M66" s="3">
        <v>80</v>
      </c>
    </row>
    <row r="67" customHeight="1" spans="1:13">
      <c r="A67" s="162">
        <f t="shared" si="3"/>
        <v>12236</v>
      </c>
      <c r="D67" s="144" t="s">
        <v>21</v>
      </c>
      <c r="E67" s="91" t="s">
        <v>4473</v>
      </c>
      <c r="F67" s="65">
        <v>1999</v>
      </c>
      <c r="G67" s="45" t="s">
        <v>3765</v>
      </c>
      <c r="H67" s="45" t="s">
        <v>4474</v>
      </c>
      <c r="I67" s="45">
        <v>6</v>
      </c>
      <c r="J67" s="65" t="s">
        <v>1770</v>
      </c>
      <c r="K67" s="65" t="s">
        <v>666</v>
      </c>
      <c r="M67" s="3">
        <v>60</v>
      </c>
    </row>
    <row r="68" customHeight="1" spans="1:13">
      <c r="A68" s="162">
        <f t="shared" si="3"/>
        <v>12237</v>
      </c>
      <c r="D68" s="144" t="s">
        <v>21</v>
      </c>
      <c r="E68" s="91" t="s">
        <v>4475</v>
      </c>
      <c r="F68" s="65">
        <v>1998</v>
      </c>
      <c r="G68" s="45" t="s">
        <v>4413</v>
      </c>
      <c r="H68" s="45" t="s">
        <v>4414</v>
      </c>
      <c r="I68" s="45">
        <v>137</v>
      </c>
      <c r="J68" s="65" t="s">
        <v>4377</v>
      </c>
      <c r="K68" s="65" t="s">
        <v>30</v>
      </c>
      <c r="M68" s="3">
        <v>125</v>
      </c>
    </row>
    <row r="69" customHeight="1" spans="1:13">
      <c r="A69" s="162" t="e">
        <f>'Drop 1 BBALL'!A390+1</f>
        <v>#VALUE!</v>
      </c>
      <c r="D69" s="91" t="s">
        <v>21</v>
      </c>
      <c r="E69" s="91" t="s">
        <v>4476</v>
      </c>
      <c r="F69" s="65">
        <v>1998</v>
      </c>
      <c r="G69" s="45" t="s">
        <v>4413</v>
      </c>
      <c r="H69" s="45" t="s">
        <v>4348</v>
      </c>
      <c r="I69" s="3">
        <v>6</v>
      </c>
      <c r="J69" s="45" t="s">
        <v>4377</v>
      </c>
      <c r="K69" s="65" t="s">
        <v>25</v>
      </c>
      <c r="M69" s="3">
        <v>500</v>
      </c>
    </row>
    <row r="70" customHeight="1" spans="1:13">
      <c r="A70" s="162" t="e">
        <f>A69+1</f>
        <v>#VALUE!</v>
      </c>
      <c r="D70" s="91" t="s">
        <v>21</v>
      </c>
      <c r="E70" s="91" t="s">
        <v>4477</v>
      </c>
      <c r="F70" s="65">
        <v>1998</v>
      </c>
      <c r="G70" s="45" t="s">
        <v>4375</v>
      </c>
      <c r="H70" s="45" t="s">
        <v>4427</v>
      </c>
      <c r="I70" s="3">
        <v>6</v>
      </c>
      <c r="J70" s="45" t="s">
        <v>4377</v>
      </c>
      <c r="K70" s="65" t="s">
        <v>30</v>
      </c>
      <c r="M70" s="3">
        <v>1500</v>
      </c>
    </row>
    <row r="71" customHeight="1" spans="1:13">
      <c r="A71" s="162" t="e">
        <f>'Drop 1 Football'!A597+1</f>
        <v>#VALUE!</v>
      </c>
      <c r="D71" s="3" t="s">
        <v>21</v>
      </c>
      <c r="E71" s="3">
        <v>53577609</v>
      </c>
      <c r="F71" s="3">
        <v>2005</v>
      </c>
      <c r="G71" s="3" t="s">
        <v>4478</v>
      </c>
      <c r="H71" s="3" t="s">
        <v>4479</v>
      </c>
      <c r="I71" s="3">
        <v>14</v>
      </c>
      <c r="J71" s="3" t="s">
        <v>4480</v>
      </c>
      <c r="K71" s="3" t="s">
        <v>25</v>
      </c>
      <c r="M71" s="3">
        <v>80</v>
      </c>
    </row>
    <row r="72" customHeight="1" spans="1:13">
      <c r="A72" s="162" t="e">
        <f t="shared" ref="A72:A81" si="4">A71+1</f>
        <v>#VALUE!</v>
      </c>
      <c r="D72" s="91" t="s">
        <v>149</v>
      </c>
      <c r="E72" s="91" t="s">
        <v>4481</v>
      </c>
      <c r="F72" s="3">
        <v>2002</v>
      </c>
      <c r="G72" s="3" t="s">
        <v>4482</v>
      </c>
      <c r="H72" s="3" t="s">
        <v>4483</v>
      </c>
      <c r="I72" s="3"/>
      <c r="J72" s="3" t="s">
        <v>88</v>
      </c>
      <c r="K72" s="3" t="s">
        <v>796</v>
      </c>
      <c r="M72" s="3">
        <v>2000</v>
      </c>
    </row>
    <row r="73" customHeight="1" spans="1:13">
      <c r="A73" s="162" t="e">
        <f t="shared" si="4"/>
        <v>#VALUE!</v>
      </c>
      <c r="D73" s="91" t="s">
        <v>21</v>
      </c>
      <c r="E73" s="91" t="s">
        <v>4484</v>
      </c>
      <c r="F73" s="3">
        <v>2006</v>
      </c>
      <c r="G73" s="3" t="s">
        <v>4478</v>
      </c>
      <c r="H73" s="3" t="s">
        <v>4485</v>
      </c>
      <c r="I73" s="3">
        <v>5</v>
      </c>
      <c r="J73" s="3" t="s">
        <v>4486</v>
      </c>
      <c r="K73" s="3" t="s">
        <v>25</v>
      </c>
      <c r="M73" s="3" t="s">
        <v>4487</v>
      </c>
    </row>
    <row r="74" customHeight="1" spans="1:13">
      <c r="A74" s="162" t="e">
        <f t="shared" si="4"/>
        <v>#VALUE!</v>
      </c>
      <c r="D74" s="91" t="s">
        <v>21</v>
      </c>
      <c r="E74" s="91" t="s">
        <v>4488</v>
      </c>
      <c r="F74" s="3">
        <v>2000</v>
      </c>
      <c r="G74" s="3" t="s">
        <v>3797</v>
      </c>
      <c r="H74" s="3" t="s">
        <v>4421</v>
      </c>
      <c r="I74" s="3">
        <v>5</v>
      </c>
      <c r="J74" s="3" t="s">
        <v>88</v>
      </c>
      <c r="K74" s="3" t="s">
        <v>25</v>
      </c>
      <c r="M74" s="3">
        <v>150</v>
      </c>
    </row>
    <row r="75" customHeight="1" spans="1:13">
      <c r="A75" s="162" t="e">
        <f t="shared" si="4"/>
        <v>#VALUE!</v>
      </c>
      <c r="D75" s="91" t="s">
        <v>21</v>
      </c>
      <c r="E75" s="91" t="s">
        <v>4489</v>
      </c>
      <c r="F75" s="3">
        <v>2000</v>
      </c>
      <c r="G75" s="3" t="s">
        <v>3797</v>
      </c>
      <c r="H75" s="3" t="s">
        <v>4490</v>
      </c>
      <c r="I75" s="3">
        <v>3</v>
      </c>
      <c r="J75" s="3" t="s">
        <v>4491</v>
      </c>
      <c r="K75" s="3" t="s">
        <v>25</v>
      </c>
      <c r="M75" s="3">
        <v>200</v>
      </c>
    </row>
    <row r="76" customHeight="1" spans="1:13">
      <c r="A76" s="162" t="e">
        <f t="shared" si="4"/>
        <v>#VALUE!</v>
      </c>
      <c r="D76" s="91" t="s">
        <v>21</v>
      </c>
      <c r="E76" s="91" t="s">
        <v>4492</v>
      </c>
      <c r="F76" s="3">
        <v>1999</v>
      </c>
      <c r="G76" s="3" t="s">
        <v>3783</v>
      </c>
      <c r="H76" s="3" t="s">
        <v>4459</v>
      </c>
      <c r="I76" s="3">
        <v>13</v>
      </c>
      <c r="J76" s="3" t="s">
        <v>88</v>
      </c>
      <c r="K76" s="3" t="s">
        <v>25</v>
      </c>
      <c r="M76" s="3">
        <v>200</v>
      </c>
    </row>
    <row r="77" customHeight="1" spans="1:13">
      <c r="A77" s="162" t="e">
        <f t="shared" si="4"/>
        <v>#VALUE!</v>
      </c>
      <c r="D77" s="91" t="s">
        <v>21</v>
      </c>
      <c r="E77" s="91" t="s">
        <v>4493</v>
      </c>
      <c r="F77" s="3">
        <v>2004</v>
      </c>
      <c r="G77" s="3" t="s">
        <v>4478</v>
      </c>
      <c r="H77" s="3" t="s">
        <v>4494</v>
      </c>
      <c r="I77" s="3">
        <v>89</v>
      </c>
      <c r="J77" s="3" t="s">
        <v>4446</v>
      </c>
      <c r="K77" s="3" t="s">
        <v>72</v>
      </c>
      <c r="M77" s="3">
        <v>70</v>
      </c>
    </row>
    <row r="78" customHeight="1" spans="1:13">
      <c r="A78" s="162" t="e">
        <f t="shared" si="4"/>
        <v>#VALUE!</v>
      </c>
      <c r="D78" s="91" t="s">
        <v>161</v>
      </c>
      <c r="E78" s="233" t="s">
        <v>4495</v>
      </c>
      <c r="F78" s="3">
        <v>2002</v>
      </c>
      <c r="G78" s="3" t="s">
        <v>3983</v>
      </c>
      <c r="H78" s="3" t="s">
        <v>4496</v>
      </c>
      <c r="I78" s="3">
        <v>7</v>
      </c>
      <c r="J78" s="3" t="s">
        <v>1770</v>
      </c>
      <c r="K78" s="3" t="s">
        <v>25</v>
      </c>
      <c r="M78" s="3">
        <v>300</v>
      </c>
    </row>
    <row r="79" customHeight="1" spans="1:13">
      <c r="A79" s="162" t="e">
        <f t="shared" si="4"/>
        <v>#VALUE!</v>
      </c>
      <c r="D79" s="91" t="s">
        <v>21</v>
      </c>
      <c r="E79" s="91" t="s">
        <v>4497</v>
      </c>
      <c r="F79" s="3">
        <v>2001</v>
      </c>
      <c r="G79" s="3" t="s">
        <v>4498</v>
      </c>
      <c r="H79" s="3" t="s">
        <v>4499</v>
      </c>
      <c r="I79" s="3">
        <v>151</v>
      </c>
      <c r="J79" s="3" t="s">
        <v>1770</v>
      </c>
      <c r="K79" s="3" t="s">
        <v>72</v>
      </c>
      <c r="M79" s="3">
        <v>400</v>
      </c>
    </row>
    <row r="80" customHeight="1" spans="1:13">
      <c r="A80" s="162" t="e">
        <f t="shared" si="4"/>
        <v>#VALUE!</v>
      </c>
      <c r="D80" s="91" t="s">
        <v>21</v>
      </c>
      <c r="E80" s="91" t="s">
        <v>4500</v>
      </c>
      <c r="F80" s="3">
        <v>2000</v>
      </c>
      <c r="G80" s="3" t="s">
        <v>3768</v>
      </c>
      <c r="H80" s="3" t="s">
        <v>4501</v>
      </c>
      <c r="I80" s="3">
        <v>5</v>
      </c>
      <c r="J80" s="3" t="s">
        <v>1770</v>
      </c>
      <c r="K80" s="3" t="s">
        <v>25</v>
      </c>
      <c r="M80" s="3">
        <v>175</v>
      </c>
    </row>
    <row r="81" customHeight="1" spans="1:13">
      <c r="A81" s="162" t="e">
        <f t="shared" si="4"/>
        <v>#VALUE!</v>
      </c>
      <c r="D81" s="91" t="s">
        <v>21</v>
      </c>
      <c r="E81" s="91" t="s">
        <v>4502</v>
      </c>
      <c r="F81" s="3">
        <v>2002</v>
      </c>
      <c r="G81" s="3" t="s">
        <v>3983</v>
      </c>
      <c r="H81" s="3" t="s">
        <v>4503</v>
      </c>
      <c r="I81" s="3">
        <v>107</v>
      </c>
      <c r="J81" s="3"/>
      <c r="K81" s="3" t="s">
        <v>25</v>
      </c>
      <c r="M81" s="3">
        <v>2000</v>
      </c>
    </row>
    <row r="82" customHeight="1" spans="1:13">
      <c r="A82" s="162" t="e">
        <f>'Drop 1 Baseball'!A209+1</f>
        <v>#VALUE!</v>
      </c>
      <c r="D82" s="91" t="s">
        <v>21</v>
      </c>
      <c r="E82" s="91" t="s">
        <v>4504</v>
      </c>
      <c r="F82" s="3">
        <v>1999</v>
      </c>
      <c r="G82" s="3" t="s">
        <v>3765</v>
      </c>
      <c r="H82" s="3" t="s">
        <v>4048</v>
      </c>
      <c r="I82" s="3" t="s">
        <v>3825</v>
      </c>
      <c r="J82" s="3">
        <v>64</v>
      </c>
      <c r="K82" s="3" t="s">
        <v>25</v>
      </c>
      <c r="M82" s="3">
        <v>30</v>
      </c>
    </row>
    <row r="83" customHeight="1" spans="1:13">
      <c r="A83" s="162" t="e">
        <f t="shared" ref="A83:A130" si="5">A82+1</f>
        <v>#VALUE!</v>
      </c>
      <c r="D83" s="91" t="s">
        <v>21</v>
      </c>
      <c r="E83" s="91" t="s">
        <v>4505</v>
      </c>
      <c r="F83" s="3">
        <v>1999</v>
      </c>
      <c r="G83" s="3" t="s">
        <v>3765</v>
      </c>
      <c r="H83" s="3" t="s">
        <v>3968</v>
      </c>
      <c r="I83" s="3"/>
      <c r="J83" s="3">
        <v>34</v>
      </c>
      <c r="K83" s="3" t="s">
        <v>25</v>
      </c>
      <c r="M83" s="3">
        <v>25</v>
      </c>
    </row>
    <row r="84" customHeight="1" spans="1:13">
      <c r="A84" s="162" t="e">
        <f t="shared" si="5"/>
        <v>#VALUE!</v>
      </c>
      <c r="D84" s="91" t="s">
        <v>21</v>
      </c>
      <c r="E84" s="91" t="s">
        <v>4506</v>
      </c>
      <c r="F84" s="3">
        <v>1999</v>
      </c>
      <c r="G84" s="3" t="s">
        <v>3765</v>
      </c>
      <c r="H84" s="3" t="s">
        <v>3968</v>
      </c>
      <c r="I84" s="3"/>
      <c r="J84" s="3">
        <v>34</v>
      </c>
      <c r="K84" s="3" t="s">
        <v>25</v>
      </c>
      <c r="M84" s="3">
        <v>25</v>
      </c>
    </row>
    <row r="85" customHeight="1" spans="1:13">
      <c r="A85" s="162" t="e">
        <f t="shared" si="5"/>
        <v>#VALUE!</v>
      </c>
      <c r="D85" s="91" t="s">
        <v>21</v>
      </c>
      <c r="E85" s="91" t="s">
        <v>4003</v>
      </c>
      <c r="F85" s="3">
        <v>1999</v>
      </c>
      <c r="G85" s="3" t="s">
        <v>3765</v>
      </c>
      <c r="H85" s="3" t="s">
        <v>3937</v>
      </c>
      <c r="I85" s="3"/>
      <c r="J85" s="3">
        <v>51</v>
      </c>
      <c r="K85" s="3" t="s">
        <v>666</v>
      </c>
      <c r="M85" s="3">
        <v>15</v>
      </c>
    </row>
    <row r="86" customHeight="1" spans="1:13">
      <c r="A86" s="162" t="e">
        <f t="shared" si="5"/>
        <v>#VALUE!</v>
      </c>
      <c r="D86" s="91" t="s">
        <v>21</v>
      </c>
      <c r="E86" s="91" t="s">
        <v>3834</v>
      </c>
      <c r="F86" s="3">
        <v>1999</v>
      </c>
      <c r="G86" s="3" t="s">
        <v>3765</v>
      </c>
      <c r="H86" s="3" t="s">
        <v>3835</v>
      </c>
      <c r="I86" s="3" t="s">
        <v>88</v>
      </c>
      <c r="J86" s="3">
        <v>33</v>
      </c>
      <c r="K86" s="3" t="s">
        <v>666</v>
      </c>
      <c r="M86" s="3">
        <v>10</v>
      </c>
    </row>
    <row r="87" customHeight="1" spans="1:13">
      <c r="A87" s="162" t="e">
        <f t="shared" si="5"/>
        <v>#VALUE!</v>
      </c>
      <c r="D87" s="91" t="s">
        <v>21</v>
      </c>
      <c r="E87" s="91" t="s">
        <v>3836</v>
      </c>
      <c r="F87" s="3">
        <v>1999</v>
      </c>
      <c r="G87" s="3" t="s">
        <v>3765</v>
      </c>
      <c r="H87" s="3" t="s">
        <v>3837</v>
      </c>
      <c r="I87" s="3" t="s">
        <v>3838</v>
      </c>
      <c r="J87" s="3">
        <v>6</v>
      </c>
      <c r="K87" s="3" t="s">
        <v>520</v>
      </c>
      <c r="M87" s="3">
        <v>10</v>
      </c>
    </row>
    <row r="88" customHeight="1" spans="1:13">
      <c r="A88" s="162" t="e">
        <f t="shared" si="5"/>
        <v>#VALUE!</v>
      </c>
      <c r="D88" s="91" t="s">
        <v>21</v>
      </c>
      <c r="E88" s="91" t="s">
        <v>4507</v>
      </c>
      <c r="F88" s="3">
        <v>1999</v>
      </c>
      <c r="G88" s="3" t="s">
        <v>3765</v>
      </c>
      <c r="H88" s="3" t="s">
        <v>4508</v>
      </c>
      <c r="I88" s="3" t="s">
        <v>88</v>
      </c>
      <c r="J88" s="3">
        <v>36</v>
      </c>
      <c r="K88" s="3" t="s">
        <v>72</v>
      </c>
      <c r="M88" s="3">
        <v>20</v>
      </c>
    </row>
    <row r="89" customHeight="1" spans="1:13">
      <c r="A89" s="162" t="e">
        <f t="shared" si="5"/>
        <v>#VALUE!</v>
      </c>
      <c r="D89" s="91" t="s">
        <v>21</v>
      </c>
      <c r="E89" s="91" t="s">
        <v>4004</v>
      </c>
      <c r="F89" s="3">
        <v>1999</v>
      </c>
      <c r="G89" s="3" t="s">
        <v>3765</v>
      </c>
      <c r="H89" s="3" t="s">
        <v>4005</v>
      </c>
      <c r="I89" s="3" t="s">
        <v>88</v>
      </c>
      <c r="J89" s="3">
        <v>50</v>
      </c>
      <c r="K89" s="3" t="s">
        <v>763</v>
      </c>
      <c r="M89" s="3">
        <v>15</v>
      </c>
    </row>
    <row r="90" customHeight="1" spans="1:13">
      <c r="A90" s="162" t="e">
        <f t="shared" si="5"/>
        <v>#VALUE!</v>
      </c>
      <c r="D90" s="91" t="s">
        <v>21</v>
      </c>
      <c r="E90" s="91" t="s">
        <v>4006</v>
      </c>
      <c r="F90" s="3">
        <v>1999</v>
      </c>
      <c r="G90" s="3" t="s">
        <v>3765</v>
      </c>
      <c r="H90" s="3" t="s">
        <v>4007</v>
      </c>
      <c r="I90" s="3" t="s">
        <v>88</v>
      </c>
      <c r="J90" s="3">
        <v>41</v>
      </c>
      <c r="K90" s="3" t="s">
        <v>72</v>
      </c>
      <c r="M90" s="3">
        <v>15</v>
      </c>
    </row>
    <row r="91" customHeight="1" spans="1:13">
      <c r="A91" s="162" t="e">
        <f t="shared" si="5"/>
        <v>#VALUE!</v>
      </c>
      <c r="D91" s="91" t="s">
        <v>21</v>
      </c>
      <c r="E91" s="91" t="s">
        <v>4008</v>
      </c>
      <c r="F91" s="3">
        <v>1999</v>
      </c>
      <c r="G91" s="3" t="s">
        <v>3765</v>
      </c>
      <c r="H91" s="3" t="s">
        <v>3848</v>
      </c>
      <c r="I91" s="3"/>
      <c r="J91" s="3">
        <v>40</v>
      </c>
      <c r="K91" s="3" t="s">
        <v>25</v>
      </c>
      <c r="M91" s="3">
        <v>15</v>
      </c>
    </row>
    <row r="92" customHeight="1" spans="1:13">
      <c r="A92" s="162" t="e">
        <f t="shared" si="5"/>
        <v>#VALUE!</v>
      </c>
      <c r="D92" s="91" t="s">
        <v>21</v>
      </c>
      <c r="E92" s="91" t="s">
        <v>4009</v>
      </c>
      <c r="F92" s="3">
        <v>1999</v>
      </c>
      <c r="G92" s="3" t="s">
        <v>3765</v>
      </c>
      <c r="H92" s="3" t="s">
        <v>3791</v>
      </c>
      <c r="I92" s="3" t="s">
        <v>3849</v>
      </c>
      <c r="J92" s="3">
        <v>64</v>
      </c>
      <c r="K92" s="3" t="s">
        <v>25</v>
      </c>
      <c r="M92" s="3">
        <v>15</v>
      </c>
    </row>
    <row r="93" customHeight="1" spans="1:13">
      <c r="A93" s="162" t="e">
        <f t="shared" si="5"/>
        <v>#VALUE!</v>
      </c>
      <c r="D93" s="91" t="s">
        <v>21</v>
      </c>
      <c r="E93" s="91" t="s">
        <v>4010</v>
      </c>
      <c r="F93" s="3">
        <v>1999</v>
      </c>
      <c r="G93" s="3" t="s">
        <v>3765</v>
      </c>
      <c r="H93" s="3" t="s">
        <v>4011</v>
      </c>
      <c r="I93" s="3"/>
      <c r="J93" s="3">
        <v>38</v>
      </c>
      <c r="K93" s="3" t="s">
        <v>72</v>
      </c>
      <c r="M93" s="3">
        <v>15</v>
      </c>
    </row>
    <row r="94" customHeight="1" spans="1:13">
      <c r="A94" s="162" t="e">
        <f t="shared" si="5"/>
        <v>#VALUE!</v>
      </c>
      <c r="D94" s="91" t="s">
        <v>21</v>
      </c>
      <c r="E94" s="91" t="s">
        <v>4012</v>
      </c>
      <c r="F94" s="3">
        <v>1999</v>
      </c>
      <c r="G94" s="3" t="s">
        <v>3765</v>
      </c>
      <c r="H94" s="3" t="s">
        <v>3766</v>
      </c>
      <c r="I94" s="3"/>
      <c r="J94" s="3">
        <v>21</v>
      </c>
      <c r="K94" s="3" t="s">
        <v>72</v>
      </c>
      <c r="M94" s="3">
        <v>15</v>
      </c>
    </row>
    <row r="95" customHeight="1" spans="1:13">
      <c r="A95" s="162" t="e">
        <f t="shared" si="5"/>
        <v>#VALUE!</v>
      </c>
      <c r="D95" s="91" t="s">
        <v>21</v>
      </c>
      <c r="E95" s="91" t="s">
        <v>3764</v>
      </c>
      <c r="F95" s="3">
        <v>1999</v>
      </c>
      <c r="G95" s="3" t="s">
        <v>3765</v>
      </c>
      <c r="H95" s="3" t="s">
        <v>3766</v>
      </c>
      <c r="I95" s="3"/>
      <c r="J95" s="3">
        <v>21</v>
      </c>
      <c r="K95" s="3" t="s">
        <v>2716</v>
      </c>
      <c r="M95" s="3">
        <v>0</v>
      </c>
    </row>
    <row r="96" customHeight="1" spans="1:13">
      <c r="A96" s="162" t="e">
        <f t="shared" si="5"/>
        <v>#VALUE!</v>
      </c>
      <c r="D96" s="91" t="s">
        <v>21</v>
      </c>
      <c r="E96" s="91" t="s">
        <v>3839</v>
      </c>
      <c r="F96" s="3">
        <v>2000</v>
      </c>
      <c r="G96" s="3" t="s">
        <v>3765</v>
      </c>
      <c r="H96" s="3" t="s">
        <v>3831</v>
      </c>
      <c r="I96" s="3"/>
      <c r="J96" s="3">
        <v>70</v>
      </c>
      <c r="K96" s="3" t="s">
        <v>72</v>
      </c>
      <c r="M96" s="3">
        <v>10</v>
      </c>
    </row>
    <row r="97" customHeight="1" spans="1:13">
      <c r="A97" s="162" t="e">
        <f t="shared" si="5"/>
        <v>#VALUE!</v>
      </c>
      <c r="D97" s="91" t="s">
        <v>21</v>
      </c>
      <c r="E97" s="91" t="s">
        <v>3840</v>
      </c>
      <c r="F97" s="3">
        <v>2000</v>
      </c>
      <c r="G97" s="3" t="s">
        <v>3765</v>
      </c>
      <c r="H97" s="3" t="s">
        <v>3841</v>
      </c>
      <c r="I97" s="3"/>
      <c r="J97" s="3">
        <v>58</v>
      </c>
      <c r="K97" s="3" t="s">
        <v>72</v>
      </c>
      <c r="M97" s="3">
        <v>10</v>
      </c>
    </row>
    <row r="98" customHeight="1" spans="1:13">
      <c r="A98" s="162" t="e">
        <f t="shared" si="5"/>
        <v>#VALUE!</v>
      </c>
      <c r="D98" s="91" t="s">
        <v>21</v>
      </c>
      <c r="E98" s="91" t="s">
        <v>4013</v>
      </c>
      <c r="F98" s="3">
        <v>2000</v>
      </c>
      <c r="G98" s="3" t="s">
        <v>3765</v>
      </c>
      <c r="H98" s="3" t="s">
        <v>3841</v>
      </c>
      <c r="I98" s="3"/>
      <c r="J98" s="3">
        <v>58</v>
      </c>
      <c r="K98" s="3" t="s">
        <v>25</v>
      </c>
      <c r="M98" s="3">
        <v>15</v>
      </c>
    </row>
    <row r="99" customHeight="1" spans="1:13">
      <c r="A99" s="162" t="e">
        <f t="shared" si="5"/>
        <v>#VALUE!</v>
      </c>
      <c r="D99" s="91" t="s">
        <v>21</v>
      </c>
      <c r="E99" s="91" t="s">
        <v>4509</v>
      </c>
      <c r="F99" s="3">
        <v>2000</v>
      </c>
      <c r="G99" s="3" t="s">
        <v>3765</v>
      </c>
      <c r="H99" s="3" t="s">
        <v>4058</v>
      </c>
      <c r="I99" s="3"/>
      <c r="J99" s="3">
        <v>56</v>
      </c>
      <c r="K99" s="3" t="s">
        <v>30</v>
      </c>
      <c r="M99" s="3">
        <v>20</v>
      </c>
    </row>
    <row r="100" customHeight="1" spans="1:13">
      <c r="A100" s="162" t="e">
        <f t="shared" si="5"/>
        <v>#VALUE!</v>
      </c>
      <c r="D100" s="91" t="s">
        <v>21</v>
      </c>
      <c r="E100" s="91" t="s">
        <v>4510</v>
      </c>
      <c r="F100" s="3">
        <v>2000</v>
      </c>
      <c r="G100" s="3" t="s">
        <v>3765</v>
      </c>
      <c r="H100" s="3" t="s">
        <v>3888</v>
      </c>
      <c r="I100" s="3" t="s">
        <v>88</v>
      </c>
      <c r="J100" s="3">
        <v>65</v>
      </c>
      <c r="K100" s="3" t="s">
        <v>30</v>
      </c>
      <c r="M100" s="3">
        <v>80</v>
      </c>
    </row>
    <row r="101" customHeight="1" spans="1:13">
      <c r="A101" s="162" t="e">
        <f t="shared" si="5"/>
        <v>#VALUE!</v>
      </c>
      <c r="D101" s="91" t="s">
        <v>21</v>
      </c>
      <c r="E101" s="91" t="s">
        <v>4014</v>
      </c>
      <c r="F101" s="3">
        <v>2000</v>
      </c>
      <c r="G101" s="3" t="s">
        <v>3765</v>
      </c>
      <c r="H101" s="3" t="s">
        <v>4015</v>
      </c>
      <c r="I101" s="3"/>
      <c r="J101" s="3">
        <v>43</v>
      </c>
      <c r="K101" s="3" t="s">
        <v>25</v>
      </c>
      <c r="M101" s="3">
        <v>15</v>
      </c>
    </row>
    <row r="102" customHeight="1" spans="1:13">
      <c r="A102" s="162" t="e">
        <f t="shared" si="5"/>
        <v>#VALUE!</v>
      </c>
      <c r="D102" s="91" t="s">
        <v>21</v>
      </c>
      <c r="E102" s="91" t="s">
        <v>4016</v>
      </c>
      <c r="F102" s="3">
        <v>1999</v>
      </c>
      <c r="G102" s="3" t="s">
        <v>3765</v>
      </c>
      <c r="H102" s="3" t="s">
        <v>4017</v>
      </c>
      <c r="I102" s="3" t="s">
        <v>88</v>
      </c>
      <c r="J102" s="3">
        <v>62</v>
      </c>
      <c r="K102" s="3" t="s">
        <v>72</v>
      </c>
      <c r="M102" s="3">
        <v>15</v>
      </c>
    </row>
    <row r="103" customHeight="1" spans="1:13">
      <c r="A103" s="162" t="e">
        <f t="shared" si="5"/>
        <v>#VALUE!</v>
      </c>
      <c r="D103" s="91" t="s">
        <v>21</v>
      </c>
      <c r="E103" s="91" t="s">
        <v>4511</v>
      </c>
      <c r="F103" s="3">
        <v>1999</v>
      </c>
      <c r="G103" s="3" t="s">
        <v>3765</v>
      </c>
      <c r="H103" s="3" t="s">
        <v>3888</v>
      </c>
      <c r="I103" s="3" t="s">
        <v>88</v>
      </c>
      <c r="J103" s="3">
        <v>53</v>
      </c>
      <c r="K103" s="3" t="s">
        <v>666</v>
      </c>
      <c r="M103" s="3">
        <v>20</v>
      </c>
    </row>
    <row r="104" customHeight="1" spans="1:13">
      <c r="A104" s="162" t="e">
        <f t="shared" si="5"/>
        <v>#VALUE!</v>
      </c>
      <c r="D104" s="91" t="s">
        <v>21</v>
      </c>
      <c r="E104" s="91" t="s">
        <v>4512</v>
      </c>
      <c r="F104" s="3">
        <v>1999</v>
      </c>
      <c r="G104" s="3" t="s">
        <v>3765</v>
      </c>
      <c r="H104" s="3" t="s">
        <v>3989</v>
      </c>
      <c r="I104" s="3" t="s">
        <v>88</v>
      </c>
      <c r="J104" s="3">
        <v>28</v>
      </c>
      <c r="K104" s="3" t="s">
        <v>72</v>
      </c>
      <c r="M104" s="3">
        <v>20</v>
      </c>
    </row>
    <row r="105" customHeight="1" spans="1:13">
      <c r="A105" s="162" t="e">
        <f t="shared" si="5"/>
        <v>#VALUE!</v>
      </c>
      <c r="D105" s="91" t="s">
        <v>21</v>
      </c>
      <c r="E105" s="91" t="s">
        <v>3842</v>
      </c>
      <c r="F105" s="3">
        <v>1997</v>
      </c>
      <c r="G105" s="3" t="s">
        <v>3843</v>
      </c>
      <c r="H105" s="3" t="s">
        <v>3844</v>
      </c>
      <c r="I105" s="3"/>
      <c r="J105" s="3">
        <v>8</v>
      </c>
      <c r="K105" s="3" t="s">
        <v>72</v>
      </c>
      <c r="M105" s="3">
        <v>10</v>
      </c>
    </row>
    <row r="106" customHeight="1" spans="1:13">
      <c r="A106" s="162" t="e">
        <f t="shared" si="5"/>
        <v>#VALUE!</v>
      </c>
      <c r="D106" s="91" t="s">
        <v>21</v>
      </c>
      <c r="E106" s="91" t="s">
        <v>3845</v>
      </c>
      <c r="F106" s="3">
        <v>1999</v>
      </c>
      <c r="G106" s="3" t="s">
        <v>3765</v>
      </c>
      <c r="H106" s="3" t="s">
        <v>3835</v>
      </c>
      <c r="I106" s="3" t="s">
        <v>3846</v>
      </c>
      <c r="J106" s="3">
        <v>33</v>
      </c>
      <c r="K106" s="3" t="s">
        <v>666</v>
      </c>
      <c r="M106" s="3">
        <v>10</v>
      </c>
    </row>
    <row r="107" customHeight="1" spans="1:13">
      <c r="A107" s="162" t="e">
        <f t="shared" si="5"/>
        <v>#VALUE!</v>
      </c>
      <c r="D107" s="91" t="s">
        <v>21</v>
      </c>
      <c r="E107" s="91" t="s">
        <v>3847</v>
      </c>
      <c r="F107" s="3">
        <v>1999</v>
      </c>
      <c r="G107" s="3" t="s">
        <v>3765</v>
      </c>
      <c r="H107" s="3" t="s">
        <v>3848</v>
      </c>
      <c r="I107" s="3" t="s">
        <v>3849</v>
      </c>
      <c r="J107" s="3">
        <v>40</v>
      </c>
      <c r="K107" s="3" t="s">
        <v>72</v>
      </c>
      <c r="M107" s="3">
        <v>10</v>
      </c>
    </row>
    <row r="108" customHeight="1" spans="1:13">
      <c r="A108" s="162" t="e">
        <f t="shared" si="5"/>
        <v>#VALUE!</v>
      </c>
      <c r="D108" s="91" t="s">
        <v>21</v>
      </c>
      <c r="E108" s="91" t="s">
        <v>3850</v>
      </c>
      <c r="F108" s="3">
        <v>1999</v>
      </c>
      <c r="G108" s="3" t="s">
        <v>3765</v>
      </c>
      <c r="H108" s="3" t="s">
        <v>3851</v>
      </c>
      <c r="I108" s="3"/>
      <c r="J108" s="3">
        <v>32</v>
      </c>
      <c r="K108" s="3" t="s">
        <v>72</v>
      </c>
      <c r="M108" s="3">
        <v>10</v>
      </c>
    </row>
    <row r="109" customHeight="1" spans="1:13">
      <c r="A109" s="162" t="e">
        <f t="shared" si="5"/>
        <v>#VALUE!</v>
      </c>
      <c r="D109" s="91" t="s">
        <v>21</v>
      </c>
      <c r="E109" s="91" t="s">
        <v>3852</v>
      </c>
      <c r="F109" s="3">
        <v>1999</v>
      </c>
      <c r="G109" s="3" t="s">
        <v>3765</v>
      </c>
      <c r="H109" s="3" t="s">
        <v>3853</v>
      </c>
      <c r="I109" s="3" t="s">
        <v>3849</v>
      </c>
      <c r="J109" s="3">
        <v>43</v>
      </c>
      <c r="K109" s="3" t="s">
        <v>666</v>
      </c>
      <c r="M109" s="3">
        <v>10</v>
      </c>
    </row>
    <row r="110" customHeight="1" spans="1:13">
      <c r="A110" s="162" t="e">
        <f t="shared" si="5"/>
        <v>#VALUE!</v>
      </c>
      <c r="D110" s="91" t="s">
        <v>21</v>
      </c>
      <c r="E110" s="91" t="s">
        <v>4018</v>
      </c>
      <c r="F110" s="3">
        <v>1999</v>
      </c>
      <c r="G110" s="3" t="s">
        <v>3765</v>
      </c>
      <c r="H110" s="3" t="s">
        <v>4019</v>
      </c>
      <c r="I110" s="3" t="s">
        <v>3846</v>
      </c>
      <c r="J110" s="3">
        <v>45</v>
      </c>
      <c r="K110" s="3" t="s">
        <v>666</v>
      </c>
      <c r="M110" s="3">
        <v>15</v>
      </c>
    </row>
    <row r="111" customHeight="1" spans="1:13">
      <c r="A111" s="162" t="e">
        <f t="shared" si="5"/>
        <v>#VALUE!</v>
      </c>
      <c r="D111" s="91" t="s">
        <v>21</v>
      </c>
      <c r="E111" s="91" t="s">
        <v>3854</v>
      </c>
      <c r="F111" s="3">
        <v>1999</v>
      </c>
      <c r="G111" s="3" t="s">
        <v>3765</v>
      </c>
      <c r="H111" s="3" t="s">
        <v>3855</v>
      </c>
      <c r="I111" s="3" t="s">
        <v>3849</v>
      </c>
      <c r="J111" s="3">
        <v>49</v>
      </c>
      <c r="K111" s="3" t="s">
        <v>72</v>
      </c>
      <c r="M111" s="3">
        <v>10</v>
      </c>
    </row>
    <row r="112" customHeight="1" spans="1:13">
      <c r="A112" s="162" t="e">
        <f t="shared" si="5"/>
        <v>#VALUE!</v>
      </c>
      <c r="D112" s="91" t="s">
        <v>21</v>
      </c>
      <c r="E112" s="91" t="s">
        <v>3856</v>
      </c>
      <c r="F112" s="3">
        <v>1999</v>
      </c>
      <c r="G112" s="3" t="s">
        <v>3765</v>
      </c>
      <c r="H112" s="3" t="s">
        <v>3857</v>
      </c>
      <c r="I112" s="3"/>
      <c r="J112" s="3">
        <v>50</v>
      </c>
      <c r="K112" s="3" t="s">
        <v>72</v>
      </c>
      <c r="M112" s="3">
        <v>10</v>
      </c>
    </row>
    <row r="113" customHeight="1" spans="1:13">
      <c r="A113" s="162" t="e">
        <f t="shared" si="5"/>
        <v>#VALUE!</v>
      </c>
      <c r="D113" s="91" t="s">
        <v>21</v>
      </c>
      <c r="E113" s="91" t="s">
        <v>4020</v>
      </c>
      <c r="F113" s="3">
        <v>1999</v>
      </c>
      <c r="G113" s="3" t="s">
        <v>3765</v>
      </c>
      <c r="H113" s="3" t="s">
        <v>3791</v>
      </c>
      <c r="I113" s="3" t="s">
        <v>3849</v>
      </c>
      <c r="J113" s="3">
        <v>64</v>
      </c>
      <c r="K113" s="3" t="s">
        <v>25</v>
      </c>
      <c r="M113" s="3">
        <v>15</v>
      </c>
    </row>
    <row r="114" customHeight="1" spans="1:13">
      <c r="A114" s="162" t="e">
        <f t="shared" si="5"/>
        <v>#VALUE!</v>
      </c>
      <c r="D114" s="91" t="s">
        <v>21</v>
      </c>
      <c r="E114" s="91" t="s">
        <v>4513</v>
      </c>
      <c r="F114" s="3">
        <v>1999</v>
      </c>
      <c r="G114" s="3" t="s">
        <v>3765</v>
      </c>
      <c r="H114" s="3" t="s">
        <v>4031</v>
      </c>
      <c r="I114" s="3" t="s">
        <v>3825</v>
      </c>
      <c r="J114" s="3">
        <v>60</v>
      </c>
      <c r="K114" s="3" t="s">
        <v>30</v>
      </c>
      <c r="M114" s="3">
        <v>75</v>
      </c>
    </row>
    <row r="115" customHeight="1" spans="1:11">
      <c r="A115" s="162" t="e">
        <f t="shared" si="5"/>
        <v>#VALUE!</v>
      </c>
      <c r="D115" s="91" t="s">
        <v>21</v>
      </c>
      <c r="E115" s="91" t="s">
        <v>4514</v>
      </c>
      <c r="F115" s="3">
        <v>2000</v>
      </c>
      <c r="G115" s="3" t="s">
        <v>3843</v>
      </c>
      <c r="H115" s="3" t="s">
        <v>4515</v>
      </c>
      <c r="I115" s="3" t="s">
        <v>3846</v>
      </c>
      <c r="J115" s="3">
        <v>37</v>
      </c>
      <c r="K115" s="3" t="s">
        <v>72</v>
      </c>
    </row>
    <row r="116" customHeight="1" spans="1:13">
      <c r="A116" s="162" t="e">
        <f t="shared" si="5"/>
        <v>#VALUE!</v>
      </c>
      <c r="D116" s="91" t="s">
        <v>21</v>
      </c>
      <c r="E116" s="91" t="s">
        <v>4516</v>
      </c>
      <c r="F116" s="3">
        <v>1999</v>
      </c>
      <c r="G116" s="3" t="s">
        <v>3765</v>
      </c>
      <c r="H116" s="3" t="s">
        <v>4517</v>
      </c>
      <c r="I116" s="3" t="s">
        <v>3849</v>
      </c>
      <c r="J116" s="3">
        <v>39</v>
      </c>
      <c r="K116" s="3" t="s">
        <v>25</v>
      </c>
      <c r="M116" s="3">
        <v>40</v>
      </c>
    </row>
    <row r="117" customHeight="1" spans="1:13">
      <c r="A117" s="162" t="e">
        <f t="shared" si="5"/>
        <v>#VALUE!</v>
      </c>
      <c r="D117" s="91" t="s">
        <v>21</v>
      </c>
      <c r="E117" s="91" t="s">
        <v>4518</v>
      </c>
      <c r="F117" s="3">
        <v>1999</v>
      </c>
      <c r="G117" s="3" t="s">
        <v>3765</v>
      </c>
      <c r="H117" s="3" t="s">
        <v>4519</v>
      </c>
      <c r="I117" s="3"/>
      <c r="J117" s="3">
        <v>46</v>
      </c>
      <c r="K117" s="3" t="s">
        <v>25</v>
      </c>
      <c r="M117" s="3">
        <v>100</v>
      </c>
    </row>
    <row r="118" customHeight="1" spans="1:13">
      <c r="A118" s="162" t="e">
        <f t="shared" si="5"/>
        <v>#VALUE!</v>
      </c>
      <c r="D118" s="91" t="s">
        <v>21</v>
      </c>
      <c r="E118" s="91" t="s">
        <v>4021</v>
      </c>
      <c r="F118" s="3">
        <v>2000</v>
      </c>
      <c r="G118" s="3" t="s">
        <v>3765</v>
      </c>
      <c r="H118" s="3" t="s">
        <v>3928</v>
      </c>
      <c r="I118" s="3" t="s">
        <v>4022</v>
      </c>
      <c r="J118" s="3">
        <v>61</v>
      </c>
      <c r="K118" s="3" t="s">
        <v>25</v>
      </c>
      <c r="M118" s="3">
        <v>15</v>
      </c>
    </row>
    <row r="119" customHeight="1" spans="1:13">
      <c r="A119" s="162" t="e">
        <f t="shared" si="5"/>
        <v>#VALUE!</v>
      </c>
      <c r="D119" s="91" t="s">
        <v>21</v>
      </c>
      <c r="E119" s="91" t="s">
        <v>4023</v>
      </c>
      <c r="F119" s="3">
        <v>1999</v>
      </c>
      <c r="G119" s="3" t="s">
        <v>3765</v>
      </c>
      <c r="H119" s="3" t="s">
        <v>3928</v>
      </c>
      <c r="I119" s="3"/>
      <c r="J119" s="3">
        <v>55</v>
      </c>
      <c r="K119" s="3" t="s">
        <v>25</v>
      </c>
      <c r="M119" s="3">
        <v>15</v>
      </c>
    </row>
    <row r="120" customHeight="1" spans="1:11">
      <c r="A120" s="162" t="e">
        <f t="shared" si="5"/>
        <v>#VALUE!</v>
      </c>
      <c r="D120" s="91" t="s">
        <v>21</v>
      </c>
      <c r="E120" s="91" t="s">
        <v>4520</v>
      </c>
      <c r="F120" s="3">
        <v>2000</v>
      </c>
      <c r="G120" s="3" t="s">
        <v>3777</v>
      </c>
      <c r="H120" s="3" t="s">
        <v>4521</v>
      </c>
      <c r="I120" s="3" t="s">
        <v>3862</v>
      </c>
      <c r="J120" s="3">
        <v>49</v>
      </c>
      <c r="K120" s="3" t="s">
        <v>666</v>
      </c>
    </row>
    <row r="121" customHeight="1" spans="1:13">
      <c r="A121" s="162" t="e">
        <f t="shared" si="5"/>
        <v>#VALUE!</v>
      </c>
      <c r="D121" s="91" t="s">
        <v>21</v>
      </c>
      <c r="E121" s="91" t="s">
        <v>4522</v>
      </c>
      <c r="F121" s="3">
        <v>1999</v>
      </c>
      <c r="G121" s="3" t="s">
        <v>3777</v>
      </c>
      <c r="H121" s="3" t="s">
        <v>4523</v>
      </c>
      <c r="I121" s="3"/>
      <c r="J121" s="3">
        <v>21</v>
      </c>
      <c r="K121" s="3" t="s">
        <v>25</v>
      </c>
      <c r="M121" s="3">
        <v>35</v>
      </c>
    </row>
    <row r="122" customHeight="1" spans="1:13">
      <c r="A122" s="162" t="e">
        <f t="shared" si="5"/>
        <v>#VALUE!</v>
      </c>
      <c r="D122" s="91" t="s">
        <v>21</v>
      </c>
      <c r="E122" s="91" t="s">
        <v>4524</v>
      </c>
      <c r="F122" s="3">
        <v>1999</v>
      </c>
      <c r="G122" s="3" t="s">
        <v>3783</v>
      </c>
      <c r="H122" s="3" t="s">
        <v>3813</v>
      </c>
      <c r="I122" s="3"/>
      <c r="J122" s="3">
        <v>63</v>
      </c>
      <c r="K122" s="3" t="s">
        <v>25</v>
      </c>
      <c r="M122" s="3">
        <v>25</v>
      </c>
    </row>
    <row r="123" customHeight="1" spans="1:13">
      <c r="A123" s="162" t="e">
        <f t="shared" si="5"/>
        <v>#VALUE!</v>
      </c>
      <c r="D123" s="91" t="s">
        <v>21</v>
      </c>
      <c r="E123" s="91" t="s">
        <v>4525</v>
      </c>
      <c r="F123" s="3">
        <v>1999</v>
      </c>
      <c r="G123" s="3" t="s">
        <v>4526</v>
      </c>
      <c r="H123" s="3" t="s">
        <v>4527</v>
      </c>
      <c r="I123" s="3"/>
      <c r="J123" s="3">
        <v>134</v>
      </c>
      <c r="K123" s="3" t="s">
        <v>72</v>
      </c>
      <c r="M123" s="3">
        <v>40</v>
      </c>
    </row>
    <row r="124" customHeight="1" spans="1:13">
      <c r="A124" s="162" t="e">
        <f t="shared" si="5"/>
        <v>#VALUE!</v>
      </c>
      <c r="D124" s="91" t="s">
        <v>21</v>
      </c>
      <c r="E124" s="91" t="s">
        <v>4528</v>
      </c>
      <c r="F124" s="3">
        <v>1999</v>
      </c>
      <c r="G124" s="3" t="s">
        <v>3783</v>
      </c>
      <c r="H124" s="3" t="s">
        <v>3815</v>
      </c>
      <c r="I124" s="3"/>
      <c r="J124" s="3">
        <v>48</v>
      </c>
      <c r="K124" s="3" t="s">
        <v>25</v>
      </c>
      <c r="M124" s="3">
        <v>20</v>
      </c>
    </row>
    <row r="125" customHeight="1" spans="1:13">
      <c r="A125" s="162" t="e">
        <f t="shared" si="5"/>
        <v>#VALUE!</v>
      </c>
      <c r="D125" s="91" t="s">
        <v>21</v>
      </c>
      <c r="E125" s="91" t="s">
        <v>3858</v>
      </c>
      <c r="F125" s="3">
        <v>1999</v>
      </c>
      <c r="G125" s="3" t="s">
        <v>3783</v>
      </c>
      <c r="H125" s="3" t="s">
        <v>3859</v>
      </c>
      <c r="I125" s="3"/>
      <c r="J125" s="3">
        <v>64</v>
      </c>
      <c r="K125" s="3" t="s">
        <v>72</v>
      </c>
      <c r="M125" s="3">
        <v>10</v>
      </c>
    </row>
    <row r="126" customHeight="1" spans="1:13">
      <c r="A126" s="162" t="e">
        <f t="shared" si="5"/>
        <v>#VALUE!</v>
      </c>
      <c r="D126" s="91" t="s">
        <v>21</v>
      </c>
      <c r="E126" s="91" t="s">
        <v>3860</v>
      </c>
      <c r="F126" s="3">
        <v>2000</v>
      </c>
      <c r="G126" s="3" t="s">
        <v>3861</v>
      </c>
      <c r="H126" s="3" t="s">
        <v>3781</v>
      </c>
      <c r="I126" s="3" t="s">
        <v>3862</v>
      </c>
      <c r="J126" s="3">
        <v>54</v>
      </c>
      <c r="K126" s="3" t="s">
        <v>520</v>
      </c>
      <c r="M126" s="3">
        <v>10</v>
      </c>
    </row>
    <row r="127" customHeight="1" spans="1:13">
      <c r="A127" s="162" t="e">
        <f t="shared" si="5"/>
        <v>#VALUE!</v>
      </c>
      <c r="D127" s="91" t="s">
        <v>21</v>
      </c>
      <c r="E127" s="91" t="s">
        <v>4529</v>
      </c>
      <c r="F127" s="3">
        <v>1999</v>
      </c>
      <c r="G127" s="3" t="s">
        <v>3777</v>
      </c>
      <c r="H127" s="3" t="s">
        <v>3902</v>
      </c>
      <c r="I127" s="3" t="s">
        <v>3862</v>
      </c>
      <c r="J127" s="3">
        <v>55</v>
      </c>
      <c r="K127" s="3" t="s">
        <v>72</v>
      </c>
      <c r="M127" s="3">
        <v>20</v>
      </c>
    </row>
    <row r="128" customHeight="1" spans="1:13">
      <c r="A128" s="162" t="e">
        <f t="shared" si="5"/>
        <v>#VALUE!</v>
      </c>
      <c r="D128" s="91" t="s">
        <v>21</v>
      </c>
      <c r="E128" s="91" t="s">
        <v>4024</v>
      </c>
      <c r="F128" s="3">
        <v>1999</v>
      </c>
      <c r="G128" s="3" t="s">
        <v>3777</v>
      </c>
      <c r="H128" s="3" t="s">
        <v>4025</v>
      </c>
      <c r="I128" s="3" t="s">
        <v>3862</v>
      </c>
      <c r="J128" s="3">
        <v>49</v>
      </c>
      <c r="K128" s="3" t="s">
        <v>666</v>
      </c>
      <c r="M128" s="3">
        <v>15</v>
      </c>
    </row>
    <row r="129" customHeight="1" spans="1:13">
      <c r="A129" s="162" t="e">
        <f t="shared" si="5"/>
        <v>#VALUE!</v>
      </c>
      <c r="D129" s="91" t="s">
        <v>21</v>
      </c>
      <c r="E129" s="91" t="s">
        <v>4530</v>
      </c>
      <c r="F129" s="3">
        <v>1999</v>
      </c>
      <c r="G129" s="3" t="s">
        <v>3777</v>
      </c>
      <c r="H129" s="3" t="s">
        <v>4531</v>
      </c>
      <c r="I129" s="3" t="s">
        <v>3862</v>
      </c>
      <c r="J129" s="3">
        <v>37</v>
      </c>
      <c r="K129" s="3" t="s">
        <v>666</v>
      </c>
      <c r="M129" s="3">
        <v>35</v>
      </c>
    </row>
    <row r="130" customHeight="1" spans="1:13">
      <c r="A130" s="162" t="e">
        <f t="shared" si="5"/>
        <v>#VALUE!</v>
      </c>
      <c r="D130" s="91" t="s">
        <v>21</v>
      </c>
      <c r="E130" s="91" t="s">
        <v>4026</v>
      </c>
      <c r="F130" s="3">
        <v>2000</v>
      </c>
      <c r="G130" s="3" t="s">
        <v>3768</v>
      </c>
      <c r="H130" s="3" t="s">
        <v>3950</v>
      </c>
      <c r="I130" s="3" t="s">
        <v>3862</v>
      </c>
      <c r="J130" s="3">
        <v>62</v>
      </c>
      <c r="K130" s="3" t="s">
        <v>72</v>
      </c>
      <c r="M130" s="3">
        <v>15</v>
      </c>
    </row>
    <row r="131" customHeight="1" spans="1:13">
      <c r="A131" s="162">
        <v>11349</v>
      </c>
      <c r="D131" s="91" t="s">
        <v>21</v>
      </c>
      <c r="E131" s="91" t="s">
        <v>4027</v>
      </c>
      <c r="F131" s="3">
        <v>1999</v>
      </c>
      <c r="G131" s="3" t="s">
        <v>3777</v>
      </c>
      <c r="H131" s="3" t="s">
        <v>4028</v>
      </c>
      <c r="I131" s="3"/>
      <c r="J131" s="3">
        <v>31</v>
      </c>
      <c r="K131" s="3" t="s">
        <v>72</v>
      </c>
      <c r="M131" s="3">
        <v>15</v>
      </c>
    </row>
    <row r="132" customHeight="1" spans="1:13">
      <c r="A132" s="162">
        <f t="shared" ref="A132:A167" si="6">A131+1</f>
        <v>11350</v>
      </c>
      <c r="D132" s="91" t="s">
        <v>21</v>
      </c>
      <c r="E132" s="91" t="s">
        <v>4029</v>
      </c>
      <c r="F132" s="3">
        <v>1999</v>
      </c>
      <c r="G132" s="3" t="s">
        <v>3777</v>
      </c>
      <c r="H132" s="3" t="s">
        <v>4019</v>
      </c>
      <c r="I132" s="3" t="s">
        <v>3862</v>
      </c>
      <c r="J132" s="3">
        <v>45</v>
      </c>
      <c r="K132" s="3" t="s">
        <v>72</v>
      </c>
      <c r="M132" s="3">
        <v>15</v>
      </c>
    </row>
    <row r="133" customHeight="1" spans="1:13">
      <c r="A133" s="162">
        <f t="shared" si="6"/>
        <v>11351</v>
      </c>
      <c r="D133" s="91" t="s">
        <v>21</v>
      </c>
      <c r="E133" s="91" t="s">
        <v>4532</v>
      </c>
      <c r="F133" s="3">
        <v>1999</v>
      </c>
      <c r="G133" s="3" t="s">
        <v>4533</v>
      </c>
      <c r="H133" s="3" t="s">
        <v>4393</v>
      </c>
      <c r="I133" s="3"/>
      <c r="J133" s="3">
        <v>12</v>
      </c>
      <c r="K133" s="3" t="s">
        <v>763</v>
      </c>
      <c r="M133" s="3">
        <v>100</v>
      </c>
    </row>
    <row r="134" customHeight="1" spans="1:13">
      <c r="A134" s="162">
        <f t="shared" si="6"/>
        <v>11352</v>
      </c>
      <c r="D134" s="91" t="s">
        <v>21</v>
      </c>
      <c r="E134" s="91" t="s">
        <v>3767</v>
      </c>
      <c r="F134" s="3">
        <v>2000</v>
      </c>
      <c r="G134" s="3" t="s">
        <v>3768</v>
      </c>
      <c r="H134" s="3" t="s">
        <v>3769</v>
      </c>
      <c r="I134" s="3"/>
      <c r="J134" s="3">
        <v>63</v>
      </c>
      <c r="K134" s="3" t="s">
        <v>1138</v>
      </c>
      <c r="M134" s="3">
        <v>5</v>
      </c>
    </row>
    <row r="135" customHeight="1" spans="1:13">
      <c r="A135" s="162">
        <f t="shared" si="6"/>
        <v>11353</v>
      </c>
      <c r="D135" s="91" t="s">
        <v>21</v>
      </c>
      <c r="E135" s="91" t="s">
        <v>3770</v>
      </c>
      <c r="F135" s="3">
        <v>2000</v>
      </c>
      <c r="G135" s="3" t="s">
        <v>3768</v>
      </c>
      <c r="H135" s="3" t="s">
        <v>3771</v>
      </c>
      <c r="I135" s="3"/>
      <c r="J135" s="3">
        <v>66</v>
      </c>
      <c r="K135" s="3" t="s">
        <v>72</v>
      </c>
      <c r="M135" s="3">
        <v>5</v>
      </c>
    </row>
    <row r="136" customHeight="1" spans="1:13">
      <c r="A136" s="162">
        <f t="shared" si="6"/>
        <v>11354</v>
      </c>
      <c r="D136" s="91" t="s">
        <v>21</v>
      </c>
      <c r="E136" s="91" t="s">
        <v>3863</v>
      </c>
      <c r="F136" s="3">
        <v>2000</v>
      </c>
      <c r="G136" s="3" t="s">
        <v>3768</v>
      </c>
      <c r="H136" s="3" t="s">
        <v>3864</v>
      </c>
      <c r="I136" s="3"/>
      <c r="J136" s="3">
        <v>59</v>
      </c>
      <c r="K136" s="3" t="s">
        <v>72</v>
      </c>
      <c r="M136" s="3">
        <v>10</v>
      </c>
    </row>
    <row r="137" customHeight="1" spans="1:13">
      <c r="A137" s="162">
        <f t="shared" si="6"/>
        <v>11355</v>
      </c>
      <c r="D137" s="91" t="s">
        <v>21</v>
      </c>
      <c r="E137" s="91" t="s">
        <v>3772</v>
      </c>
      <c r="F137" s="3">
        <v>2000</v>
      </c>
      <c r="G137" s="3" t="s">
        <v>3768</v>
      </c>
      <c r="H137" s="3" t="s">
        <v>3769</v>
      </c>
      <c r="I137" s="3"/>
      <c r="J137" s="3">
        <v>63</v>
      </c>
      <c r="K137" s="3" t="s">
        <v>1138</v>
      </c>
      <c r="M137" s="3">
        <v>5</v>
      </c>
    </row>
    <row r="138" customHeight="1" spans="1:13">
      <c r="A138" s="162">
        <f t="shared" si="6"/>
        <v>11356</v>
      </c>
      <c r="D138" s="91" t="s">
        <v>21</v>
      </c>
      <c r="E138" s="91" t="s">
        <v>4030</v>
      </c>
      <c r="F138" s="3">
        <v>2000</v>
      </c>
      <c r="G138" s="3" t="s">
        <v>3768</v>
      </c>
      <c r="H138" s="3" t="s">
        <v>4031</v>
      </c>
      <c r="I138" s="3"/>
      <c r="J138" s="3">
        <v>64</v>
      </c>
      <c r="K138" s="3" t="s">
        <v>72</v>
      </c>
      <c r="M138" s="3">
        <v>15</v>
      </c>
    </row>
    <row r="139" customHeight="1" spans="1:13">
      <c r="A139" s="162">
        <f t="shared" si="6"/>
        <v>11357</v>
      </c>
      <c r="D139" s="91" t="s">
        <v>21</v>
      </c>
      <c r="E139" s="91" t="s">
        <v>3773</v>
      </c>
      <c r="F139" s="3">
        <v>2000</v>
      </c>
      <c r="G139" s="3" t="s">
        <v>3768</v>
      </c>
      <c r="H139" s="3" t="s">
        <v>3769</v>
      </c>
      <c r="I139" s="3"/>
      <c r="J139" s="3">
        <v>63</v>
      </c>
      <c r="K139" s="3" t="s">
        <v>1138</v>
      </c>
      <c r="M139" s="3">
        <v>5</v>
      </c>
    </row>
    <row r="140" customHeight="1" spans="1:13">
      <c r="A140" s="162">
        <f t="shared" si="6"/>
        <v>11358</v>
      </c>
      <c r="D140" s="91" t="s">
        <v>21</v>
      </c>
      <c r="E140" s="91" t="s">
        <v>3865</v>
      </c>
      <c r="F140" s="3">
        <v>2000</v>
      </c>
      <c r="G140" s="3" t="s">
        <v>3768</v>
      </c>
      <c r="H140" s="3" t="s">
        <v>3866</v>
      </c>
      <c r="I140" s="3"/>
      <c r="J140" s="3">
        <v>59</v>
      </c>
      <c r="K140" s="3" t="s">
        <v>72</v>
      </c>
      <c r="M140" s="3">
        <v>10</v>
      </c>
    </row>
    <row r="141" customHeight="1" spans="1:13">
      <c r="A141" s="162">
        <f t="shared" si="6"/>
        <v>11359</v>
      </c>
      <c r="D141" s="91" t="s">
        <v>21</v>
      </c>
      <c r="E141" s="91" t="s">
        <v>4534</v>
      </c>
      <c r="F141" s="3">
        <v>1999</v>
      </c>
      <c r="G141" s="3" t="s">
        <v>3777</v>
      </c>
      <c r="H141" s="3" t="s">
        <v>4535</v>
      </c>
      <c r="I141" s="3" t="s">
        <v>88</v>
      </c>
      <c r="J141" s="3">
        <v>42</v>
      </c>
      <c r="K141" s="3" t="s">
        <v>666</v>
      </c>
      <c r="M141" s="3">
        <v>25</v>
      </c>
    </row>
    <row r="142" customHeight="1" spans="1:13">
      <c r="A142" s="162">
        <f t="shared" si="6"/>
        <v>11360</v>
      </c>
      <c r="D142" s="91" t="s">
        <v>21</v>
      </c>
      <c r="E142" s="91" t="s">
        <v>4536</v>
      </c>
      <c r="F142" s="3">
        <v>1999</v>
      </c>
      <c r="G142" s="3" t="s">
        <v>3765</v>
      </c>
      <c r="H142" s="3" t="s">
        <v>4537</v>
      </c>
      <c r="I142" s="3"/>
      <c r="J142" s="3">
        <v>42</v>
      </c>
      <c r="K142" s="3" t="s">
        <v>763</v>
      </c>
      <c r="M142" s="3">
        <v>30</v>
      </c>
    </row>
    <row r="143" customHeight="1" spans="1:13">
      <c r="A143" s="162">
        <f t="shared" si="6"/>
        <v>11361</v>
      </c>
      <c r="D143" s="91" t="s">
        <v>21</v>
      </c>
      <c r="E143" s="91" t="s">
        <v>4538</v>
      </c>
      <c r="F143" s="3">
        <v>1999</v>
      </c>
      <c r="G143" s="3" t="s">
        <v>3777</v>
      </c>
      <c r="H143" s="3" t="s">
        <v>3924</v>
      </c>
      <c r="I143" s="3" t="s">
        <v>88</v>
      </c>
      <c r="J143" s="3">
        <v>35</v>
      </c>
      <c r="K143" s="3" t="s">
        <v>72</v>
      </c>
      <c r="M143" s="3">
        <v>20</v>
      </c>
    </row>
    <row r="144" customHeight="1" spans="1:13">
      <c r="A144" s="162">
        <f t="shared" si="6"/>
        <v>11362</v>
      </c>
      <c r="D144" s="91" t="s">
        <v>21</v>
      </c>
      <c r="E144" s="91" t="s">
        <v>4539</v>
      </c>
      <c r="F144" s="3">
        <v>1999</v>
      </c>
      <c r="G144" s="3" t="s">
        <v>4368</v>
      </c>
      <c r="H144" s="3" t="s">
        <v>3835</v>
      </c>
      <c r="I144" s="3"/>
      <c r="J144" s="3">
        <v>50</v>
      </c>
      <c r="K144" s="3" t="s">
        <v>72</v>
      </c>
      <c r="M144" s="3">
        <v>20</v>
      </c>
    </row>
    <row r="145" customHeight="1" spans="1:13">
      <c r="A145" s="162">
        <f t="shared" si="6"/>
        <v>11363</v>
      </c>
      <c r="D145" s="91" t="s">
        <v>21</v>
      </c>
      <c r="E145" s="91" t="s">
        <v>4032</v>
      </c>
      <c r="F145" s="3">
        <v>2000</v>
      </c>
      <c r="G145" s="3" t="s">
        <v>3768</v>
      </c>
      <c r="H145" s="3" t="s">
        <v>4033</v>
      </c>
      <c r="I145" s="3"/>
      <c r="J145" s="3">
        <v>18</v>
      </c>
      <c r="K145" s="3" t="s">
        <v>1138</v>
      </c>
      <c r="M145" s="3">
        <v>15</v>
      </c>
    </row>
    <row r="146" customHeight="1" spans="1:13">
      <c r="A146" s="162">
        <f t="shared" si="6"/>
        <v>11364</v>
      </c>
      <c r="D146" s="91" t="s">
        <v>21</v>
      </c>
      <c r="E146" s="91" t="s">
        <v>4540</v>
      </c>
      <c r="F146" s="3">
        <v>1999</v>
      </c>
      <c r="G146" s="3" t="s">
        <v>3765</v>
      </c>
      <c r="H146" s="3" t="s">
        <v>3946</v>
      </c>
      <c r="I146" s="3" t="s">
        <v>3825</v>
      </c>
      <c r="J146" s="3">
        <v>43</v>
      </c>
      <c r="K146" s="3" t="s">
        <v>25</v>
      </c>
      <c r="M146" s="3">
        <v>65</v>
      </c>
    </row>
    <row r="147" customHeight="1" spans="1:13">
      <c r="A147" s="162">
        <f t="shared" si="6"/>
        <v>11365</v>
      </c>
      <c r="D147" s="91" t="s">
        <v>21</v>
      </c>
      <c r="E147" s="91" t="s">
        <v>3774</v>
      </c>
      <c r="F147" s="3">
        <v>2000</v>
      </c>
      <c r="G147" s="3" t="s">
        <v>3768</v>
      </c>
      <c r="H147" s="3" t="s">
        <v>3775</v>
      </c>
      <c r="I147" s="3"/>
      <c r="J147" s="3">
        <v>79</v>
      </c>
      <c r="K147" s="3" t="s">
        <v>520</v>
      </c>
      <c r="M147" s="3">
        <v>5</v>
      </c>
    </row>
    <row r="148" customHeight="1" spans="1:13">
      <c r="A148" s="162">
        <f t="shared" si="6"/>
        <v>11366</v>
      </c>
      <c r="D148" s="91" t="s">
        <v>21</v>
      </c>
      <c r="E148" s="91" t="s">
        <v>3867</v>
      </c>
      <c r="F148" s="3">
        <v>1999</v>
      </c>
      <c r="G148" s="3" t="s">
        <v>3783</v>
      </c>
      <c r="H148" s="3" t="s">
        <v>3857</v>
      </c>
      <c r="I148" s="3"/>
      <c r="J148" s="3">
        <v>50</v>
      </c>
      <c r="K148" s="3" t="s">
        <v>666</v>
      </c>
      <c r="M148" s="3">
        <v>10</v>
      </c>
    </row>
    <row r="149" customHeight="1" spans="1:13">
      <c r="A149" s="162">
        <f t="shared" si="6"/>
        <v>11367</v>
      </c>
      <c r="D149" s="91" t="s">
        <v>21</v>
      </c>
      <c r="E149" s="91" t="s">
        <v>3868</v>
      </c>
      <c r="F149" s="3">
        <v>1999</v>
      </c>
      <c r="G149" s="3" t="s">
        <v>3783</v>
      </c>
      <c r="H149" s="3" t="s">
        <v>3855</v>
      </c>
      <c r="I149" s="3"/>
      <c r="J149" s="3">
        <v>49</v>
      </c>
      <c r="K149" s="3" t="s">
        <v>72</v>
      </c>
      <c r="M149" s="3">
        <v>10</v>
      </c>
    </row>
    <row r="150" customHeight="1" spans="1:13">
      <c r="A150" s="162">
        <f t="shared" si="6"/>
        <v>11368</v>
      </c>
      <c r="D150" s="91" t="s">
        <v>21</v>
      </c>
      <c r="E150" s="91" t="s">
        <v>3776</v>
      </c>
      <c r="F150" s="3">
        <v>1999</v>
      </c>
      <c r="G150" s="3" t="s">
        <v>3777</v>
      </c>
      <c r="H150" s="3" t="s">
        <v>3778</v>
      </c>
      <c r="I150" s="3"/>
      <c r="J150" s="3">
        <v>32</v>
      </c>
      <c r="K150" s="3" t="s">
        <v>72</v>
      </c>
      <c r="M150" s="3">
        <v>5</v>
      </c>
    </row>
    <row r="151" customHeight="1" spans="1:13">
      <c r="A151" s="162">
        <f t="shared" si="6"/>
        <v>11369</v>
      </c>
      <c r="D151" s="91" t="s">
        <v>21</v>
      </c>
      <c r="E151" s="91" t="s">
        <v>3869</v>
      </c>
      <c r="F151" s="3">
        <v>1999</v>
      </c>
      <c r="G151" s="3" t="s">
        <v>3777</v>
      </c>
      <c r="H151" s="3" t="s">
        <v>3870</v>
      </c>
      <c r="I151" s="3" t="s">
        <v>88</v>
      </c>
      <c r="J151" s="3">
        <v>18</v>
      </c>
      <c r="K151" s="3" t="s">
        <v>763</v>
      </c>
      <c r="M151" s="3">
        <v>10</v>
      </c>
    </row>
    <row r="152" customHeight="1" spans="1:13">
      <c r="A152" s="162">
        <f t="shared" si="6"/>
        <v>11370</v>
      </c>
      <c r="D152" s="91" t="s">
        <v>21</v>
      </c>
      <c r="E152" s="91" t="s">
        <v>3779</v>
      </c>
      <c r="F152" s="3">
        <v>1999</v>
      </c>
      <c r="G152" s="3" t="s">
        <v>3777</v>
      </c>
      <c r="H152" s="3" t="s">
        <v>3778</v>
      </c>
      <c r="I152" s="3"/>
      <c r="J152" s="3">
        <v>32</v>
      </c>
      <c r="K152" s="3" t="s">
        <v>72</v>
      </c>
      <c r="M152" s="3">
        <v>5</v>
      </c>
    </row>
    <row r="153" customHeight="1" spans="1:13">
      <c r="A153" s="162">
        <f t="shared" si="6"/>
        <v>11371</v>
      </c>
      <c r="D153" s="91" t="s">
        <v>21</v>
      </c>
      <c r="E153" s="91" t="s">
        <v>3780</v>
      </c>
      <c r="F153" s="3">
        <v>2000</v>
      </c>
      <c r="G153" s="3" t="s">
        <v>3768</v>
      </c>
      <c r="H153" s="3" t="s">
        <v>3781</v>
      </c>
      <c r="I153" s="3"/>
      <c r="J153" s="3">
        <v>54</v>
      </c>
      <c r="K153" s="3" t="s">
        <v>520</v>
      </c>
      <c r="M153" s="3">
        <v>5</v>
      </c>
    </row>
    <row r="154" customHeight="1" spans="1:13">
      <c r="A154" s="162">
        <f t="shared" si="6"/>
        <v>11372</v>
      </c>
      <c r="D154" s="91" t="s">
        <v>21</v>
      </c>
      <c r="E154" s="91" t="s">
        <v>4034</v>
      </c>
      <c r="F154" s="3">
        <v>1999</v>
      </c>
      <c r="G154" s="3" t="s">
        <v>3783</v>
      </c>
      <c r="H154" s="3" t="s">
        <v>3857</v>
      </c>
      <c r="I154" s="3"/>
      <c r="J154" s="3">
        <v>50</v>
      </c>
      <c r="K154" s="3" t="s">
        <v>72</v>
      </c>
      <c r="M154" s="3">
        <v>15</v>
      </c>
    </row>
    <row r="155" customHeight="1" spans="1:13">
      <c r="A155" s="162">
        <f t="shared" si="6"/>
        <v>11373</v>
      </c>
      <c r="D155" s="91" t="s">
        <v>21</v>
      </c>
      <c r="E155" s="91" t="s">
        <v>4035</v>
      </c>
      <c r="F155" s="3">
        <v>1999</v>
      </c>
      <c r="G155" s="3" t="s">
        <v>3783</v>
      </c>
      <c r="H155" s="3" t="s">
        <v>3857</v>
      </c>
      <c r="I155" s="3"/>
      <c r="J155" s="3">
        <v>50</v>
      </c>
      <c r="K155" s="3" t="s">
        <v>72</v>
      </c>
      <c r="M155" s="3">
        <v>15</v>
      </c>
    </row>
    <row r="156" customHeight="1" spans="1:13">
      <c r="A156" s="162">
        <f t="shared" si="6"/>
        <v>11374</v>
      </c>
      <c r="D156" s="91" t="s">
        <v>21</v>
      </c>
      <c r="E156" s="91" t="s">
        <v>3871</v>
      </c>
      <c r="F156" s="3">
        <v>1999</v>
      </c>
      <c r="G156" s="3" t="s">
        <v>3783</v>
      </c>
      <c r="H156" s="3" t="s">
        <v>3855</v>
      </c>
      <c r="I156" s="3"/>
      <c r="J156" s="3">
        <v>49</v>
      </c>
      <c r="K156" s="3" t="s">
        <v>72</v>
      </c>
      <c r="M156" s="3">
        <v>10</v>
      </c>
    </row>
    <row r="157" customHeight="1" spans="1:13">
      <c r="A157" s="162">
        <f t="shared" si="6"/>
        <v>11375</v>
      </c>
      <c r="D157" s="91" t="s">
        <v>21</v>
      </c>
      <c r="E157" s="91" t="s">
        <v>4541</v>
      </c>
      <c r="F157" s="3">
        <v>1999</v>
      </c>
      <c r="G157" s="3" t="s">
        <v>3783</v>
      </c>
      <c r="H157" s="3" t="s">
        <v>3970</v>
      </c>
      <c r="I157" s="3"/>
      <c r="J157" s="3">
        <v>52</v>
      </c>
      <c r="K157" s="3" t="s">
        <v>25</v>
      </c>
      <c r="M157" s="3">
        <v>20</v>
      </c>
    </row>
    <row r="158" customHeight="1" spans="1:13">
      <c r="A158" s="162">
        <f t="shared" si="6"/>
        <v>11376</v>
      </c>
      <c r="D158" s="91" t="s">
        <v>21</v>
      </c>
      <c r="E158" s="91" t="s">
        <v>4542</v>
      </c>
      <c r="F158" s="3">
        <v>1999</v>
      </c>
      <c r="G158" s="3" t="s">
        <v>3783</v>
      </c>
      <c r="H158" s="3" t="s">
        <v>3784</v>
      </c>
      <c r="I158" s="3"/>
      <c r="J158" s="3">
        <v>60</v>
      </c>
      <c r="K158" s="3" t="s">
        <v>666</v>
      </c>
      <c r="M158" s="3">
        <v>20</v>
      </c>
    </row>
    <row r="159" customHeight="1" spans="1:13">
      <c r="A159" s="162">
        <f t="shared" si="6"/>
        <v>11377</v>
      </c>
      <c r="D159" s="91" t="s">
        <v>21</v>
      </c>
      <c r="E159" s="91" t="s">
        <v>3782</v>
      </c>
      <c r="F159" s="3">
        <v>1999</v>
      </c>
      <c r="G159" s="3" t="s">
        <v>3783</v>
      </c>
      <c r="H159" s="3" t="s">
        <v>3784</v>
      </c>
      <c r="I159" s="3"/>
      <c r="J159" s="3">
        <v>60</v>
      </c>
      <c r="K159" s="3" t="s">
        <v>520</v>
      </c>
      <c r="M159" s="3">
        <v>5</v>
      </c>
    </row>
    <row r="160" customHeight="1" spans="1:11">
      <c r="A160" s="162">
        <f t="shared" si="6"/>
        <v>11378</v>
      </c>
      <c r="D160" s="91" t="s">
        <v>21</v>
      </c>
      <c r="E160" s="91" t="s">
        <v>4543</v>
      </c>
      <c r="F160" s="3">
        <v>2000</v>
      </c>
      <c r="G160" s="3" t="s">
        <v>4544</v>
      </c>
      <c r="H160" s="3" t="s">
        <v>4095</v>
      </c>
      <c r="I160" s="3" t="s">
        <v>88</v>
      </c>
      <c r="J160" s="3">
        <v>51</v>
      </c>
      <c r="K160" s="3" t="s">
        <v>72</v>
      </c>
    </row>
    <row r="161" customHeight="1" spans="1:13">
      <c r="A161" s="162">
        <f t="shared" si="6"/>
        <v>11379</v>
      </c>
      <c r="D161" s="91" t="s">
        <v>21</v>
      </c>
      <c r="E161" s="91" t="s">
        <v>3872</v>
      </c>
      <c r="F161" s="3">
        <v>2000</v>
      </c>
      <c r="G161" s="3" t="s">
        <v>3768</v>
      </c>
      <c r="H161" s="3" t="s">
        <v>3873</v>
      </c>
      <c r="I161" s="3"/>
      <c r="J161" s="3">
        <v>47</v>
      </c>
      <c r="K161" s="3" t="s">
        <v>25</v>
      </c>
      <c r="M161" s="3">
        <v>10</v>
      </c>
    </row>
    <row r="162" customHeight="1" spans="1:13">
      <c r="A162" s="162">
        <f t="shared" si="6"/>
        <v>11380</v>
      </c>
      <c r="D162" s="91" t="s">
        <v>21</v>
      </c>
      <c r="E162" s="91" t="s">
        <v>4545</v>
      </c>
      <c r="F162" s="3">
        <v>2000</v>
      </c>
      <c r="G162" s="3" t="s">
        <v>3765</v>
      </c>
      <c r="H162" s="3" t="s">
        <v>4537</v>
      </c>
      <c r="I162" s="3" t="s">
        <v>4546</v>
      </c>
      <c r="J162" s="3">
        <v>63</v>
      </c>
      <c r="K162" s="3" t="s">
        <v>25</v>
      </c>
      <c r="M162" s="3">
        <v>25</v>
      </c>
    </row>
    <row r="163" customHeight="1" spans="1:13">
      <c r="A163" s="162">
        <f t="shared" si="6"/>
        <v>11381</v>
      </c>
      <c r="D163" s="91" t="s">
        <v>21</v>
      </c>
      <c r="E163" s="91" t="s">
        <v>4547</v>
      </c>
      <c r="F163" s="3">
        <v>1999</v>
      </c>
      <c r="G163" s="3" t="s">
        <v>3765</v>
      </c>
      <c r="H163" s="3" t="s">
        <v>4548</v>
      </c>
      <c r="I163" s="3"/>
      <c r="J163" s="3">
        <v>30</v>
      </c>
      <c r="K163" s="3" t="s">
        <v>25</v>
      </c>
      <c r="M163" s="3">
        <v>50</v>
      </c>
    </row>
    <row r="164" customHeight="1" spans="1:13">
      <c r="A164" s="162">
        <f t="shared" si="6"/>
        <v>11382</v>
      </c>
      <c r="D164" s="91" t="s">
        <v>21</v>
      </c>
      <c r="E164" s="91" t="s">
        <v>3874</v>
      </c>
      <c r="F164" s="3">
        <v>2000</v>
      </c>
      <c r="G164" s="3" t="s">
        <v>3768</v>
      </c>
      <c r="H164" s="3" t="s">
        <v>3875</v>
      </c>
      <c r="I164" s="3"/>
      <c r="J164" s="3">
        <v>37</v>
      </c>
      <c r="K164" s="3" t="s">
        <v>25</v>
      </c>
      <c r="M164" s="3">
        <v>10</v>
      </c>
    </row>
    <row r="165" customHeight="1" spans="1:13">
      <c r="A165" s="162">
        <f t="shared" si="6"/>
        <v>11383</v>
      </c>
      <c r="D165" s="91" t="s">
        <v>21</v>
      </c>
      <c r="E165" s="91" t="s">
        <v>3876</v>
      </c>
      <c r="F165" s="3">
        <v>1999</v>
      </c>
      <c r="G165" s="3" t="s">
        <v>3765</v>
      </c>
      <c r="H165" s="3" t="s">
        <v>3877</v>
      </c>
      <c r="I165" s="3"/>
      <c r="J165" s="3">
        <v>78</v>
      </c>
      <c r="K165" s="3" t="s">
        <v>1138</v>
      </c>
      <c r="M165" s="3">
        <v>10</v>
      </c>
    </row>
    <row r="166" customHeight="1" spans="1:13">
      <c r="A166" s="162">
        <f t="shared" si="6"/>
        <v>11384</v>
      </c>
      <c r="D166" s="91" t="s">
        <v>21</v>
      </c>
      <c r="E166" s="91" t="s">
        <v>3878</v>
      </c>
      <c r="F166" s="3">
        <v>1999</v>
      </c>
      <c r="G166" s="3" t="s">
        <v>3765</v>
      </c>
      <c r="H166" s="3" t="s">
        <v>3879</v>
      </c>
      <c r="I166" s="3"/>
      <c r="J166" s="3">
        <v>73</v>
      </c>
      <c r="K166" s="3" t="s">
        <v>1138</v>
      </c>
      <c r="M166" s="3">
        <v>10</v>
      </c>
    </row>
    <row r="167" customHeight="1" spans="1:13">
      <c r="A167" s="162">
        <f t="shared" si="6"/>
        <v>11385</v>
      </c>
      <c r="D167" s="91" t="s">
        <v>21</v>
      </c>
      <c r="E167" s="91" t="s">
        <v>3880</v>
      </c>
      <c r="F167" s="3">
        <v>1999</v>
      </c>
      <c r="G167" s="3" t="s">
        <v>3765</v>
      </c>
      <c r="H167" s="3" t="s">
        <v>3881</v>
      </c>
      <c r="I167" s="3"/>
      <c r="J167" s="3">
        <v>76</v>
      </c>
      <c r="K167" s="3" t="s">
        <v>1138</v>
      </c>
      <c r="M167" s="3">
        <v>10</v>
      </c>
    </row>
    <row r="168" customHeight="1" spans="1:13">
      <c r="A168" s="3">
        <v>11386</v>
      </c>
      <c r="D168" s="91" t="s">
        <v>21</v>
      </c>
      <c r="E168" s="91" t="s">
        <v>4036</v>
      </c>
      <c r="F168" s="3">
        <v>1996</v>
      </c>
      <c r="G168" s="3" t="s">
        <v>3883</v>
      </c>
      <c r="H168" s="3" t="s">
        <v>4037</v>
      </c>
      <c r="I168" s="3"/>
      <c r="J168" s="3"/>
      <c r="K168" s="3" t="s">
        <v>666</v>
      </c>
      <c r="M168" s="3">
        <v>15</v>
      </c>
    </row>
    <row r="169" customHeight="1" spans="1:13">
      <c r="A169" s="3">
        <v>11387</v>
      </c>
      <c r="D169" s="91" t="s">
        <v>21</v>
      </c>
      <c r="E169" s="91" t="s">
        <v>3882</v>
      </c>
      <c r="F169" s="3">
        <v>1996</v>
      </c>
      <c r="G169" s="3" t="s">
        <v>3883</v>
      </c>
      <c r="H169" s="3" t="s">
        <v>3884</v>
      </c>
      <c r="I169" s="3"/>
      <c r="J169" s="3">
        <v>1</v>
      </c>
      <c r="K169" s="3" t="s">
        <v>1138</v>
      </c>
      <c r="M169" s="3">
        <v>10</v>
      </c>
    </row>
    <row r="170" customHeight="1" spans="1:13">
      <c r="A170" s="3">
        <v>11388</v>
      </c>
      <c r="D170" s="91" t="s">
        <v>21</v>
      </c>
      <c r="E170" s="91" t="s">
        <v>4549</v>
      </c>
      <c r="F170" s="3">
        <v>1999</v>
      </c>
      <c r="G170" s="3" t="s">
        <v>3783</v>
      </c>
      <c r="H170" s="3" t="s">
        <v>3937</v>
      </c>
      <c r="I170" s="3"/>
      <c r="J170" s="3">
        <v>51</v>
      </c>
      <c r="K170" s="3" t="s">
        <v>25</v>
      </c>
      <c r="M170" s="3">
        <v>25</v>
      </c>
    </row>
    <row r="171" customHeight="1" spans="1:13">
      <c r="A171" s="3">
        <v>11389</v>
      </c>
      <c r="D171" s="91" t="s">
        <v>21</v>
      </c>
      <c r="E171" s="91" t="s">
        <v>4550</v>
      </c>
      <c r="F171" s="3">
        <v>1999</v>
      </c>
      <c r="G171" s="3" t="s">
        <v>3783</v>
      </c>
      <c r="H171" s="3" t="s">
        <v>3813</v>
      </c>
      <c r="I171" s="3" t="s">
        <v>88</v>
      </c>
      <c r="J171" s="3">
        <v>63</v>
      </c>
      <c r="K171" s="3" t="s">
        <v>25</v>
      </c>
      <c r="M171" s="3">
        <v>45</v>
      </c>
    </row>
    <row r="172" customHeight="1" spans="1:13">
      <c r="A172" s="3">
        <v>11390</v>
      </c>
      <c r="D172" s="91" t="s">
        <v>21</v>
      </c>
      <c r="E172" s="91" t="s">
        <v>3885</v>
      </c>
      <c r="F172" s="3">
        <v>1999</v>
      </c>
      <c r="G172" s="68" t="s">
        <v>3783</v>
      </c>
      <c r="H172" s="3" t="s">
        <v>3866</v>
      </c>
      <c r="I172" s="3"/>
      <c r="J172" s="3">
        <v>59</v>
      </c>
      <c r="K172" s="3" t="s">
        <v>25</v>
      </c>
      <c r="M172" s="3">
        <v>10</v>
      </c>
    </row>
    <row r="173" customHeight="1" spans="1:13">
      <c r="A173" s="3">
        <v>11391</v>
      </c>
      <c r="D173" s="91" t="s">
        <v>21</v>
      </c>
      <c r="E173" s="91" t="s">
        <v>4551</v>
      </c>
      <c r="F173" s="3">
        <v>1999</v>
      </c>
      <c r="G173" s="3" t="s">
        <v>3783</v>
      </c>
      <c r="H173" s="3" t="s">
        <v>4552</v>
      </c>
      <c r="I173" s="3"/>
      <c r="J173" s="3">
        <v>57</v>
      </c>
      <c r="K173" s="68" t="s">
        <v>25</v>
      </c>
      <c r="M173" s="3">
        <v>25</v>
      </c>
    </row>
    <row r="174" customHeight="1" spans="1:13">
      <c r="A174" s="3">
        <v>11392</v>
      </c>
      <c r="D174" s="91" t="s">
        <v>21</v>
      </c>
      <c r="E174" s="91" t="s">
        <v>4553</v>
      </c>
      <c r="F174" s="3">
        <v>1999</v>
      </c>
      <c r="G174" s="3" t="s">
        <v>3783</v>
      </c>
      <c r="H174" s="3" t="s">
        <v>4111</v>
      </c>
      <c r="I174" s="3"/>
      <c r="J174" s="3">
        <v>25</v>
      </c>
      <c r="K174" s="3" t="s">
        <v>25</v>
      </c>
      <c r="M174" s="3">
        <v>20</v>
      </c>
    </row>
    <row r="175" customHeight="1" spans="1:13">
      <c r="A175" s="3">
        <v>11393</v>
      </c>
      <c r="D175" s="91" t="s">
        <v>21</v>
      </c>
      <c r="E175" s="91" t="s">
        <v>4554</v>
      </c>
      <c r="F175" s="3">
        <v>1999</v>
      </c>
      <c r="G175" s="3" t="s">
        <v>3777</v>
      </c>
      <c r="H175" s="3" t="s">
        <v>4555</v>
      </c>
      <c r="I175" s="3" t="s">
        <v>88</v>
      </c>
      <c r="J175" s="3">
        <v>47</v>
      </c>
      <c r="K175" s="3" t="s">
        <v>25</v>
      </c>
      <c r="M175" s="3">
        <v>45</v>
      </c>
    </row>
    <row r="176" customHeight="1" spans="1:13">
      <c r="A176" s="3">
        <v>11394</v>
      </c>
      <c r="D176" s="91" t="s">
        <v>21</v>
      </c>
      <c r="E176" s="91" t="s">
        <v>4556</v>
      </c>
      <c r="F176" s="3">
        <v>1999</v>
      </c>
      <c r="G176" s="3" t="s">
        <v>3783</v>
      </c>
      <c r="H176" s="3" t="s">
        <v>3857</v>
      </c>
      <c r="I176" s="3" t="s">
        <v>88</v>
      </c>
      <c r="J176" s="3">
        <v>50</v>
      </c>
      <c r="K176" s="3" t="s">
        <v>25</v>
      </c>
      <c r="M176" s="3">
        <v>60</v>
      </c>
    </row>
    <row r="177" customHeight="1" spans="1:13">
      <c r="A177" s="3">
        <v>11395</v>
      </c>
      <c r="D177" s="91" t="s">
        <v>21</v>
      </c>
      <c r="E177" s="91" t="s">
        <v>3886</v>
      </c>
      <c r="F177" s="3">
        <v>1999</v>
      </c>
      <c r="G177" s="3" t="s">
        <v>3783</v>
      </c>
      <c r="H177" s="3" t="s">
        <v>3855</v>
      </c>
      <c r="I177" s="3"/>
      <c r="J177" s="3">
        <v>49</v>
      </c>
      <c r="K177" s="3" t="s">
        <v>25</v>
      </c>
      <c r="M177" s="3">
        <v>10</v>
      </c>
    </row>
    <row r="178" customHeight="1" spans="1:13">
      <c r="A178" s="3">
        <v>11396</v>
      </c>
      <c r="D178" s="91" t="s">
        <v>21</v>
      </c>
      <c r="E178" s="91" t="s">
        <v>4557</v>
      </c>
      <c r="F178" s="3">
        <v>1999</v>
      </c>
      <c r="G178" s="3" t="s">
        <v>3765</v>
      </c>
      <c r="H178" s="3" t="s">
        <v>4011</v>
      </c>
      <c r="I178" s="3" t="s">
        <v>3825</v>
      </c>
      <c r="J178" s="3">
        <v>38</v>
      </c>
      <c r="K178" s="3" t="s">
        <v>763</v>
      </c>
      <c r="M178" s="3">
        <v>20</v>
      </c>
    </row>
    <row r="179" customHeight="1" spans="1:13">
      <c r="A179" s="3">
        <v>11397</v>
      </c>
      <c r="D179" s="91" t="s">
        <v>21</v>
      </c>
      <c r="E179" s="91" t="s">
        <v>4558</v>
      </c>
      <c r="F179" s="3">
        <v>1999</v>
      </c>
      <c r="G179" s="3" t="s">
        <v>3765</v>
      </c>
      <c r="H179" s="3" t="s">
        <v>4113</v>
      </c>
      <c r="I179" s="3" t="s">
        <v>3825</v>
      </c>
      <c r="J179" s="3">
        <v>65</v>
      </c>
      <c r="K179" s="3" t="s">
        <v>666</v>
      </c>
      <c r="M179" s="3">
        <v>20</v>
      </c>
    </row>
    <row r="180" customHeight="1" spans="1:13">
      <c r="A180" s="3">
        <v>11398</v>
      </c>
      <c r="D180" s="91" t="s">
        <v>21</v>
      </c>
      <c r="E180" s="91" t="s">
        <v>4559</v>
      </c>
      <c r="F180" s="3">
        <v>1999</v>
      </c>
      <c r="G180" s="3" t="s">
        <v>3765</v>
      </c>
      <c r="H180" s="3" t="s">
        <v>4060</v>
      </c>
      <c r="I180" s="3" t="s">
        <v>3825</v>
      </c>
      <c r="J180" s="3">
        <v>69</v>
      </c>
      <c r="K180" s="3" t="s">
        <v>25</v>
      </c>
      <c r="M180" s="3">
        <v>35</v>
      </c>
    </row>
    <row r="181" customHeight="1" spans="1:13">
      <c r="A181" s="3">
        <v>11399</v>
      </c>
      <c r="D181" s="91" t="s">
        <v>21</v>
      </c>
      <c r="E181" s="91" t="s">
        <v>4560</v>
      </c>
      <c r="F181" s="3">
        <v>1999</v>
      </c>
      <c r="G181" s="3" t="s">
        <v>3765</v>
      </c>
      <c r="H181" s="3" t="s">
        <v>4031</v>
      </c>
      <c r="I181" s="3" t="s">
        <v>3825</v>
      </c>
      <c r="J181" s="3">
        <v>60</v>
      </c>
      <c r="K181" s="3" t="s">
        <v>30</v>
      </c>
      <c r="M181" s="3">
        <v>75</v>
      </c>
    </row>
    <row r="182" customHeight="1" spans="1:13">
      <c r="A182" s="3">
        <v>11400</v>
      </c>
      <c r="D182" s="91" t="s">
        <v>21</v>
      </c>
      <c r="E182" s="91" t="s">
        <v>4561</v>
      </c>
      <c r="F182" s="3">
        <v>1999</v>
      </c>
      <c r="G182" s="3" t="s">
        <v>3783</v>
      </c>
      <c r="H182" s="3" t="s">
        <v>3950</v>
      </c>
      <c r="I182" s="3"/>
      <c r="J182" s="3">
        <v>56</v>
      </c>
      <c r="K182" s="3" t="s">
        <v>25</v>
      </c>
      <c r="M182" s="3">
        <v>25</v>
      </c>
    </row>
    <row r="183" customHeight="1" spans="1:13">
      <c r="A183" s="3">
        <v>11401</v>
      </c>
      <c r="D183" s="91" t="s">
        <v>21</v>
      </c>
      <c r="E183" s="91" t="s">
        <v>4562</v>
      </c>
      <c r="F183" s="3">
        <v>1999</v>
      </c>
      <c r="G183" s="3" t="s">
        <v>3783</v>
      </c>
      <c r="H183" s="3" t="s">
        <v>3950</v>
      </c>
      <c r="I183" s="3"/>
      <c r="J183" s="3">
        <v>56</v>
      </c>
      <c r="K183" s="3" t="s">
        <v>25</v>
      </c>
      <c r="M183" s="3">
        <v>25</v>
      </c>
    </row>
    <row r="184" customHeight="1" spans="1:13">
      <c r="A184" s="3">
        <v>11402</v>
      </c>
      <c r="D184" s="91" t="s">
        <v>21</v>
      </c>
      <c r="E184" s="91" t="s">
        <v>4563</v>
      </c>
      <c r="F184" s="3">
        <v>1999</v>
      </c>
      <c r="G184" s="3" t="s">
        <v>3777</v>
      </c>
      <c r="H184" s="3" t="s">
        <v>4564</v>
      </c>
      <c r="I184" s="3" t="s">
        <v>88</v>
      </c>
      <c r="J184" s="3">
        <v>52</v>
      </c>
      <c r="K184" s="3" t="s">
        <v>25</v>
      </c>
      <c r="M184" s="3">
        <v>40</v>
      </c>
    </row>
    <row r="185" customHeight="1" spans="1:13">
      <c r="A185" s="3">
        <v>11403</v>
      </c>
      <c r="D185" s="91" t="s">
        <v>21</v>
      </c>
      <c r="E185" s="91" t="s">
        <v>4038</v>
      </c>
      <c r="F185" s="3">
        <v>1999</v>
      </c>
      <c r="G185" s="3" t="s">
        <v>3765</v>
      </c>
      <c r="H185" s="3" t="s">
        <v>3965</v>
      </c>
      <c r="I185" s="3"/>
      <c r="J185" s="3">
        <v>70</v>
      </c>
      <c r="K185" s="3" t="s">
        <v>72</v>
      </c>
      <c r="M185" s="3">
        <v>15</v>
      </c>
    </row>
    <row r="186" customHeight="1" spans="1:13">
      <c r="A186" s="3">
        <v>11404</v>
      </c>
      <c r="D186" s="91" t="s">
        <v>21</v>
      </c>
      <c r="E186" s="91" t="s">
        <v>4565</v>
      </c>
      <c r="F186" s="3">
        <v>1999</v>
      </c>
      <c r="G186" s="3" t="s">
        <v>3765</v>
      </c>
      <c r="H186" s="3" t="s">
        <v>4548</v>
      </c>
      <c r="I186" s="3"/>
      <c r="J186" s="3">
        <v>30</v>
      </c>
      <c r="K186" s="3" t="s">
        <v>25</v>
      </c>
      <c r="M186" s="3">
        <v>40</v>
      </c>
    </row>
    <row r="187" customHeight="1" spans="1:13">
      <c r="A187" s="3">
        <v>11405</v>
      </c>
      <c r="D187" s="91" t="s">
        <v>21</v>
      </c>
      <c r="E187" s="91" t="s">
        <v>3887</v>
      </c>
      <c r="F187" s="3">
        <v>2000</v>
      </c>
      <c r="G187" s="3" t="s">
        <v>3768</v>
      </c>
      <c r="H187" s="3" t="s">
        <v>3888</v>
      </c>
      <c r="I187" s="3"/>
      <c r="J187" s="3">
        <v>65</v>
      </c>
      <c r="K187" s="3" t="s">
        <v>25</v>
      </c>
      <c r="M187" s="3">
        <v>10</v>
      </c>
    </row>
    <row r="188" customHeight="1" spans="1:13">
      <c r="A188" s="3">
        <v>11406</v>
      </c>
      <c r="D188" s="91" t="s">
        <v>21</v>
      </c>
      <c r="E188" s="91" t="s">
        <v>3889</v>
      </c>
      <c r="F188" s="3">
        <v>1999</v>
      </c>
      <c r="G188" s="3" t="s">
        <v>3783</v>
      </c>
      <c r="H188" s="3" t="s">
        <v>3890</v>
      </c>
      <c r="I188" s="3"/>
      <c r="J188" s="3">
        <v>38</v>
      </c>
      <c r="K188" s="3" t="s">
        <v>666</v>
      </c>
      <c r="M188" s="3">
        <v>10</v>
      </c>
    </row>
    <row r="189" customHeight="1" spans="1:13">
      <c r="A189" s="3">
        <v>11407</v>
      </c>
      <c r="D189" s="91" t="s">
        <v>21</v>
      </c>
      <c r="E189" s="91" t="s">
        <v>4566</v>
      </c>
      <c r="F189" s="3">
        <v>2000</v>
      </c>
      <c r="G189" s="3" t="s">
        <v>3768</v>
      </c>
      <c r="H189" s="3" t="s">
        <v>4052</v>
      </c>
      <c r="I189" s="3"/>
      <c r="J189" s="3">
        <v>42</v>
      </c>
      <c r="K189" s="3" t="s">
        <v>25</v>
      </c>
      <c r="M189" s="3">
        <v>20</v>
      </c>
    </row>
    <row r="190" customHeight="1" spans="1:13">
      <c r="A190" s="3">
        <v>11408</v>
      </c>
      <c r="D190" s="91" t="s">
        <v>21</v>
      </c>
      <c r="E190" s="91" t="s">
        <v>4567</v>
      </c>
      <c r="F190" s="3">
        <v>2000</v>
      </c>
      <c r="G190" s="3" t="s">
        <v>3768</v>
      </c>
      <c r="H190" s="3" t="s">
        <v>4568</v>
      </c>
      <c r="I190" s="3"/>
      <c r="J190" s="3">
        <v>32</v>
      </c>
      <c r="K190" s="3" t="s">
        <v>25</v>
      </c>
      <c r="M190" s="3">
        <v>50</v>
      </c>
    </row>
    <row r="191" customHeight="1" spans="1:13">
      <c r="A191" s="3">
        <v>11409</v>
      </c>
      <c r="D191" s="91" t="s">
        <v>21</v>
      </c>
      <c r="E191" s="91" t="s">
        <v>4569</v>
      </c>
      <c r="F191" s="3">
        <v>1999</v>
      </c>
      <c r="G191" s="3" t="s">
        <v>3777</v>
      </c>
      <c r="H191" s="3" t="s">
        <v>4063</v>
      </c>
      <c r="I191" s="3" t="s">
        <v>88</v>
      </c>
      <c r="J191" s="3">
        <v>54</v>
      </c>
      <c r="K191" s="3" t="s">
        <v>25</v>
      </c>
      <c r="M191" s="3">
        <v>45</v>
      </c>
    </row>
    <row r="192" customHeight="1" spans="1:13">
      <c r="A192" s="3">
        <v>11410</v>
      </c>
      <c r="D192" s="91" t="s">
        <v>21</v>
      </c>
      <c r="E192" s="91" t="s">
        <v>4039</v>
      </c>
      <c r="F192" s="3">
        <v>1999</v>
      </c>
      <c r="G192" s="3" t="s">
        <v>3783</v>
      </c>
      <c r="H192" s="3" t="s">
        <v>3918</v>
      </c>
      <c r="I192" s="3"/>
      <c r="J192" s="3">
        <v>62</v>
      </c>
      <c r="K192" s="3" t="s">
        <v>25</v>
      </c>
      <c r="M192" s="3">
        <v>15</v>
      </c>
    </row>
    <row r="193" customHeight="1" spans="1:13">
      <c r="A193" s="3">
        <v>11411</v>
      </c>
      <c r="D193" s="91" t="s">
        <v>21</v>
      </c>
      <c r="E193" s="91" t="s">
        <v>4040</v>
      </c>
      <c r="F193" s="3">
        <v>1999</v>
      </c>
      <c r="G193" s="3" t="s">
        <v>3765</v>
      </c>
      <c r="H193" s="3" t="s">
        <v>4041</v>
      </c>
      <c r="I193" s="3" t="s">
        <v>3825</v>
      </c>
      <c r="J193" s="3">
        <v>34</v>
      </c>
      <c r="K193" s="3" t="s">
        <v>763</v>
      </c>
      <c r="M193" s="3">
        <v>15</v>
      </c>
    </row>
    <row r="194" customHeight="1" spans="1:13">
      <c r="A194" s="3">
        <v>11412</v>
      </c>
      <c r="D194" s="91" t="s">
        <v>21</v>
      </c>
      <c r="E194" s="91" t="s">
        <v>4570</v>
      </c>
      <c r="F194" s="3">
        <v>1999</v>
      </c>
      <c r="G194" s="3" t="s">
        <v>3777</v>
      </c>
      <c r="H194" s="3" t="s">
        <v>4571</v>
      </c>
      <c r="I194" s="3" t="s">
        <v>88</v>
      </c>
      <c r="J194" s="3">
        <v>56</v>
      </c>
      <c r="K194" s="3" t="s">
        <v>25</v>
      </c>
      <c r="M194" s="3">
        <v>50</v>
      </c>
    </row>
    <row r="195" customHeight="1" spans="1:13">
      <c r="A195" s="3">
        <v>11413</v>
      </c>
      <c r="D195" s="91" t="s">
        <v>21</v>
      </c>
      <c r="E195" s="91" t="s">
        <v>4572</v>
      </c>
      <c r="F195" s="3">
        <v>1999</v>
      </c>
      <c r="G195" s="3" t="s">
        <v>3765</v>
      </c>
      <c r="H195" s="3" t="s">
        <v>4041</v>
      </c>
      <c r="I195" s="3" t="s">
        <v>3825</v>
      </c>
      <c r="J195" s="3">
        <v>34</v>
      </c>
      <c r="K195" s="3" t="s">
        <v>666</v>
      </c>
      <c r="M195" s="3">
        <v>25</v>
      </c>
    </row>
    <row r="196" customHeight="1" spans="1:13">
      <c r="A196" s="3">
        <v>11414</v>
      </c>
      <c r="D196" s="91" t="s">
        <v>21</v>
      </c>
      <c r="E196" s="91" t="s">
        <v>4573</v>
      </c>
      <c r="F196" s="3">
        <v>1999</v>
      </c>
      <c r="G196" s="3" t="s">
        <v>3777</v>
      </c>
      <c r="H196" s="3" t="s">
        <v>3902</v>
      </c>
      <c r="I196" s="3" t="s">
        <v>88</v>
      </c>
      <c r="J196" s="3">
        <v>55</v>
      </c>
      <c r="K196" s="3" t="s">
        <v>25</v>
      </c>
      <c r="M196" s="3">
        <v>35</v>
      </c>
    </row>
    <row r="197" customHeight="1" spans="1:13">
      <c r="A197" s="3">
        <v>11415</v>
      </c>
      <c r="D197" s="91" t="s">
        <v>21</v>
      </c>
      <c r="E197" s="91" t="s">
        <v>4574</v>
      </c>
      <c r="F197" s="3">
        <v>1999</v>
      </c>
      <c r="G197" s="3" t="s">
        <v>3783</v>
      </c>
      <c r="H197" s="3" t="s">
        <v>3890</v>
      </c>
      <c r="I197" s="3"/>
      <c r="J197" s="3">
        <v>38</v>
      </c>
      <c r="K197" s="3" t="s">
        <v>25</v>
      </c>
      <c r="M197" s="3">
        <v>25</v>
      </c>
    </row>
    <row r="198" customHeight="1" spans="1:13">
      <c r="A198" s="3">
        <v>11416</v>
      </c>
      <c r="D198" s="91" t="s">
        <v>21</v>
      </c>
      <c r="E198" s="91" t="s">
        <v>4042</v>
      </c>
      <c r="F198" s="3">
        <v>1999</v>
      </c>
      <c r="G198" s="3" t="s">
        <v>3783</v>
      </c>
      <c r="H198" s="3" t="s">
        <v>3928</v>
      </c>
      <c r="I198" s="3"/>
      <c r="J198" s="3">
        <v>55</v>
      </c>
      <c r="K198" s="3" t="s">
        <v>25</v>
      </c>
      <c r="M198" s="3">
        <v>15</v>
      </c>
    </row>
    <row r="199" customHeight="1" spans="1:13">
      <c r="A199" s="3">
        <v>11417</v>
      </c>
      <c r="D199" s="91" t="s">
        <v>21</v>
      </c>
      <c r="E199" s="91" t="s">
        <v>4043</v>
      </c>
      <c r="F199" s="3">
        <v>1999</v>
      </c>
      <c r="G199" s="3" t="s">
        <v>3783</v>
      </c>
      <c r="H199" s="3" t="s">
        <v>3928</v>
      </c>
      <c r="I199" s="3"/>
      <c r="J199" s="3">
        <v>55</v>
      </c>
      <c r="K199" s="3" t="s">
        <v>25</v>
      </c>
      <c r="M199" s="3">
        <v>15</v>
      </c>
    </row>
    <row r="200" customHeight="1" spans="1:13">
      <c r="A200" s="3">
        <v>11418</v>
      </c>
      <c r="D200" s="91" t="s">
        <v>21</v>
      </c>
      <c r="E200" s="91" t="s">
        <v>3891</v>
      </c>
      <c r="F200" s="3">
        <v>1999</v>
      </c>
      <c r="G200" s="3" t="s">
        <v>3765</v>
      </c>
      <c r="H200" s="3" t="s">
        <v>3892</v>
      </c>
      <c r="I200" s="3" t="s">
        <v>3825</v>
      </c>
      <c r="J200" s="3">
        <v>47</v>
      </c>
      <c r="K200" s="3" t="s">
        <v>666</v>
      </c>
      <c r="M200" s="3">
        <v>10</v>
      </c>
    </row>
    <row r="201" customHeight="1" spans="1:13">
      <c r="A201" s="3">
        <v>11419</v>
      </c>
      <c r="D201" s="91" t="s">
        <v>21</v>
      </c>
      <c r="E201" s="91" t="s">
        <v>4575</v>
      </c>
      <c r="F201" s="3">
        <v>1999</v>
      </c>
      <c r="G201" s="3" t="s">
        <v>3765</v>
      </c>
      <c r="H201" s="3" t="s">
        <v>4082</v>
      </c>
      <c r="I201" s="3" t="s">
        <v>3825</v>
      </c>
      <c r="J201" s="3">
        <v>19</v>
      </c>
      <c r="K201" s="3" t="s">
        <v>666</v>
      </c>
      <c r="M201" s="3">
        <v>30</v>
      </c>
    </row>
    <row r="202" customHeight="1" spans="1:13">
      <c r="A202" s="3">
        <v>11420</v>
      </c>
      <c r="D202" s="91" t="s">
        <v>21</v>
      </c>
      <c r="E202" s="91" t="s">
        <v>4576</v>
      </c>
      <c r="F202" s="3">
        <v>1999</v>
      </c>
      <c r="G202" s="3" t="s">
        <v>3765</v>
      </c>
      <c r="H202" s="3" t="s">
        <v>3835</v>
      </c>
      <c r="I202" s="3" t="s">
        <v>3825</v>
      </c>
      <c r="J202" s="3">
        <v>50</v>
      </c>
      <c r="K202" s="3" t="s">
        <v>666</v>
      </c>
      <c r="M202" s="3">
        <v>20</v>
      </c>
    </row>
    <row r="203" customHeight="1" spans="1:13">
      <c r="A203" s="3">
        <v>11421</v>
      </c>
      <c r="D203" s="91" t="s">
        <v>21</v>
      </c>
      <c r="E203" s="91" t="s">
        <v>4577</v>
      </c>
      <c r="F203" s="3">
        <v>1999</v>
      </c>
      <c r="G203" s="3" t="s">
        <v>3765</v>
      </c>
      <c r="H203" s="3" t="s">
        <v>3835</v>
      </c>
      <c r="I203" s="3" t="s">
        <v>3825</v>
      </c>
      <c r="J203" s="3">
        <v>50</v>
      </c>
      <c r="K203" s="3" t="s">
        <v>666</v>
      </c>
      <c r="M203" s="3">
        <v>20</v>
      </c>
    </row>
    <row r="204" customHeight="1" spans="1:13">
      <c r="A204" s="3">
        <v>11422</v>
      </c>
      <c r="D204" s="91" t="s">
        <v>21</v>
      </c>
      <c r="E204" s="91" t="s">
        <v>3893</v>
      </c>
      <c r="F204" s="3">
        <v>2000</v>
      </c>
      <c r="G204" s="3" t="s">
        <v>3768</v>
      </c>
      <c r="H204" s="3" t="s">
        <v>3875</v>
      </c>
      <c r="I204" s="3"/>
      <c r="J204" s="3">
        <v>37</v>
      </c>
      <c r="K204" s="3" t="s">
        <v>25</v>
      </c>
      <c r="M204" s="3">
        <v>10</v>
      </c>
    </row>
    <row r="205" customHeight="1" spans="1:13">
      <c r="A205" s="3">
        <v>11423</v>
      </c>
      <c r="D205" s="91" t="s">
        <v>21</v>
      </c>
      <c r="E205" s="91" t="s">
        <v>4578</v>
      </c>
      <c r="F205" s="3">
        <v>1999</v>
      </c>
      <c r="G205" s="3" t="s">
        <v>3783</v>
      </c>
      <c r="H205" s="3" t="s">
        <v>3918</v>
      </c>
      <c r="I205" s="3"/>
      <c r="J205" s="3">
        <v>62</v>
      </c>
      <c r="K205" s="3" t="s">
        <v>25</v>
      </c>
      <c r="M205" s="3">
        <v>25</v>
      </c>
    </row>
    <row r="206" customHeight="1" spans="1:13">
      <c r="A206" s="3">
        <v>11424</v>
      </c>
      <c r="D206" s="91" t="s">
        <v>21</v>
      </c>
      <c r="E206" s="91" t="s">
        <v>3894</v>
      </c>
      <c r="F206" s="3">
        <v>1999</v>
      </c>
      <c r="G206" s="3" t="s">
        <v>3783</v>
      </c>
      <c r="H206" s="3" t="s">
        <v>3895</v>
      </c>
      <c r="I206" s="3"/>
      <c r="J206" s="3">
        <v>41</v>
      </c>
      <c r="K206" s="3" t="s">
        <v>72</v>
      </c>
      <c r="M206" s="3">
        <v>10</v>
      </c>
    </row>
    <row r="207" customHeight="1" spans="1:13">
      <c r="A207" s="3">
        <v>11425</v>
      </c>
      <c r="D207" s="91" t="s">
        <v>21</v>
      </c>
      <c r="E207" s="91" t="s">
        <v>4579</v>
      </c>
      <c r="F207" s="3">
        <v>1999</v>
      </c>
      <c r="G207" s="3" t="s">
        <v>3783</v>
      </c>
      <c r="H207" s="3" t="s">
        <v>3813</v>
      </c>
      <c r="I207" s="3"/>
      <c r="J207" s="3">
        <v>63</v>
      </c>
      <c r="K207" s="3" t="s">
        <v>25</v>
      </c>
      <c r="M207" s="3">
        <v>25</v>
      </c>
    </row>
    <row r="208" customHeight="1" spans="1:13">
      <c r="A208" s="3">
        <v>11426</v>
      </c>
      <c r="D208" s="91" t="s">
        <v>21</v>
      </c>
      <c r="E208" s="91" t="s">
        <v>3896</v>
      </c>
      <c r="F208" s="3">
        <v>1999</v>
      </c>
      <c r="G208" s="3" t="s">
        <v>3783</v>
      </c>
      <c r="H208" s="3" t="s">
        <v>3895</v>
      </c>
      <c r="I208" s="3"/>
      <c r="J208" s="3">
        <v>41</v>
      </c>
      <c r="K208" s="3" t="s">
        <v>666</v>
      </c>
      <c r="M208" s="3">
        <v>10</v>
      </c>
    </row>
    <row r="209" customHeight="1" spans="1:13">
      <c r="A209" s="3">
        <v>11427</v>
      </c>
      <c r="D209" s="91" t="s">
        <v>21</v>
      </c>
      <c r="E209" s="91" t="s">
        <v>4580</v>
      </c>
      <c r="F209" s="3">
        <v>1999</v>
      </c>
      <c r="G209" s="3" t="s">
        <v>3768</v>
      </c>
      <c r="H209" s="3" t="s">
        <v>3937</v>
      </c>
      <c r="I209" s="3"/>
      <c r="J209" s="3">
        <v>55</v>
      </c>
      <c r="K209" s="3" t="s">
        <v>25</v>
      </c>
      <c r="M209" s="3">
        <v>20</v>
      </c>
    </row>
    <row r="210" customHeight="1" spans="1:13">
      <c r="A210" s="3">
        <v>11428</v>
      </c>
      <c r="D210" s="91" t="s">
        <v>21</v>
      </c>
      <c r="E210" s="91" t="s">
        <v>3897</v>
      </c>
      <c r="F210" s="3">
        <v>1999</v>
      </c>
      <c r="G210" s="3" t="s">
        <v>3765</v>
      </c>
      <c r="H210" s="3" t="s">
        <v>3841</v>
      </c>
      <c r="I210" s="3" t="s">
        <v>3825</v>
      </c>
      <c r="J210" s="3">
        <v>51</v>
      </c>
      <c r="K210" s="3" t="s">
        <v>666</v>
      </c>
      <c r="M210" s="3">
        <v>10</v>
      </c>
    </row>
    <row r="211" customHeight="1" spans="1:13">
      <c r="A211" s="3">
        <v>11429</v>
      </c>
      <c r="D211" s="91" t="s">
        <v>21</v>
      </c>
      <c r="E211" s="91" t="s">
        <v>3785</v>
      </c>
      <c r="F211" s="3">
        <v>1999</v>
      </c>
      <c r="G211" s="3" t="s">
        <v>3786</v>
      </c>
      <c r="H211" s="3" t="s">
        <v>3787</v>
      </c>
      <c r="I211" s="3"/>
      <c r="J211" s="3">
        <v>4</v>
      </c>
      <c r="K211" s="3" t="s">
        <v>1138</v>
      </c>
      <c r="M211" s="3">
        <v>5</v>
      </c>
    </row>
    <row r="212" customHeight="1" spans="1:13">
      <c r="A212" s="3">
        <v>11430</v>
      </c>
      <c r="D212" s="91" t="s">
        <v>21</v>
      </c>
      <c r="E212" s="91" t="s">
        <v>4044</v>
      </c>
      <c r="F212" s="3">
        <v>2000</v>
      </c>
      <c r="G212" s="3" t="s">
        <v>3983</v>
      </c>
      <c r="H212" s="3" t="s">
        <v>4045</v>
      </c>
      <c r="I212" s="3" t="s">
        <v>88</v>
      </c>
      <c r="J212" s="3">
        <v>64</v>
      </c>
      <c r="K212" s="3" t="s">
        <v>72</v>
      </c>
      <c r="M212" s="3">
        <v>15</v>
      </c>
    </row>
    <row r="213" customHeight="1" spans="1:13">
      <c r="A213" s="3">
        <v>11431</v>
      </c>
      <c r="D213" s="91" t="s">
        <v>21</v>
      </c>
      <c r="E213" s="91" t="s">
        <v>4046</v>
      </c>
      <c r="F213" s="3">
        <v>2000</v>
      </c>
      <c r="G213" s="3" t="s">
        <v>3765</v>
      </c>
      <c r="H213" s="3" t="s">
        <v>3904</v>
      </c>
      <c r="I213" s="3"/>
      <c r="J213" s="3">
        <v>57</v>
      </c>
      <c r="K213" s="3" t="s">
        <v>25</v>
      </c>
      <c r="M213" s="3">
        <v>15</v>
      </c>
    </row>
    <row r="214" customHeight="1" spans="1:11">
      <c r="A214" s="3">
        <v>11432</v>
      </c>
      <c r="D214" s="91" t="s">
        <v>21</v>
      </c>
      <c r="E214" s="91" t="s">
        <v>4581</v>
      </c>
      <c r="F214" s="3">
        <v>2000</v>
      </c>
      <c r="G214" s="3" t="s">
        <v>4544</v>
      </c>
      <c r="H214" s="3" t="s">
        <v>4582</v>
      </c>
      <c r="I214" s="3" t="s">
        <v>88</v>
      </c>
      <c r="J214" s="3">
        <v>48</v>
      </c>
      <c r="K214" s="3" t="s">
        <v>666</v>
      </c>
    </row>
    <row r="215" customHeight="1" spans="1:13">
      <c r="A215" s="3">
        <v>11433</v>
      </c>
      <c r="D215" s="91" t="s">
        <v>21</v>
      </c>
      <c r="E215" s="91" t="s">
        <v>4583</v>
      </c>
      <c r="F215" s="3">
        <v>1999</v>
      </c>
      <c r="G215" s="3" t="s">
        <v>3765</v>
      </c>
      <c r="H215" s="3" t="s">
        <v>4060</v>
      </c>
      <c r="I215" s="3" t="s">
        <v>3825</v>
      </c>
      <c r="J215" s="3">
        <v>69</v>
      </c>
      <c r="K215" s="3" t="s">
        <v>25</v>
      </c>
      <c r="M215" s="3">
        <v>40</v>
      </c>
    </row>
    <row r="216" customHeight="1" spans="1:13">
      <c r="A216" s="3">
        <v>11434</v>
      </c>
      <c r="D216" s="91" t="s">
        <v>21</v>
      </c>
      <c r="E216" s="91" t="s">
        <v>4584</v>
      </c>
      <c r="F216" s="3">
        <v>1999</v>
      </c>
      <c r="G216" s="3" t="s">
        <v>3765</v>
      </c>
      <c r="H216" s="3" t="s">
        <v>4048</v>
      </c>
      <c r="I216" s="3" t="s">
        <v>3825</v>
      </c>
      <c r="J216" s="3">
        <v>64</v>
      </c>
      <c r="K216" s="3" t="s">
        <v>666</v>
      </c>
      <c r="M216" s="3">
        <v>20</v>
      </c>
    </row>
    <row r="217" customHeight="1" spans="1:13">
      <c r="A217" s="3">
        <v>11435</v>
      </c>
      <c r="D217" s="91" t="s">
        <v>21</v>
      </c>
      <c r="E217" s="91" t="s">
        <v>4047</v>
      </c>
      <c r="F217" s="3">
        <v>1999</v>
      </c>
      <c r="G217" s="3" t="s">
        <v>3765</v>
      </c>
      <c r="H217" s="3" t="s">
        <v>4048</v>
      </c>
      <c r="I217" s="3" t="s">
        <v>3825</v>
      </c>
      <c r="J217" s="3">
        <v>64</v>
      </c>
      <c r="K217" s="3" t="s">
        <v>763</v>
      </c>
      <c r="M217" s="3">
        <v>15</v>
      </c>
    </row>
    <row r="218" customHeight="1" spans="1:13">
      <c r="A218" s="3">
        <v>11436</v>
      </c>
      <c r="D218" s="91" t="s">
        <v>21</v>
      </c>
      <c r="E218" s="91" t="s">
        <v>3898</v>
      </c>
      <c r="F218" s="3">
        <v>1999</v>
      </c>
      <c r="G218" s="3" t="s">
        <v>3786</v>
      </c>
      <c r="H218" s="3" t="s">
        <v>3899</v>
      </c>
      <c r="I218" s="3" t="s">
        <v>3900</v>
      </c>
      <c r="J218" s="3"/>
      <c r="K218" s="3" t="s">
        <v>1138</v>
      </c>
      <c r="M218" s="3">
        <v>10</v>
      </c>
    </row>
    <row r="219" customHeight="1" spans="1:13">
      <c r="A219" s="3">
        <v>11437</v>
      </c>
      <c r="D219" s="91" t="s">
        <v>21</v>
      </c>
      <c r="E219" s="91" t="s">
        <v>4585</v>
      </c>
      <c r="F219" s="3">
        <v>2000</v>
      </c>
      <c r="G219" s="3" t="s">
        <v>3768</v>
      </c>
      <c r="H219" s="3" t="s">
        <v>4099</v>
      </c>
      <c r="I219" s="3"/>
      <c r="J219" s="3">
        <v>60</v>
      </c>
      <c r="K219" s="3" t="s">
        <v>30</v>
      </c>
      <c r="M219" s="3">
        <v>100</v>
      </c>
    </row>
    <row r="220" customHeight="1" spans="1:13">
      <c r="A220" s="3">
        <v>11438</v>
      </c>
      <c r="D220" s="91" t="s">
        <v>21</v>
      </c>
      <c r="E220" s="91" t="s">
        <v>4586</v>
      </c>
      <c r="F220" s="3">
        <v>2000</v>
      </c>
      <c r="G220" s="3" t="s">
        <v>4587</v>
      </c>
      <c r="H220" s="3" t="s">
        <v>4588</v>
      </c>
      <c r="I220" s="3" t="s">
        <v>88</v>
      </c>
      <c r="J220" s="3">
        <v>59</v>
      </c>
      <c r="K220" s="3" t="s">
        <v>72</v>
      </c>
      <c r="M220" s="3">
        <v>20</v>
      </c>
    </row>
    <row r="221" customHeight="1" spans="1:13">
      <c r="A221" s="3">
        <v>11439</v>
      </c>
      <c r="D221" s="91" t="s">
        <v>21</v>
      </c>
      <c r="E221" s="91" t="s">
        <v>4589</v>
      </c>
      <c r="F221" s="3">
        <v>1999</v>
      </c>
      <c r="G221" s="3" t="s">
        <v>3765</v>
      </c>
      <c r="H221" s="3" t="s">
        <v>3841</v>
      </c>
      <c r="I221" s="3" t="s">
        <v>3825</v>
      </c>
      <c r="J221" s="3">
        <v>51</v>
      </c>
      <c r="K221" s="3" t="s">
        <v>25</v>
      </c>
      <c r="M221" s="3">
        <v>30</v>
      </c>
    </row>
    <row r="222" customHeight="1" spans="1:13">
      <c r="A222" s="3">
        <v>11440</v>
      </c>
      <c r="D222" s="91" t="s">
        <v>21</v>
      </c>
      <c r="E222" s="91" t="s">
        <v>3901</v>
      </c>
      <c r="F222" s="3">
        <v>2000</v>
      </c>
      <c r="G222" s="3" t="s">
        <v>3768</v>
      </c>
      <c r="H222" s="3" t="s">
        <v>3902</v>
      </c>
      <c r="I222" s="3"/>
      <c r="J222" s="3">
        <v>67</v>
      </c>
      <c r="K222" s="3" t="s">
        <v>25</v>
      </c>
      <c r="M222" s="3">
        <v>10</v>
      </c>
    </row>
    <row r="223" customHeight="1" spans="1:13">
      <c r="A223" s="3">
        <v>11441</v>
      </c>
      <c r="D223" s="91" t="s">
        <v>21</v>
      </c>
      <c r="E223" s="91" t="s">
        <v>4590</v>
      </c>
      <c r="F223" s="3">
        <v>2000</v>
      </c>
      <c r="G223" s="3" t="s">
        <v>3768</v>
      </c>
      <c r="H223" s="3" t="s">
        <v>4519</v>
      </c>
      <c r="I223" s="3"/>
      <c r="J223" s="3">
        <v>50</v>
      </c>
      <c r="K223" s="3" t="s">
        <v>25</v>
      </c>
      <c r="M223" s="3">
        <v>35</v>
      </c>
    </row>
    <row r="224" customHeight="1" spans="1:11">
      <c r="A224" s="3">
        <v>11442</v>
      </c>
      <c r="D224" s="91" t="s">
        <v>21</v>
      </c>
      <c r="E224" s="91" t="s">
        <v>4591</v>
      </c>
      <c r="F224" s="3">
        <v>2000</v>
      </c>
      <c r="G224" s="3" t="s">
        <v>3768</v>
      </c>
      <c r="H224" s="3" t="s">
        <v>4592</v>
      </c>
      <c r="I224" s="3" t="s">
        <v>4593</v>
      </c>
      <c r="J224" s="3">
        <v>63</v>
      </c>
      <c r="K224" s="3" t="s">
        <v>72</v>
      </c>
    </row>
    <row r="225" customHeight="1" spans="1:13">
      <c r="A225" s="3">
        <v>11443</v>
      </c>
      <c r="D225" s="91" t="s">
        <v>21</v>
      </c>
      <c r="E225" s="91" t="s">
        <v>4594</v>
      </c>
      <c r="F225" s="3">
        <v>1999</v>
      </c>
      <c r="G225" s="3" t="s">
        <v>3765</v>
      </c>
      <c r="H225" s="3" t="s">
        <v>3851</v>
      </c>
      <c r="I225" s="3" t="s">
        <v>3825</v>
      </c>
      <c r="J225" s="3">
        <v>32</v>
      </c>
      <c r="K225" s="3" t="s">
        <v>666</v>
      </c>
      <c r="M225" s="3">
        <v>20</v>
      </c>
    </row>
    <row r="226" customHeight="1" spans="1:13">
      <c r="A226" s="3">
        <v>11444</v>
      </c>
      <c r="D226" s="91" t="s">
        <v>21</v>
      </c>
      <c r="E226" s="91" t="s">
        <v>3903</v>
      </c>
      <c r="F226" s="3">
        <v>2000</v>
      </c>
      <c r="G226" s="3" t="s">
        <v>3768</v>
      </c>
      <c r="H226" s="3" t="s">
        <v>3904</v>
      </c>
      <c r="I226" s="3"/>
      <c r="J226" s="3">
        <v>57</v>
      </c>
      <c r="K226" s="3" t="s">
        <v>72</v>
      </c>
      <c r="M226" s="3">
        <v>10</v>
      </c>
    </row>
    <row r="227" customHeight="1" spans="1:13">
      <c r="A227" s="3">
        <v>11445</v>
      </c>
      <c r="D227" s="91" t="s">
        <v>21</v>
      </c>
      <c r="E227" s="91" t="s">
        <v>4595</v>
      </c>
      <c r="F227" s="3">
        <v>2000</v>
      </c>
      <c r="G227" s="3" t="s">
        <v>3768</v>
      </c>
      <c r="H227" s="3" t="s">
        <v>4058</v>
      </c>
      <c r="I227" s="3"/>
      <c r="J227" s="3">
        <v>56</v>
      </c>
      <c r="K227" s="3" t="s">
        <v>72</v>
      </c>
      <c r="M227" s="3">
        <v>20</v>
      </c>
    </row>
    <row r="228" customHeight="1" spans="1:13">
      <c r="A228" s="3">
        <v>11446</v>
      </c>
      <c r="D228" s="91" t="s">
        <v>21</v>
      </c>
      <c r="E228" s="91" t="s">
        <v>3905</v>
      </c>
      <c r="F228" s="3">
        <v>1999</v>
      </c>
      <c r="G228" s="3" t="s">
        <v>3783</v>
      </c>
      <c r="H228" s="3" t="s">
        <v>3853</v>
      </c>
      <c r="I228" s="3"/>
      <c r="J228" s="3">
        <v>43</v>
      </c>
      <c r="K228" s="3" t="s">
        <v>72</v>
      </c>
      <c r="M228" s="3">
        <v>10</v>
      </c>
    </row>
    <row r="229" customHeight="1" spans="1:13">
      <c r="A229" s="3">
        <v>11447</v>
      </c>
      <c r="D229" s="91" t="s">
        <v>21</v>
      </c>
      <c r="E229" s="91" t="s">
        <v>3906</v>
      </c>
      <c r="F229" s="3">
        <v>1999</v>
      </c>
      <c r="G229" s="3" t="s">
        <v>3783</v>
      </c>
      <c r="H229" s="3" t="s">
        <v>3907</v>
      </c>
      <c r="I229" s="3"/>
      <c r="J229" s="3">
        <v>42</v>
      </c>
      <c r="K229" s="3" t="s">
        <v>72</v>
      </c>
      <c r="M229" s="3">
        <v>10</v>
      </c>
    </row>
    <row r="230" customHeight="1" spans="1:13">
      <c r="A230" s="3">
        <v>11448</v>
      </c>
      <c r="D230" s="91" t="s">
        <v>21</v>
      </c>
      <c r="E230" s="91" t="s">
        <v>4049</v>
      </c>
      <c r="F230" s="3">
        <v>1999</v>
      </c>
      <c r="G230" s="3" t="s">
        <v>3783</v>
      </c>
      <c r="H230" s="3" t="s">
        <v>3918</v>
      </c>
      <c r="I230" s="3"/>
      <c r="J230" s="3">
        <v>62</v>
      </c>
      <c r="K230" s="3" t="s">
        <v>25</v>
      </c>
      <c r="M230" s="3">
        <v>15</v>
      </c>
    </row>
    <row r="231" customHeight="1" spans="1:13">
      <c r="A231" s="3">
        <v>11449</v>
      </c>
      <c r="D231" s="91" t="s">
        <v>161</v>
      </c>
      <c r="E231" s="91" t="s">
        <v>3908</v>
      </c>
      <c r="F231" s="3">
        <v>1999</v>
      </c>
      <c r="G231" s="3" t="s">
        <v>3765</v>
      </c>
      <c r="H231" s="3" t="s">
        <v>3909</v>
      </c>
      <c r="I231" s="3" t="s">
        <v>3825</v>
      </c>
      <c r="J231" s="3">
        <v>37</v>
      </c>
      <c r="K231" s="3" t="s">
        <v>763</v>
      </c>
      <c r="M231" s="3">
        <v>10</v>
      </c>
    </row>
    <row r="232" customHeight="1" spans="1:13">
      <c r="A232" s="3">
        <v>11450</v>
      </c>
      <c r="D232" s="91" t="s">
        <v>21</v>
      </c>
      <c r="E232" s="91" t="s">
        <v>4596</v>
      </c>
      <c r="F232" s="3">
        <v>1999</v>
      </c>
      <c r="G232" s="3" t="s">
        <v>3765</v>
      </c>
      <c r="H232" s="3" t="s">
        <v>3771</v>
      </c>
      <c r="I232" s="3" t="s">
        <v>3825</v>
      </c>
      <c r="J232" s="3">
        <v>61</v>
      </c>
      <c r="K232" s="3" t="s">
        <v>72</v>
      </c>
      <c r="M232" s="3">
        <v>20</v>
      </c>
    </row>
    <row r="233" customHeight="1" spans="1:13">
      <c r="A233" s="3">
        <v>11451</v>
      </c>
      <c r="D233" s="91" t="s">
        <v>21</v>
      </c>
      <c r="E233" s="91" t="s">
        <v>4050</v>
      </c>
      <c r="F233" s="3">
        <v>1999</v>
      </c>
      <c r="G233" s="3" t="s">
        <v>3783</v>
      </c>
      <c r="H233" s="3" t="s">
        <v>3769</v>
      </c>
      <c r="I233" s="3"/>
      <c r="J233" s="3">
        <v>58</v>
      </c>
      <c r="K233" s="3" t="s">
        <v>25</v>
      </c>
      <c r="M233" s="3">
        <v>15</v>
      </c>
    </row>
    <row r="234" customHeight="1" spans="1:13">
      <c r="A234" s="3">
        <v>11452</v>
      </c>
      <c r="D234" s="91" t="s">
        <v>21</v>
      </c>
      <c r="E234" s="91" t="s">
        <v>3910</v>
      </c>
      <c r="F234" s="3">
        <v>1999</v>
      </c>
      <c r="G234" s="3" t="s">
        <v>3783</v>
      </c>
      <c r="H234" s="3" t="s">
        <v>3911</v>
      </c>
      <c r="I234" s="3"/>
      <c r="J234" s="3">
        <v>61</v>
      </c>
      <c r="K234" s="3" t="s">
        <v>25</v>
      </c>
      <c r="M234" s="3">
        <v>10</v>
      </c>
    </row>
    <row r="235" customHeight="1" spans="1:13">
      <c r="A235" s="3">
        <v>11453</v>
      </c>
      <c r="D235" s="91" t="s">
        <v>21</v>
      </c>
      <c r="E235" s="91" t="s">
        <v>4597</v>
      </c>
      <c r="F235" s="3">
        <v>1999</v>
      </c>
      <c r="G235" s="3" t="s">
        <v>3783</v>
      </c>
      <c r="H235" s="3" t="s">
        <v>3813</v>
      </c>
      <c r="I235" s="3"/>
      <c r="J235" s="3">
        <v>63</v>
      </c>
      <c r="K235" s="3" t="s">
        <v>25</v>
      </c>
      <c r="M235" s="3">
        <v>25</v>
      </c>
    </row>
    <row r="236" customHeight="1" spans="1:13">
      <c r="A236" s="3">
        <v>11454</v>
      </c>
      <c r="D236" s="91" t="s">
        <v>21</v>
      </c>
      <c r="E236" s="91" t="s">
        <v>4051</v>
      </c>
      <c r="F236" s="3">
        <v>2000</v>
      </c>
      <c r="G236" s="3" t="s">
        <v>3768</v>
      </c>
      <c r="H236" s="3" t="s">
        <v>4052</v>
      </c>
      <c r="I236" s="3"/>
      <c r="J236" s="3">
        <v>42</v>
      </c>
      <c r="K236" s="3" t="s">
        <v>72</v>
      </c>
      <c r="M236" s="3">
        <v>15</v>
      </c>
    </row>
    <row r="237" customHeight="1" spans="1:13">
      <c r="A237" s="3">
        <v>11455</v>
      </c>
      <c r="D237" s="91" t="s">
        <v>21</v>
      </c>
      <c r="E237" s="91" t="s">
        <v>4598</v>
      </c>
      <c r="F237" s="3">
        <v>2000</v>
      </c>
      <c r="G237" s="3" t="s">
        <v>3768</v>
      </c>
      <c r="H237" s="3" t="s">
        <v>3904</v>
      </c>
      <c r="I237" s="3" t="s">
        <v>4599</v>
      </c>
      <c r="J237" s="3">
        <v>57</v>
      </c>
      <c r="K237" s="3" t="s">
        <v>25</v>
      </c>
      <c r="M237" s="3">
        <v>65</v>
      </c>
    </row>
    <row r="238" customHeight="1" spans="1:13">
      <c r="A238" s="3">
        <v>11456</v>
      </c>
      <c r="D238" s="91" t="s">
        <v>21</v>
      </c>
      <c r="E238" s="91" t="s">
        <v>3912</v>
      </c>
      <c r="F238" s="3">
        <v>1999</v>
      </c>
      <c r="G238" s="3" t="s">
        <v>3765</v>
      </c>
      <c r="H238" s="3" t="s">
        <v>3913</v>
      </c>
      <c r="I238" s="3"/>
      <c r="J238" s="3">
        <v>18</v>
      </c>
      <c r="K238" s="3" t="s">
        <v>1138</v>
      </c>
      <c r="M238" s="3">
        <v>10</v>
      </c>
    </row>
    <row r="239" customHeight="1" spans="1:13">
      <c r="A239" s="3">
        <v>11457</v>
      </c>
      <c r="D239" s="91" t="s">
        <v>21</v>
      </c>
      <c r="E239" s="91" t="s">
        <v>4600</v>
      </c>
      <c r="F239" s="3">
        <v>1999</v>
      </c>
      <c r="G239" s="3" t="s">
        <v>3783</v>
      </c>
      <c r="H239" s="3" t="s">
        <v>3970</v>
      </c>
      <c r="I239" s="3"/>
      <c r="J239" s="3">
        <v>52</v>
      </c>
      <c r="K239" s="3" t="s">
        <v>25</v>
      </c>
      <c r="M239" s="3">
        <v>20</v>
      </c>
    </row>
    <row r="240" customHeight="1" spans="1:13">
      <c r="A240" s="3">
        <v>11458</v>
      </c>
      <c r="D240" s="91" t="s">
        <v>21</v>
      </c>
      <c r="E240" s="91" t="s">
        <v>4601</v>
      </c>
      <c r="F240" s="3">
        <v>1999</v>
      </c>
      <c r="G240" s="3" t="s">
        <v>3783</v>
      </c>
      <c r="H240" s="3" t="s">
        <v>4602</v>
      </c>
      <c r="I240" s="3"/>
      <c r="J240" s="3">
        <v>37</v>
      </c>
      <c r="K240" s="3" t="s">
        <v>25</v>
      </c>
      <c r="M240" s="3">
        <v>25</v>
      </c>
    </row>
    <row r="241" customHeight="1" spans="1:13">
      <c r="A241" s="3">
        <v>11459</v>
      </c>
      <c r="D241" s="91" t="s">
        <v>21</v>
      </c>
      <c r="E241" s="91" t="s">
        <v>4603</v>
      </c>
      <c r="F241" s="3">
        <v>1999</v>
      </c>
      <c r="G241" s="3" t="s">
        <v>3783</v>
      </c>
      <c r="H241" s="3" t="s">
        <v>3950</v>
      </c>
      <c r="I241" s="3"/>
      <c r="J241" s="3">
        <v>56</v>
      </c>
      <c r="K241" s="3" t="s">
        <v>25</v>
      </c>
      <c r="M241" s="3">
        <v>25</v>
      </c>
    </row>
    <row r="242" customHeight="1" spans="1:13">
      <c r="A242" s="3">
        <v>11460</v>
      </c>
      <c r="D242" s="91" t="s">
        <v>21</v>
      </c>
      <c r="E242" s="91" t="s">
        <v>4604</v>
      </c>
      <c r="F242" s="3">
        <v>1999</v>
      </c>
      <c r="G242" s="3" t="s">
        <v>3765</v>
      </c>
      <c r="H242" s="3" t="s">
        <v>4605</v>
      </c>
      <c r="I242" s="3" t="s">
        <v>3825</v>
      </c>
      <c r="J242" s="3">
        <v>27</v>
      </c>
      <c r="K242" s="3" t="s">
        <v>72</v>
      </c>
      <c r="M242" s="3">
        <v>40</v>
      </c>
    </row>
    <row r="243" customHeight="1" spans="1:13">
      <c r="A243" s="3">
        <v>11461</v>
      </c>
      <c r="D243" s="91" t="s">
        <v>21</v>
      </c>
      <c r="E243" s="91" t="s">
        <v>4606</v>
      </c>
      <c r="F243" s="3">
        <v>1999</v>
      </c>
      <c r="G243" s="3" t="s">
        <v>3783</v>
      </c>
      <c r="H243" s="3" t="s">
        <v>3895</v>
      </c>
      <c r="I243" s="3"/>
      <c r="J243" s="3">
        <v>41</v>
      </c>
      <c r="K243" s="3" t="s">
        <v>30</v>
      </c>
      <c r="M243" s="3">
        <v>30</v>
      </c>
    </row>
    <row r="244" customHeight="1" spans="1:13">
      <c r="A244" s="3">
        <v>11462</v>
      </c>
      <c r="D244" s="91" t="s">
        <v>21</v>
      </c>
      <c r="E244" s="91" t="s">
        <v>4607</v>
      </c>
      <c r="F244" s="3">
        <v>1999</v>
      </c>
      <c r="G244" s="3" t="s">
        <v>3783</v>
      </c>
      <c r="H244" s="3" t="s">
        <v>3784</v>
      </c>
      <c r="I244" s="3" t="s">
        <v>88</v>
      </c>
      <c r="J244" s="3">
        <v>60</v>
      </c>
      <c r="K244" s="3" t="s">
        <v>25</v>
      </c>
      <c r="M244" s="3">
        <v>115</v>
      </c>
    </row>
    <row r="245" customHeight="1" spans="1:13">
      <c r="A245" s="3">
        <v>11463</v>
      </c>
      <c r="D245" s="91" t="s">
        <v>21</v>
      </c>
      <c r="E245" s="91" t="s">
        <v>4608</v>
      </c>
      <c r="F245" s="3">
        <v>2000</v>
      </c>
      <c r="G245" s="3" t="s">
        <v>3768</v>
      </c>
      <c r="H245" s="3" t="s">
        <v>4609</v>
      </c>
      <c r="I245" s="3"/>
      <c r="J245" s="3">
        <v>33</v>
      </c>
      <c r="K245" s="3" t="s">
        <v>25</v>
      </c>
      <c r="M245" s="3">
        <v>30</v>
      </c>
    </row>
    <row r="246" customHeight="1" spans="1:13">
      <c r="A246" s="3">
        <v>11464</v>
      </c>
      <c r="D246" s="91" t="s">
        <v>21</v>
      </c>
      <c r="E246" s="91" t="s">
        <v>3914</v>
      </c>
      <c r="F246" s="3">
        <v>2000</v>
      </c>
      <c r="G246" s="3" t="s">
        <v>3915</v>
      </c>
      <c r="H246" s="3" t="s">
        <v>3916</v>
      </c>
      <c r="I246" s="3"/>
      <c r="J246" s="3">
        <v>82</v>
      </c>
      <c r="K246" s="3" t="s">
        <v>520</v>
      </c>
      <c r="M246" s="3">
        <v>10</v>
      </c>
    </row>
    <row r="247" customHeight="1" spans="1:13">
      <c r="A247" s="3">
        <v>11465</v>
      </c>
      <c r="D247" s="91" t="s">
        <v>21</v>
      </c>
      <c r="E247" s="91" t="s">
        <v>3917</v>
      </c>
      <c r="F247" s="3">
        <v>1999</v>
      </c>
      <c r="G247" s="3" t="s">
        <v>3783</v>
      </c>
      <c r="H247" s="3" t="s">
        <v>3918</v>
      </c>
      <c r="I247" s="3"/>
      <c r="J247" s="3">
        <v>62</v>
      </c>
      <c r="K247" s="3" t="s">
        <v>72</v>
      </c>
      <c r="M247" s="3">
        <v>10</v>
      </c>
    </row>
    <row r="248" customHeight="1" spans="1:13">
      <c r="A248" s="3">
        <v>11466</v>
      </c>
      <c r="D248" s="91" t="s">
        <v>21</v>
      </c>
      <c r="E248" s="91" t="s">
        <v>4610</v>
      </c>
      <c r="F248" s="3">
        <v>2000</v>
      </c>
      <c r="G248" s="3" t="s">
        <v>3768</v>
      </c>
      <c r="H248" s="3" t="s">
        <v>4033</v>
      </c>
      <c r="I248" s="3"/>
      <c r="J248" s="3">
        <v>18</v>
      </c>
      <c r="K248" s="3" t="s">
        <v>1138</v>
      </c>
      <c r="M248" s="3">
        <v>20</v>
      </c>
    </row>
    <row r="249" customHeight="1" spans="1:13">
      <c r="A249" s="3">
        <v>11467</v>
      </c>
      <c r="D249" s="91" t="s">
        <v>21</v>
      </c>
      <c r="E249" s="91" t="s">
        <v>3919</v>
      </c>
      <c r="F249" s="3">
        <v>1999</v>
      </c>
      <c r="G249" s="3" t="s">
        <v>3783</v>
      </c>
      <c r="H249" s="3" t="s">
        <v>3789</v>
      </c>
      <c r="I249" s="3"/>
      <c r="J249" s="3">
        <v>53</v>
      </c>
      <c r="K249" s="3" t="s">
        <v>72</v>
      </c>
      <c r="M249" s="3">
        <v>10</v>
      </c>
    </row>
    <row r="250" customHeight="1" spans="1:13">
      <c r="A250" s="3">
        <v>11468</v>
      </c>
      <c r="D250" s="91" t="s">
        <v>21</v>
      </c>
      <c r="E250" s="91" t="s">
        <v>3788</v>
      </c>
      <c r="F250" s="3">
        <v>1999</v>
      </c>
      <c r="G250" s="3" t="s">
        <v>3783</v>
      </c>
      <c r="H250" s="3" t="s">
        <v>3789</v>
      </c>
      <c r="I250" s="3"/>
      <c r="J250" s="3">
        <v>53</v>
      </c>
      <c r="K250" s="3" t="s">
        <v>666</v>
      </c>
      <c r="M250" s="3">
        <v>5</v>
      </c>
    </row>
    <row r="251" customHeight="1" spans="1:13">
      <c r="A251" s="3">
        <v>11469</v>
      </c>
      <c r="D251" s="91" t="s">
        <v>21</v>
      </c>
      <c r="E251" s="91" t="s">
        <v>3790</v>
      </c>
      <c r="F251" s="3">
        <v>1999</v>
      </c>
      <c r="G251" s="3" t="s">
        <v>3783</v>
      </c>
      <c r="H251" s="3" t="s">
        <v>3791</v>
      </c>
      <c r="I251" s="3" t="s">
        <v>88</v>
      </c>
      <c r="J251" s="3">
        <v>64</v>
      </c>
      <c r="K251" s="3" t="s">
        <v>520</v>
      </c>
      <c r="M251" s="3">
        <v>5</v>
      </c>
    </row>
    <row r="252" customHeight="1" spans="1:13">
      <c r="A252" s="3">
        <v>11470</v>
      </c>
      <c r="D252" s="91" t="s">
        <v>21</v>
      </c>
      <c r="E252" s="91" t="s">
        <v>4611</v>
      </c>
      <c r="F252" s="3">
        <v>2000</v>
      </c>
      <c r="G252" s="3" t="s">
        <v>3768</v>
      </c>
      <c r="H252" s="3" t="s">
        <v>4612</v>
      </c>
      <c r="I252" s="3"/>
      <c r="J252" s="3">
        <v>35</v>
      </c>
      <c r="K252" s="3" t="s">
        <v>72</v>
      </c>
      <c r="M252" s="3">
        <v>30</v>
      </c>
    </row>
    <row r="253" customHeight="1" spans="1:13">
      <c r="A253" s="3">
        <v>11471</v>
      </c>
      <c r="D253" s="91" t="s">
        <v>21</v>
      </c>
      <c r="E253" s="91" t="s">
        <v>3920</v>
      </c>
      <c r="F253" s="3">
        <v>1999</v>
      </c>
      <c r="G253" s="3" t="s">
        <v>3783</v>
      </c>
      <c r="H253" s="3" t="s">
        <v>3911</v>
      </c>
      <c r="I253" s="3"/>
      <c r="J253" s="3">
        <v>61</v>
      </c>
      <c r="K253" s="3" t="s">
        <v>25</v>
      </c>
      <c r="M253" s="3">
        <v>10</v>
      </c>
    </row>
    <row r="254" customHeight="1" spans="1:13">
      <c r="A254" s="3">
        <v>11472</v>
      </c>
      <c r="D254" s="91" t="s">
        <v>21</v>
      </c>
      <c r="E254" s="91" t="s">
        <v>4053</v>
      </c>
      <c r="F254" s="3">
        <v>1999</v>
      </c>
      <c r="G254" s="3" t="s">
        <v>3783</v>
      </c>
      <c r="H254" s="3" t="s">
        <v>3769</v>
      </c>
      <c r="I254" s="3"/>
      <c r="J254" s="3">
        <v>58</v>
      </c>
      <c r="K254" s="3" t="s">
        <v>25</v>
      </c>
      <c r="M254" s="3">
        <v>15</v>
      </c>
    </row>
    <row r="255" customHeight="1" spans="1:13">
      <c r="A255" s="3">
        <v>11473</v>
      </c>
      <c r="D255" s="91" t="s">
        <v>21</v>
      </c>
      <c r="E255" s="91" t="s">
        <v>4054</v>
      </c>
      <c r="F255" s="3">
        <v>1999</v>
      </c>
      <c r="G255" s="3" t="s">
        <v>3783</v>
      </c>
      <c r="H255" s="3" t="s">
        <v>3769</v>
      </c>
      <c r="I255" s="3"/>
      <c r="J255" s="3">
        <v>58</v>
      </c>
      <c r="K255" s="3" t="s">
        <v>25</v>
      </c>
      <c r="M255" s="3">
        <v>15</v>
      </c>
    </row>
    <row r="256" customHeight="1" spans="1:13">
      <c r="A256" s="3">
        <v>11474</v>
      </c>
      <c r="D256" s="91" t="s">
        <v>21</v>
      </c>
      <c r="E256" s="91" t="s">
        <v>3921</v>
      </c>
      <c r="F256" s="3">
        <v>2000</v>
      </c>
      <c r="G256" s="3" t="s">
        <v>3768</v>
      </c>
      <c r="H256" s="3" t="s">
        <v>3922</v>
      </c>
      <c r="I256" s="3"/>
      <c r="J256" s="3">
        <v>69</v>
      </c>
      <c r="K256" s="3" t="s">
        <v>666</v>
      </c>
      <c r="M256" s="3">
        <v>10</v>
      </c>
    </row>
    <row r="257" customHeight="1" spans="1:13">
      <c r="A257" s="3">
        <v>11475</v>
      </c>
      <c r="D257" s="91" t="s">
        <v>21</v>
      </c>
      <c r="E257" s="91" t="s">
        <v>4055</v>
      </c>
      <c r="F257" s="3">
        <v>2000</v>
      </c>
      <c r="G257" s="3" t="s">
        <v>3768</v>
      </c>
      <c r="H257" s="3" t="s">
        <v>3937</v>
      </c>
      <c r="I257" s="3"/>
      <c r="J257" s="3">
        <v>55</v>
      </c>
      <c r="K257" s="3" t="s">
        <v>72</v>
      </c>
      <c r="M257" s="3">
        <v>15</v>
      </c>
    </row>
    <row r="258" customHeight="1" spans="1:13">
      <c r="A258" s="3">
        <v>11476</v>
      </c>
      <c r="D258" s="91" t="s">
        <v>21</v>
      </c>
      <c r="E258" s="91" t="s">
        <v>3792</v>
      </c>
      <c r="F258" s="3">
        <v>2000</v>
      </c>
      <c r="G258" s="3" t="s">
        <v>3768</v>
      </c>
      <c r="H258" s="3" t="s">
        <v>3769</v>
      </c>
      <c r="I258" s="3"/>
      <c r="J258" s="3">
        <v>63</v>
      </c>
      <c r="K258" s="3" t="s">
        <v>520</v>
      </c>
      <c r="M258" s="3">
        <v>5</v>
      </c>
    </row>
    <row r="259" customHeight="1" spans="1:13">
      <c r="A259" s="3">
        <v>11477</v>
      </c>
      <c r="D259" s="91" t="s">
        <v>21</v>
      </c>
      <c r="E259" s="91" t="s">
        <v>3793</v>
      </c>
      <c r="F259" s="3">
        <v>2000</v>
      </c>
      <c r="G259" s="3" t="s">
        <v>3768</v>
      </c>
      <c r="H259" s="3" t="s">
        <v>3794</v>
      </c>
      <c r="I259" s="3"/>
      <c r="J259" s="3">
        <v>78</v>
      </c>
      <c r="K259" s="3" t="s">
        <v>666</v>
      </c>
      <c r="M259" s="3">
        <v>5</v>
      </c>
    </row>
    <row r="260" customHeight="1" spans="1:13">
      <c r="A260" s="3">
        <v>11478</v>
      </c>
      <c r="D260" s="91" t="s">
        <v>21</v>
      </c>
      <c r="E260" s="91" t="s">
        <v>4056</v>
      </c>
      <c r="F260" s="3">
        <v>1999</v>
      </c>
      <c r="G260" s="3" t="s">
        <v>3777</v>
      </c>
      <c r="H260" s="3" t="s">
        <v>3831</v>
      </c>
      <c r="I260" s="3" t="s">
        <v>88</v>
      </c>
      <c r="J260" s="3">
        <v>57</v>
      </c>
      <c r="K260" s="3" t="s">
        <v>666</v>
      </c>
      <c r="M260" s="3">
        <v>15</v>
      </c>
    </row>
    <row r="261" customHeight="1" spans="1:13">
      <c r="A261" s="3">
        <v>11479</v>
      </c>
      <c r="D261" s="91" t="s">
        <v>21</v>
      </c>
      <c r="E261" s="91" t="s">
        <v>4057</v>
      </c>
      <c r="F261" s="3">
        <v>1999</v>
      </c>
      <c r="G261" s="3" t="s">
        <v>3777</v>
      </c>
      <c r="H261" s="3" t="s">
        <v>4058</v>
      </c>
      <c r="I261" s="3" t="s">
        <v>88</v>
      </c>
      <c r="J261" s="3">
        <v>46</v>
      </c>
      <c r="K261" s="3" t="s">
        <v>666</v>
      </c>
      <c r="M261" s="3">
        <v>15</v>
      </c>
    </row>
    <row r="262" customHeight="1" spans="1:13">
      <c r="A262" s="3">
        <v>11480</v>
      </c>
      <c r="D262" s="91" t="s">
        <v>21</v>
      </c>
      <c r="E262" s="91" t="s">
        <v>4059</v>
      </c>
      <c r="F262" s="3">
        <v>1999</v>
      </c>
      <c r="G262" s="3" t="s">
        <v>3765</v>
      </c>
      <c r="H262" s="3" t="s">
        <v>4060</v>
      </c>
      <c r="I262" s="3" t="s">
        <v>3825</v>
      </c>
      <c r="J262" s="3">
        <v>69</v>
      </c>
      <c r="K262" s="3" t="s">
        <v>666</v>
      </c>
      <c r="M262" s="3">
        <v>15</v>
      </c>
    </row>
    <row r="263" customHeight="1" spans="1:13">
      <c r="A263" s="3">
        <v>11481</v>
      </c>
      <c r="D263" s="91" t="s">
        <v>21</v>
      </c>
      <c r="E263" s="91" t="s">
        <v>4613</v>
      </c>
      <c r="F263" s="3">
        <v>2000</v>
      </c>
      <c r="G263" s="3" t="s">
        <v>3768</v>
      </c>
      <c r="H263" s="3" t="s">
        <v>3844</v>
      </c>
      <c r="I263" s="3"/>
      <c r="J263" s="3">
        <v>46</v>
      </c>
      <c r="K263" s="3" t="s">
        <v>25</v>
      </c>
      <c r="M263" s="3">
        <v>30</v>
      </c>
    </row>
    <row r="264" customHeight="1" spans="1:13">
      <c r="A264" s="3">
        <v>11482</v>
      </c>
      <c r="D264" s="91" t="s">
        <v>21</v>
      </c>
      <c r="E264" s="91" t="s">
        <v>3923</v>
      </c>
      <c r="F264" s="3">
        <v>1999</v>
      </c>
      <c r="G264" s="3" t="s">
        <v>3777</v>
      </c>
      <c r="H264" s="3" t="s">
        <v>3924</v>
      </c>
      <c r="I264" s="3" t="s">
        <v>88</v>
      </c>
      <c r="J264" s="3">
        <v>35</v>
      </c>
      <c r="K264" s="3" t="s">
        <v>1138</v>
      </c>
      <c r="M264" s="3">
        <v>10</v>
      </c>
    </row>
    <row r="265" customHeight="1" spans="1:13">
      <c r="A265" s="3">
        <v>11483</v>
      </c>
      <c r="D265" s="91" t="s">
        <v>21</v>
      </c>
      <c r="E265" s="91" t="s">
        <v>3925</v>
      </c>
      <c r="F265" s="3">
        <v>1999</v>
      </c>
      <c r="G265" s="3" t="s">
        <v>3765</v>
      </c>
      <c r="H265" s="3" t="s">
        <v>3926</v>
      </c>
      <c r="I265" s="3" t="s">
        <v>88</v>
      </c>
      <c r="J265" s="3">
        <v>84</v>
      </c>
      <c r="K265" s="3" t="s">
        <v>763</v>
      </c>
      <c r="M265" s="3">
        <v>10</v>
      </c>
    </row>
    <row r="266" customHeight="1" spans="1:13">
      <c r="A266" s="3">
        <v>11484</v>
      </c>
      <c r="D266" s="91" t="s">
        <v>21</v>
      </c>
      <c r="E266" s="91" t="s">
        <v>4061</v>
      </c>
      <c r="F266" s="3">
        <v>2000</v>
      </c>
      <c r="G266" s="3" t="s">
        <v>3768</v>
      </c>
      <c r="H266" s="3" t="s">
        <v>3829</v>
      </c>
      <c r="I266" s="3"/>
      <c r="J266" s="3">
        <v>77</v>
      </c>
      <c r="K266" s="3" t="s">
        <v>25</v>
      </c>
      <c r="M266" s="3">
        <v>15</v>
      </c>
    </row>
    <row r="267" customHeight="1" spans="1:13">
      <c r="A267" s="3">
        <v>11485</v>
      </c>
      <c r="D267" s="91" t="s">
        <v>21</v>
      </c>
      <c r="E267" s="91" t="s">
        <v>4614</v>
      </c>
      <c r="F267" s="3">
        <v>1996</v>
      </c>
      <c r="G267" s="68" t="s">
        <v>3883</v>
      </c>
      <c r="H267" s="3" t="s">
        <v>4073</v>
      </c>
      <c r="I267" s="3" t="s">
        <v>3900</v>
      </c>
      <c r="J267" s="3"/>
      <c r="K267" s="3" t="s">
        <v>25</v>
      </c>
      <c r="M267" s="3">
        <v>40</v>
      </c>
    </row>
    <row r="268" customHeight="1" spans="1:13">
      <c r="A268" s="3">
        <v>11486</v>
      </c>
      <c r="D268" s="91" t="s">
        <v>21</v>
      </c>
      <c r="E268" s="91" t="s">
        <v>4615</v>
      </c>
      <c r="F268" s="3">
        <v>1999</v>
      </c>
      <c r="G268" s="3" t="s">
        <v>3783</v>
      </c>
      <c r="H268" s="3" t="s">
        <v>3937</v>
      </c>
      <c r="I268" s="3"/>
      <c r="J268" s="3">
        <v>51</v>
      </c>
      <c r="K268" s="3" t="s">
        <v>72</v>
      </c>
      <c r="M268" s="3">
        <v>30</v>
      </c>
    </row>
    <row r="269" customHeight="1" spans="1:13">
      <c r="A269" s="3">
        <v>11487</v>
      </c>
      <c r="D269" s="91" t="s">
        <v>21</v>
      </c>
      <c r="E269" s="91" t="s">
        <v>3927</v>
      </c>
      <c r="F269" s="3">
        <v>2000</v>
      </c>
      <c r="G269" s="3" t="s">
        <v>3768</v>
      </c>
      <c r="H269" s="3" t="s">
        <v>3928</v>
      </c>
      <c r="I269" s="3"/>
      <c r="J269" s="3">
        <v>61</v>
      </c>
      <c r="K269" s="3" t="s">
        <v>72</v>
      </c>
      <c r="M269" s="3">
        <v>10</v>
      </c>
    </row>
    <row r="270" customHeight="1" spans="1:13">
      <c r="A270" s="3">
        <v>11488</v>
      </c>
      <c r="D270" s="91" t="s">
        <v>21</v>
      </c>
      <c r="E270" s="91" t="s">
        <v>4616</v>
      </c>
      <c r="F270" s="3">
        <v>2000</v>
      </c>
      <c r="G270" s="3" t="s">
        <v>3768</v>
      </c>
      <c r="H270" s="3" t="s">
        <v>4617</v>
      </c>
      <c r="I270" s="3"/>
      <c r="J270" s="3">
        <v>38</v>
      </c>
      <c r="K270" s="3" t="s">
        <v>72</v>
      </c>
      <c r="M270" s="3">
        <v>20</v>
      </c>
    </row>
    <row r="271" customHeight="1" spans="1:11">
      <c r="A271" s="3">
        <v>11489</v>
      </c>
      <c r="D271" s="91" t="s">
        <v>21</v>
      </c>
      <c r="E271" s="91" t="s">
        <v>4618</v>
      </c>
      <c r="F271" s="3">
        <v>1999</v>
      </c>
      <c r="G271" s="3" t="s">
        <v>3783</v>
      </c>
      <c r="H271" s="3"/>
      <c r="I271" s="3"/>
      <c r="J271" s="3">
        <v>49</v>
      </c>
      <c r="K271" s="3" t="s">
        <v>72</v>
      </c>
    </row>
    <row r="272" customHeight="1" spans="1:13">
      <c r="A272" s="3">
        <v>11490</v>
      </c>
      <c r="D272" s="91" t="s">
        <v>21</v>
      </c>
      <c r="E272" s="91" t="s">
        <v>4062</v>
      </c>
      <c r="F272" s="3">
        <v>1999</v>
      </c>
      <c r="G272" s="3" t="s">
        <v>3777</v>
      </c>
      <c r="H272" s="3" t="s">
        <v>4063</v>
      </c>
      <c r="I272" s="3" t="s">
        <v>88</v>
      </c>
      <c r="J272" s="3">
        <v>54</v>
      </c>
      <c r="K272" s="3" t="s">
        <v>72</v>
      </c>
      <c r="M272" s="3">
        <v>15</v>
      </c>
    </row>
    <row r="273" customHeight="1" spans="1:13">
      <c r="A273" s="3">
        <v>11491</v>
      </c>
      <c r="D273" s="91" t="s">
        <v>21</v>
      </c>
      <c r="E273" s="91" t="s">
        <v>3929</v>
      </c>
      <c r="F273" s="3">
        <v>1999</v>
      </c>
      <c r="G273" s="3" t="s">
        <v>3777</v>
      </c>
      <c r="H273" s="3" t="s">
        <v>3902</v>
      </c>
      <c r="I273" s="3" t="s">
        <v>88</v>
      </c>
      <c r="J273" s="3">
        <v>55</v>
      </c>
      <c r="K273" s="3" t="s">
        <v>520</v>
      </c>
      <c r="M273" s="3">
        <v>10</v>
      </c>
    </row>
    <row r="274" customHeight="1" spans="1:13">
      <c r="A274" s="3">
        <v>11492</v>
      </c>
      <c r="D274" s="91" t="s">
        <v>21</v>
      </c>
      <c r="E274" s="91" t="s">
        <v>3930</v>
      </c>
      <c r="F274" s="3">
        <v>1999</v>
      </c>
      <c r="G274" s="3" t="s">
        <v>3777</v>
      </c>
      <c r="H274" s="3" t="s">
        <v>3931</v>
      </c>
      <c r="I274" s="3" t="s">
        <v>88</v>
      </c>
      <c r="J274" s="3">
        <v>61</v>
      </c>
      <c r="K274" s="3" t="s">
        <v>763</v>
      </c>
      <c r="M274" s="3">
        <v>10</v>
      </c>
    </row>
    <row r="275" customHeight="1" spans="1:13">
      <c r="A275" s="3">
        <v>11493</v>
      </c>
      <c r="D275" s="91" t="s">
        <v>21</v>
      </c>
      <c r="E275" s="91" t="s">
        <v>4619</v>
      </c>
      <c r="F275" s="3">
        <v>1999</v>
      </c>
      <c r="G275" s="3" t="s">
        <v>3783</v>
      </c>
      <c r="H275" s="3" t="s">
        <v>4552</v>
      </c>
      <c r="I275" s="3"/>
      <c r="J275" s="3">
        <v>57</v>
      </c>
      <c r="K275" s="3" t="s">
        <v>25</v>
      </c>
      <c r="M275" s="3">
        <v>25</v>
      </c>
    </row>
    <row r="276" customHeight="1" spans="1:13">
      <c r="A276" s="3">
        <v>11494</v>
      </c>
      <c r="D276" s="91" t="s">
        <v>21</v>
      </c>
      <c r="E276" s="91" t="s">
        <v>4620</v>
      </c>
      <c r="F276" s="3">
        <v>1999</v>
      </c>
      <c r="G276" s="3" t="s">
        <v>3765</v>
      </c>
      <c r="H276" s="3" t="s">
        <v>4621</v>
      </c>
      <c r="I276" s="3" t="s">
        <v>3825</v>
      </c>
      <c r="J276" s="3">
        <v>28</v>
      </c>
      <c r="K276" s="3" t="s">
        <v>666</v>
      </c>
      <c r="M276" s="3">
        <v>25</v>
      </c>
    </row>
    <row r="277" customHeight="1" spans="1:13">
      <c r="A277" s="3">
        <v>11495</v>
      </c>
      <c r="D277" s="91" t="s">
        <v>21</v>
      </c>
      <c r="E277" s="91" t="s">
        <v>3932</v>
      </c>
      <c r="F277" s="3">
        <v>1999</v>
      </c>
      <c r="G277" s="3" t="s">
        <v>3783</v>
      </c>
      <c r="H277" s="3" t="s">
        <v>3933</v>
      </c>
      <c r="I277" s="3"/>
      <c r="J277" s="3">
        <v>44</v>
      </c>
      <c r="K277" s="3" t="s">
        <v>72</v>
      </c>
      <c r="M277" s="3">
        <v>10</v>
      </c>
    </row>
    <row r="278" customHeight="1" spans="1:13">
      <c r="A278" s="3">
        <v>11496</v>
      </c>
      <c r="D278" s="91" t="s">
        <v>21</v>
      </c>
      <c r="E278" s="91" t="s">
        <v>4064</v>
      </c>
      <c r="F278" s="3">
        <v>1999</v>
      </c>
      <c r="G278" s="3" t="s">
        <v>3765</v>
      </c>
      <c r="H278" s="3" t="s">
        <v>3946</v>
      </c>
      <c r="I278" s="3" t="s">
        <v>3825</v>
      </c>
      <c r="J278" s="3">
        <v>43</v>
      </c>
      <c r="K278" s="3" t="s">
        <v>666</v>
      </c>
      <c r="M278" s="3">
        <v>15</v>
      </c>
    </row>
    <row r="279" customHeight="1" spans="1:13">
      <c r="A279" s="3">
        <v>11497</v>
      </c>
      <c r="D279" s="91" t="s">
        <v>21</v>
      </c>
      <c r="E279" s="91" t="s">
        <v>3934</v>
      </c>
      <c r="F279" s="3">
        <v>1999</v>
      </c>
      <c r="G279" s="3" t="s">
        <v>3783</v>
      </c>
      <c r="H279" s="3" t="s">
        <v>3853</v>
      </c>
      <c r="I279" s="3"/>
      <c r="J279" s="3">
        <v>43</v>
      </c>
      <c r="K279" s="3" t="s">
        <v>72</v>
      </c>
      <c r="M279" s="3">
        <v>10</v>
      </c>
    </row>
    <row r="280" customHeight="1" spans="1:13">
      <c r="A280" s="3">
        <v>11498</v>
      </c>
      <c r="D280" s="91" t="s">
        <v>21</v>
      </c>
      <c r="E280" s="91" t="s">
        <v>3795</v>
      </c>
      <c r="F280" s="3">
        <v>2000</v>
      </c>
      <c r="G280" s="3" t="s">
        <v>3768</v>
      </c>
      <c r="H280" s="3" t="s">
        <v>3775</v>
      </c>
      <c r="I280" s="3"/>
      <c r="J280" s="3">
        <v>79</v>
      </c>
      <c r="K280" s="3" t="s">
        <v>1138</v>
      </c>
      <c r="M280" s="3">
        <v>5</v>
      </c>
    </row>
    <row r="281" customHeight="1" spans="1:13">
      <c r="A281" s="3">
        <v>11499</v>
      </c>
      <c r="D281" s="91" t="s">
        <v>21</v>
      </c>
      <c r="E281" s="91" t="s">
        <v>3935</v>
      </c>
      <c r="F281" s="3">
        <v>1997</v>
      </c>
      <c r="G281" s="68" t="s">
        <v>3936</v>
      </c>
      <c r="H281" s="3" t="s">
        <v>3937</v>
      </c>
      <c r="I281" s="3"/>
      <c r="J281" s="3">
        <v>133</v>
      </c>
      <c r="K281" s="3" t="s">
        <v>666</v>
      </c>
      <c r="M281" s="3">
        <v>10</v>
      </c>
    </row>
    <row r="282" customHeight="1" spans="1:13">
      <c r="A282" s="3">
        <v>11500</v>
      </c>
      <c r="D282" s="91" t="s">
        <v>21</v>
      </c>
      <c r="E282" s="91" t="s">
        <v>4622</v>
      </c>
      <c r="F282" s="3">
        <v>2000</v>
      </c>
      <c r="G282" s="3" t="s">
        <v>3768</v>
      </c>
      <c r="H282" s="3" t="s">
        <v>4623</v>
      </c>
      <c r="I282" s="3"/>
      <c r="J282" s="3">
        <v>53</v>
      </c>
      <c r="K282" s="3" t="s">
        <v>25</v>
      </c>
      <c r="M282" s="3">
        <v>25</v>
      </c>
    </row>
    <row r="283" customHeight="1" spans="1:13">
      <c r="A283" s="3">
        <v>11501</v>
      </c>
      <c r="D283" s="91" t="s">
        <v>21</v>
      </c>
      <c r="E283" s="91" t="s">
        <v>4624</v>
      </c>
      <c r="F283" s="3">
        <v>2000</v>
      </c>
      <c r="G283" s="3" t="s">
        <v>3768</v>
      </c>
      <c r="H283" s="3" t="s">
        <v>4101</v>
      </c>
      <c r="I283" s="3"/>
      <c r="J283" s="3">
        <v>68</v>
      </c>
      <c r="K283" s="3" t="s">
        <v>25</v>
      </c>
      <c r="M283" s="3">
        <v>30</v>
      </c>
    </row>
    <row r="284" customHeight="1" spans="1:13">
      <c r="A284" s="3">
        <v>11502</v>
      </c>
      <c r="D284" s="91" t="s">
        <v>21</v>
      </c>
      <c r="E284" s="91" t="s">
        <v>4625</v>
      </c>
      <c r="F284" s="3">
        <v>1999</v>
      </c>
      <c r="G284" s="3" t="s">
        <v>3765</v>
      </c>
      <c r="H284" s="3" t="s">
        <v>4113</v>
      </c>
      <c r="I284" s="3" t="s">
        <v>3825</v>
      </c>
      <c r="J284" s="3">
        <v>65</v>
      </c>
      <c r="K284" s="3" t="s">
        <v>25</v>
      </c>
      <c r="M284" s="3">
        <v>30</v>
      </c>
    </row>
    <row r="285" customHeight="1" spans="1:13">
      <c r="A285" s="3">
        <v>11503</v>
      </c>
      <c r="D285" s="91" t="s">
        <v>21</v>
      </c>
      <c r="E285" s="91" t="s">
        <v>4626</v>
      </c>
      <c r="F285" s="3">
        <v>1997</v>
      </c>
      <c r="G285" s="3" t="s">
        <v>4627</v>
      </c>
      <c r="H285" s="3" t="s">
        <v>3904</v>
      </c>
      <c r="I285" s="3" t="s">
        <v>4599</v>
      </c>
      <c r="J285" s="3">
        <v>88</v>
      </c>
      <c r="K285" s="3" t="s">
        <v>1138</v>
      </c>
      <c r="M285" s="3">
        <v>25</v>
      </c>
    </row>
    <row r="286" customHeight="1" spans="1:13">
      <c r="A286" s="3">
        <v>11504</v>
      </c>
      <c r="D286" s="91" t="s">
        <v>21</v>
      </c>
      <c r="E286" s="91" t="s">
        <v>4065</v>
      </c>
      <c r="F286" s="3">
        <v>1999</v>
      </c>
      <c r="G286" s="3" t="s">
        <v>3783</v>
      </c>
      <c r="H286" s="3" t="s">
        <v>3791</v>
      </c>
      <c r="I286" s="3"/>
      <c r="J286" s="3">
        <v>64</v>
      </c>
      <c r="K286" s="3" t="s">
        <v>25</v>
      </c>
      <c r="M286" s="3">
        <v>15</v>
      </c>
    </row>
    <row r="287" customHeight="1" spans="1:13">
      <c r="A287" s="3">
        <v>11505</v>
      </c>
      <c r="D287" s="91" t="s">
        <v>21</v>
      </c>
      <c r="E287" s="91" t="s">
        <v>3938</v>
      </c>
      <c r="F287" s="3">
        <v>2000</v>
      </c>
      <c r="G287" s="3" t="s">
        <v>3768</v>
      </c>
      <c r="H287" s="3" t="s">
        <v>3939</v>
      </c>
      <c r="I287" s="3"/>
      <c r="J287" s="3">
        <v>23</v>
      </c>
      <c r="K287" s="3" t="s">
        <v>25</v>
      </c>
      <c r="M287" s="3">
        <v>10</v>
      </c>
    </row>
    <row r="288" customHeight="1" spans="1:13">
      <c r="A288" s="3">
        <v>11506</v>
      </c>
      <c r="D288" s="91" t="s">
        <v>21</v>
      </c>
      <c r="E288" s="91" t="s">
        <v>3940</v>
      </c>
      <c r="F288" s="3">
        <v>2000</v>
      </c>
      <c r="G288" s="3" t="s">
        <v>3768</v>
      </c>
      <c r="H288" s="3" t="s">
        <v>3941</v>
      </c>
      <c r="I288" s="3"/>
      <c r="J288" s="3">
        <v>44</v>
      </c>
      <c r="K288" s="3" t="s">
        <v>25</v>
      </c>
      <c r="M288" s="3">
        <v>10</v>
      </c>
    </row>
    <row r="289" customHeight="1" spans="1:13">
      <c r="A289" s="3">
        <v>11507</v>
      </c>
      <c r="D289" s="91" t="s">
        <v>21</v>
      </c>
      <c r="E289" s="91" t="s">
        <v>4066</v>
      </c>
      <c r="F289" s="3">
        <v>1999</v>
      </c>
      <c r="G289" s="3" t="s">
        <v>3783</v>
      </c>
      <c r="H289" s="3" t="s">
        <v>3769</v>
      </c>
      <c r="I289" s="3"/>
      <c r="J289" s="3">
        <v>58</v>
      </c>
      <c r="K289" s="3" t="s">
        <v>25</v>
      </c>
      <c r="M289" s="3">
        <v>15</v>
      </c>
    </row>
    <row r="290" customHeight="1" spans="1:13">
      <c r="A290" s="3">
        <v>11508</v>
      </c>
      <c r="D290" s="91" t="s">
        <v>21</v>
      </c>
      <c r="E290" s="91" t="s">
        <v>4628</v>
      </c>
      <c r="F290" s="3">
        <v>1999</v>
      </c>
      <c r="G290" s="3" t="s">
        <v>3777</v>
      </c>
      <c r="H290" s="3" t="s">
        <v>4629</v>
      </c>
      <c r="I290" s="3"/>
      <c r="J290" s="3">
        <v>16</v>
      </c>
      <c r="K290" s="3" t="s">
        <v>25</v>
      </c>
      <c r="M290" s="3">
        <v>40</v>
      </c>
    </row>
    <row r="291" customHeight="1" spans="1:13">
      <c r="A291" s="3">
        <v>11509</v>
      </c>
      <c r="D291" s="91" t="s">
        <v>21</v>
      </c>
      <c r="E291" s="91" t="s">
        <v>4630</v>
      </c>
      <c r="F291" s="3">
        <v>1999</v>
      </c>
      <c r="G291" s="3" t="s">
        <v>3777</v>
      </c>
      <c r="H291" s="3" t="s">
        <v>3902</v>
      </c>
      <c r="I291" s="3" t="s">
        <v>88</v>
      </c>
      <c r="J291" s="3">
        <v>55</v>
      </c>
      <c r="K291" s="3" t="s">
        <v>25</v>
      </c>
      <c r="M291" s="3">
        <v>35</v>
      </c>
    </row>
    <row r="292" customHeight="1" spans="1:13">
      <c r="A292" s="3">
        <v>11510</v>
      </c>
      <c r="D292" s="91" t="s">
        <v>21</v>
      </c>
      <c r="E292" s="91" t="s">
        <v>4631</v>
      </c>
      <c r="F292" s="3">
        <v>2000</v>
      </c>
      <c r="G292" s="3" t="s">
        <v>3768</v>
      </c>
      <c r="H292" s="3" t="s">
        <v>4058</v>
      </c>
      <c r="I292" s="3" t="s">
        <v>88</v>
      </c>
      <c r="J292" s="3">
        <v>56</v>
      </c>
      <c r="K292" s="3" t="s">
        <v>25</v>
      </c>
      <c r="M292" s="3">
        <v>25</v>
      </c>
    </row>
    <row r="293" customHeight="1" spans="1:13">
      <c r="A293" s="3">
        <v>11511</v>
      </c>
      <c r="D293" s="91" t="s">
        <v>21</v>
      </c>
      <c r="E293" s="91" t="s">
        <v>4632</v>
      </c>
      <c r="F293" s="3">
        <v>1999</v>
      </c>
      <c r="G293" s="3" t="s">
        <v>3765</v>
      </c>
      <c r="H293" s="3" t="s">
        <v>3986</v>
      </c>
      <c r="I293" s="3" t="s">
        <v>3825</v>
      </c>
      <c r="J293" s="3">
        <v>36</v>
      </c>
      <c r="K293" s="3" t="s">
        <v>72</v>
      </c>
      <c r="M293" s="3">
        <v>25</v>
      </c>
    </row>
    <row r="294" customHeight="1" spans="1:13">
      <c r="A294" s="3">
        <v>11512</v>
      </c>
      <c r="D294" s="91" t="s">
        <v>21</v>
      </c>
      <c r="E294" s="91" t="s">
        <v>4633</v>
      </c>
      <c r="F294" s="3">
        <v>1999</v>
      </c>
      <c r="G294" s="3" t="s">
        <v>3777</v>
      </c>
      <c r="H294" s="3" t="s">
        <v>3778</v>
      </c>
      <c r="I294" s="3"/>
      <c r="J294" s="3">
        <v>32</v>
      </c>
      <c r="K294" s="3" t="s">
        <v>25</v>
      </c>
      <c r="M294" s="3">
        <v>35</v>
      </c>
    </row>
    <row r="295" customHeight="1" spans="1:13">
      <c r="A295" s="3">
        <v>11513</v>
      </c>
      <c r="D295" s="91" t="s">
        <v>21</v>
      </c>
      <c r="E295" s="91" t="s">
        <v>3942</v>
      </c>
      <c r="F295" s="3">
        <v>2000</v>
      </c>
      <c r="G295" s="3" t="s">
        <v>3768</v>
      </c>
      <c r="H295" s="3" t="s">
        <v>3888</v>
      </c>
      <c r="I295" s="3"/>
      <c r="J295" s="3">
        <v>65</v>
      </c>
      <c r="K295" s="3" t="s">
        <v>25</v>
      </c>
      <c r="M295" s="3">
        <v>10</v>
      </c>
    </row>
    <row r="296" customHeight="1" spans="1:13">
      <c r="A296" s="3">
        <v>11514</v>
      </c>
      <c r="D296" s="91" t="s">
        <v>21</v>
      </c>
      <c r="E296" s="91" t="s">
        <v>3796</v>
      </c>
      <c r="F296" s="3">
        <v>2000</v>
      </c>
      <c r="G296" s="3" t="s">
        <v>3797</v>
      </c>
      <c r="H296" s="3" t="s">
        <v>3798</v>
      </c>
      <c r="I296" s="3" t="s">
        <v>88</v>
      </c>
      <c r="J296" s="3">
        <v>34</v>
      </c>
      <c r="K296" s="3" t="s">
        <v>520</v>
      </c>
      <c r="M296" s="3">
        <v>5</v>
      </c>
    </row>
    <row r="297" customHeight="1" spans="1:13">
      <c r="A297" s="3">
        <v>11515</v>
      </c>
      <c r="D297" s="91" t="s">
        <v>21</v>
      </c>
      <c r="E297" s="91" t="s">
        <v>4067</v>
      </c>
      <c r="F297" s="3">
        <v>2000</v>
      </c>
      <c r="G297" s="3" t="s">
        <v>3983</v>
      </c>
      <c r="H297" s="3" t="s">
        <v>4068</v>
      </c>
      <c r="I297" s="3" t="s">
        <v>88</v>
      </c>
      <c r="J297" s="3">
        <v>58</v>
      </c>
      <c r="K297" s="3" t="s">
        <v>72</v>
      </c>
      <c r="M297" s="3">
        <v>15</v>
      </c>
    </row>
    <row r="298" customHeight="1" spans="1:13">
      <c r="A298" s="3">
        <v>11516</v>
      </c>
      <c r="D298" s="91" t="s">
        <v>21</v>
      </c>
      <c r="E298" s="91" t="s">
        <v>4634</v>
      </c>
      <c r="F298" s="3">
        <v>2000</v>
      </c>
      <c r="G298" s="3" t="s">
        <v>3983</v>
      </c>
      <c r="H298" s="3" t="s">
        <v>4635</v>
      </c>
      <c r="I298" s="3" t="s">
        <v>88</v>
      </c>
      <c r="J298" s="3">
        <v>47</v>
      </c>
      <c r="K298" s="3" t="s">
        <v>72</v>
      </c>
      <c r="M298" s="3">
        <v>30</v>
      </c>
    </row>
    <row r="299" customHeight="1" spans="1:13">
      <c r="A299" s="3">
        <v>11517</v>
      </c>
      <c r="D299" s="91" t="s">
        <v>21</v>
      </c>
      <c r="E299" s="91" t="s">
        <v>4069</v>
      </c>
      <c r="F299" s="3">
        <v>2000</v>
      </c>
      <c r="G299" s="3" t="s">
        <v>3983</v>
      </c>
      <c r="H299" s="3" t="s">
        <v>4070</v>
      </c>
      <c r="I299" s="3" t="s">
        <v>88</v>
      </c>
      <c r="J299" s="3">
        <v>44</v>
      </c>
      <c r="K299" s="3" t="s">
        <v>72</v>
      </c>
      <c r="M299" s="3">
        <v>15</v>
      </c>
    </row>
    <row r="300" customHeight="1" spans="1:13">
      <c r="A300" s="3">
        <v>11518</v>
      </c>
      <c r="D300" s="91" t="s">
        <v>21</v>
      </c>
      <c r="E300" s="91" t="s">
        <v>4636</v>
      </c>
      <c r="F300" s="3">
        <v>2000</v>
      </c>
      <c r="G300" s="3" t="s">
        <v>3983</v>
      </c>
      <c r="H300" s="3" t="s">
        <v>4637</v>
      </c>
      <c r="I300" s="3" t="s">
        <v>88</v>
      </c>
      <c r="J300" s="3">
        <v>55</v>
      </c>
      <c r="K300" s="3" t="s">
        <v>72</v>
      </c>
      <c r="M300" s="3">
        <v>20</v>
      </c>
    </row>
    <row r="301" customHeight="1" spans="1:11">
      <c r="A301" s="3">
        <v>11519</v>
      </c>
      <c r="D301" s="91" t="s">
        <v>21</v>
      </c>
      <c r="E301" s="91" t="s">
        <v>4638</v>
      </c>
      <c r="F301" s="3">
        <v>2000</v>
      </c>
      <c r="G301" s="3" t="s">
        <v>3768</v>
      </c>
      <c r="H301" s="3" t="s">
        <v>4639</v>
      </c>
      <c r="I301" s="3" t="s">
        <v>4640</v>
      </c>
      <c r="J301" s="3">
        <v>57</v>
      </c>
      <c r="K301" s="3" t="s">
        <v>25</v>
      </c>
    </row>
    <row r="302" customHeight="1" spans="1:13">
      <c r="A302" s="3">
        <v>11520</v>
      </c>
      <c r="D302" s="91" t="s">
        <v>21</v>
      </c>
      <c r="E302" s="91" t="s">
        <v>4071</v>
      </c>
      <c r="F302" s="3">
        <v>2000</v>
      </c>
      <c r="G302" s="3" t="s">
        <v>3768</v>
      </c>
      <c r="H302" s="3" t="s">
        <v>3864</v>
      </c>
      <c r="I302" s="3"/>
      <c r="J302" s="3">
        <v>59</v>
      </c>
      <c r="K302" s="3" t="s">
        <v>25</v>
      </c>
      <c r="M302" s="3">
        <v>15</v>
      </c>
    </row>
    <row r="303" customHeight="1" spans="1:13">
      <c r="A303" s="3">
        <v>11521</v>
      </c>
      <c r="D303" s="91" t="s">
        <v>21</v>
      </c>
      <c r="E303" s="91" t="s">
        <v>4072</v>
      </c>
      <c r="F303" s="3">
        <v>1999</v>
      </c>
      <c r="G303" s="3" t="s">
        <v>3765</v>
      </c>
      <c r="H303" s="3" t="s">
        <v>4073</v>
      </c>
      <c r="I303" s="3"/>
      <c r="J303" s="3">
        <v>79</v>
      </c>
      <c r="K303" s="3" t="s">
        <v>1138</v>
      </c>
      <c r="M303" s="3">
        <v>15</v>
      </c>
    </row>
    <row r="304" customHeight="1" spans="1:11">
      <c r="A304" s="3">
        <v>11522</v>
      </c>
      <c r="D304" s="91" t="s">
        <v>21</v>
      </c>
      <c r="E304" s="91" t="s">
        <v>4641</v>
      </c>
      <c r="F304" s="3">
        <v>1999</v>
      </c>
      <c r="G304" s="3" t="s">
        <v>3786</v>
      </c>
      <c r="H304" s="3" t="s">
        <v>4642</v>
      </c>
      <c r="I304" s="3"/>
      <c r="J304" s="3">
        <v>124</v>
      </c>
      <c r="K304" s="3" t="s">
        <v>1138</v>
      </c>
    </row>
    <row r="305" customHeight="1" spans="1:13">
      <c r="A305" s="3">
        <v>11523</v>
      </c>
      <c r="D305" s="91" t="s">
        <v>21</v>
      </c>
      <c r="E305" s="91" t="s">
        <v>3943</v>
      </c>
      <c r="F305" s="3">
        <v>1999</v>
      </c>
      <c r="G305" s="3" t="s">
        <v>3783</v>
      </c>
      <c r="H305" s="3" t="s">
        <v>3855</v>
      </c>
      <c r="I305" s="3"/>
      <c r="J305" s="3">
        <v>49</v>
      </c>
      <c r="K305" s="3" t="s">
        <v>25</v>
      </c>
      <c r="M305" s="3">
        <v>10</v>
      </c>
    </row>
    <row r="306" customHeight="1" spans="1:13">
      <c r="A306" s="3">
        <v>11524</v>
      </c>
      <c r="D306" s="91" t="s">
        <v>21</v>
      </c>
      <c r="E306" s="91" t="s">
        <v>4643</v>
      </c>
      <c r="F306" s="3">
        <v>1999</v>
      </c>
      <c r="G306" s="3" t="s">
        <v>3783</v>
      </c>
      <c r="H306" s="3" t="s">
        <v>4517</v>
      </c>
      <c r="I306" s="3"/>
      <c r="J306" s="3">
        <v>39</v>
      </c>
      <c r="K306" s="3" t="s">
        <v>30</v>
      </c>
      <c r="M306" s="3">
        <v>25</v>
      </c>
    </row>
    <row r="307" customHeight="1" spans="1:13">
      <c r="A307" s="3">
        <v>11525</v>
      </c>
      <c r="D307" s="91" t="s">
        <v>21</v>
      </c>
      <c r="E307" s="91" t="s">
        <v>3944</v>
      </c>
      <c r="F307" s="3">
        <v>1999</v>
      </c>
      <c r="G307" s="3" t="s">
        <v>3783</v>
      </c>
      <c r="H307" s="3" t="s">
        <v>3918</v>
      </c>
      <c r="I307" s="3"/>
      <c r="J307" s="3">
        <v>62</v>
      </c>
      <c r="K307" s="3" t="s">
        <v>72</v>
      </c>
      <c r="M307" s="3">
        <v>10</v>
      </c>
    </row>
    <row r="308" customHeight="1" spans="1:13">
      <c r="A308" s="3">
        <v>11526</v>
      </c>
      <c r="D308" s="91" t="s">
        <v>21</v>
      </c>
      <c r="E308" s="91" t="s">
        <v>4074</v>
      </c>
      <c r="F308" s="3">
        <v>1999</v>
      </c>
      <c r="G308" s="3" t="s">
        <v>3783</v>
      </c>
      <c r="H308" s="3" t="s">
        <v>3853</v>
      </c>
      <c r="I308" s="3"/>
      <c r="J308" s="3">
        <v>43</v>
      </c>
      <c r="K308" s="3" t="s">
        <v>25</v>
      </c>
      <c r="M308" s="3">
        <v>15</v>
      </c>
    </row>
    <row r="309" customHeight="1" spans="1:13">
      <c r="A309" s="3">
        <v>11527</v>
      </c>
      <c r="D309" s="91" t="s">
        <v>21</v>
      </c>
      <c r="E309" s="91" t="s">
        <v>3945</v>
      </c>
      <c r="F309" s="3">
        <v>2000</v>
      </c>
      <c r="G309" s="3" t="s">
        <v>3768</v>
      </c>
      <c r="H309" s="3" t="s">
        <v>3946</v>
      </c>
      <c r="I309" s="3"/>
      <c r="J309" s="3">
        <v>49</v>
      </c>
      <c r="K309" s="3" t="s">
        <v>72</v>
      </c>
      <c r="M309" s="3">
        <v>10</v>
      </c>
    </row>
    <row r="310" customHeight="1" spans="1:13">
      <c r="A310" s="3">
        <v>11528</v>
      </c>
      <c r="D310" s="91" t="s">
        <v>21</v>
      </c>
      <c r="E310" s="91" t="s">
        <v>3799</v>
      </c>
      <c r="F310" s="3">
        <v>2000</v>
      </c>
      <c r="G310" s="3" t="s">
        <v>3768</v>
      </c>
      <c r="H310" s="3" t="s">
        <v>3769</v>
      </c>
      <c r="I310" s="3"/>
      <c r="J310" s="3">
        <v>63</v>
      </c>
      <c r="K310" s="3" t="s">
        <v>1138</v>
      </c>
      <c r="M310" s="3">
        <v>5</v>
      </c>
    </row>
    <row r="311" customHeight="1" spans="1:13">
      <c r="A311" s="3">
        <v>11529</v>
      </c>
      <c r="D311" s="91" t="s">
        <v>21</v>
      </c>
      <c r="E311" s="91" t="s">
        <v>3800</v>
      </c>
      <c r="F311" s="3">
        <v>2000</v>
      </c>
      <c r="G311" s="3" t="s">
        <v>3768</v>
      </c>
      <c r="H311" s="3" t="s">
        <v>3771</v>
      </c>
      <c r="I311" s="3"/>
      <c r="J311" s="3">
        <v>66</v>
      </c>
      <c r="K311" s="3" t="s">
        <v>666</v>
      </c>
      <c r="M311" s="3">
        <v>5</v>
      </c>
    </row>
    <row r="312" customHeight="1" spans="1:13">
      <c r="A312" s="3">
        <v>11530</v>
      </c>
      <c r="D312" s="91" t="s">
        <v>21</v>
      </c>
      <c r="E312" s="91" t="s">
        <v>3947</v>
      </c>
      <c r="F312" s="3">
        <v>2000</v>
      </c>
      <c r="G312" s="3" t="s">
        <v>3768</v>
      </c>
      <c r="H312" s="3" t="s">
        <v>3948</v>
      </c>
      <c r="I312" s="3"/>
      <c r="J312" s="3">
        <v>51</v>
      </c>
      <c r="K312" s="3" t="s">
        <v>72</v>
      </c>
      <c r="M312" s="3">
        <v>10</v>
      </c>
    </row>
    <row r="313" customHeight="1" spans="1:13">
      <c r="A313" s="3">
        <v>11531</v>
      </c>
      <c r="D313" s="91" t="s">
        <v>21</v>
      </c>
      <c r="E313" s="91" t="s">
        <v>4644</v>
      </c>
      <c r="F313" s="3">
        <v>2000</v>
      </c>
      <c r="G313" s="3" t="s">
        <v>3768</v>
      </c>
      <c r="H313" s="3" t="s">
        <v>4617</v>
      </c>
      <c r="I313" s="3"/>
      <c r="J313" s="3">
        <v>38</v>
      </c>
      <c r="K313" s="3" t="s">
        <v>72</v>
      </c>
      <c r="M313" s="3">
        <v>20</v>
      </c>
    </row>
    <row r="314" customHeight="1" spans="1:13">
      <c r="A314" s="3">
        <v>11532</v>
      </c>
      <c r="D314" s="91" t="s">
        <v>21</v>
      </c>
      <c r="E314" s="91" t="s">
        <v>3801</v>
      </c>
      <c r="F314" s="3">
        <v>2000</v>
      </c>
      <c r="G314" s="3" t="s">
        <v>3768</v>
      </c>
      <c r="H314" s="3" t="s">
        <v>3802</v>
      </c>
      <c r="I314" s="3"/>
      <c r="J314" s="3">
        <v>76</v>
      </c>
      <c r="K314" s="3" t="s">
        <v>520</v>
      </c>
      <c r="M314" s="3">
        <v>5</v>
      </c>
    </row>
    <row r="315" customHeight="1" spans="1:13">
      <c r="A315" s="3">
        <v>11533</v>
      </c>
      <c r="D315" s="91" t="s">
        <v>21</v>
      </c>
      <c r="E315" s="91" t="s">
        <v>3949</v>
      </c>
      <c r="F315" s="3">
        <v>2000</v>
      </c>
      <c r="G315" s="3" t="s">
        <v>3768</v>
      </c>
      <c r="H315" s="3" t="s">
        <v>3950</v>
      </c>
      <c r="I315" s="3"/>
      <c r="J315" s="3">
        <v>62</v>
      </c>
      <c r="K315" s="3" t="s">
        <v>72</v>
      </c>
      <c r="M315" s="3">
        <v>10</v>
      </c>
    </row>
    <row r="316" customHeight="1" spans="1:13">
      <c r="A316" s="3">
        <v>11534</v>
      </c>
      <c r="D316" s="91" t="s">
        <v>21</v>
      </c>
      <c r="E316" s="91" t="s">
        <v>4645</v>
      </c>
      <c r="F316" s="3">
        <v>1999</v>
      </c>
      <c r="G316" s="3" t="s">
        <v>3783</v>
      </c>
      <c r="H316" s="3" t="s">
        <v>4602</v>
      </c>
      <c r="I316" s="3"/>
      <c r="J316" s="3">
        <v>37</v>
      </c>
      <c r="K316" s="3" t="s">
        <v>25</v>
      </c>
      <c r="M316" s="3">
        <v>25</v>
      </c>
    </row>
    <row r="317" customHeight="1" spans="1:13">
      <c r="A317" s="3">
        <v>11535</v>
      </c>
      <c r="D317" s="91" t="s">
        <v>21</v>
      </c>
      <c r="E317" s="91" t="s">
        <v>4646</v>
      </c>
      <c r="F317" s="3">
        <v>1999</v>
      </c>
      <c r="G317" s="3" t="s">
        <v>4647</v>
      </c>
      <c r="H317" s="3" t="s">
        <v>4548</v>
      </c>
      <c r="I317" s="3"/>
      <c r="J317" s="3">
        <v>30</v>
      </c>
      <c r="K317" s="3" t="s">
        <v>25</v>
      </c>
      <c r="M317" s="3">
        <v>35</v>
      </c>
    </row>
    <row r="318" customHeight="1" spans="1:13">
      <c r="A318" s="3">
        <v>11536</v>
      </c>
      <c r="D318" s="91" t="s">
        <v>21</v>
      </c>
      <c r="E318" s="91" t="s">
        <v>4648</v>
      </c>
      <c r="F318" s="3">
        <v>1999</v>
      </c>
      <c r="G318" s="3" t="s">
        <v>3783</v>
      </c>
      <c r="H318" s="3" t="s">
        <v>3895</v>
      </c>
      <c r="I318" s="3"/>
      <c r="J318" s="3">
        <v>41</v>
      </c>
      <c r="K318" s="3" t="s">
        <v>30</v>
      </c>
      <c r="M318" s="3">
        <v>35</v>
      </c>
    </row>
    <row r="319" customHeight="1" spans="1:13">
      <c r="A319" s="3">
        <v>11537</v>
      </c>
      <c r="D319" s="91" t="s">
        <v>21</v>
      </c>
      <c r="E319" s="91" t="s">
        <v>3803</v>
      </c>
      <c r="F319" s="3">
        <v>2000</v>
      </c>
      <c r="G319" s="3" t="s">
        <v>3768</v>
      </c>
      <c r="H319" s="3" t="s">
        <v>3804</v>
      </c>
      <c r="I319" s="3"/>
      <c r="J319" s="3">
        <v>45</v>
      </c>
      <c r="K319" s="3" t="s">
        <v>1138</v>
      </c>
      <c r="M319" s="3">
        <v>5</v>
      </c>
    </row>
    <row r="320" customHeight="1" spans="1:13">
      <c r="A320" s="3">
        <v>11538</v>
      </c>
      <c r="D320" s="91" t="s">
        <v>21</v>
      </c>
      <c r="E320" s="91" t="s">
        <v>4075</v>
      </c>
      <c r="F320" s="3">
        <v>1999</v>
      </c>
      <c r="G320" s="3" t="s">
        <v>3783</v>
      </c>
      <c r="H320" s="3" t="s">
        <v>3972</v>
      </c>
      <c r="I320" s="3"/>
      <c r="J320" s="3">
        <v>30</v>
      </c>
      <c r="K320" s="3" t="s">
        <v>666</v>
      </c>
      <c r="M320" s="3">
        <v>15</v>
      </c>
    </row>
    <row r="321" customHeight="1" spans="1:13">
      <c r="A321" s="3">
        <v>11539</v>
      </c>
      <c r="D321" s="91" t="s">
        <v>21</v>
      </c>
      <c r="E321" s="91" t="s">
        <v>3951</v>
      </c>
      <c r="F321" s="3">
        <v>1999</v>
      </c>
      <c r="G321" s="3" t="s">
        <v>3783</v>
      </c>
      <c r="H321" s="3" t="s">
        <v>3950</v>
      </c>
      <c r="I321" s="3"/>
      <c r="J321" s="3">
        <v>56</v>
      </c>
      <c r="K321" s="3" t="s">
        <v>72</v>
      </c>
      <c r="M321" s="3">
        <v>10</v>
      </c>
    </row>
    <row r="322" customHeight="1" spans="1:13">
      <c r="A322" s="3">
        <v>11540</v>
      </c>
      <c r="D322" s="91" t="s">
        <v>21</v>
      </c>
      <c r="E322" s="91" t="s">
        <v>4649</v>
      </c>
      <c r="F322" s="3">
        <v>1999</v>
      </c>
      <c r="G322" s="3" t="s">
        <v>3783</v>
      </c>
      <c r="H322" s="3" t="s">
        <v>3950</v>
      </c>
      <c r="I322" s="3"/>
      <c r="J322" s="3">
        <v>56</v>
      </c>
      <c r="K322" s="3" t="s">
        <v>25</v>
      </c>
      <c r="M322" s="3">
        <v>25</v>
      </c>
    </row>
    <row r="323" customHeight="1" spans="1:13">
      <c r="A323" s="3">
        <v>11541</v>
      </c>
      <c r="D323" s="91" t="s">
        <v>21</v>
      </c>
      <c r="E323" s="91" t="s">
        <v>4650</v>
      </c>
      <c r="F323" s="3">
        <v>1999</v>
      </c>
      <c r="G323" s="3" t="s">
        <v>3783</v>
      </c>
      <c r="H323" s="3" t="s">
        <v>3769</v>
      </c>
      <c r="I323" s="3" t="s">
        <v>88</v>
      </c>
      <c r="J323" s="3">
        <v>58</v>
      </c>
      <c r="K323" s="3" t="s">
        <v>72</v>
      </c>
      <c r="M323" s="3">
        <v>25</v>
      </c>
    </row>
    <row r="324" customHeight="1" spans="1:13">
      <c r="A324" s="3">
        <v>11542</v>
      </c>
      <c r="D324" s="91" t="s">
        <v>21</v>
      </c>
      <c r="E324" s="91" t="s">
        <v>4651</v>
      </c>
      <c r="F324" s="3">
        <v>2000</v>
      </c>
      <c r="G324" s="3" t="s">
        <v>3768</v>
      </c>
      <c r="H324" s="3" t="s">
        <v>4652</v>
      </c>
      <c r="I324" s="3"/>
      <c r="J324" s="3">
        <v>28</v>
      </c>
      <c r="K324" s="3" t="s">
        <v>25</v>
      </c>
      <c r="M324" s="3">
        <v>30</v>
      </c>
    </row>
    <row r="325" customHeight="1" spans="1:13">
      <c r="A325" s="3">
        <v>11543</v>
      </c>
      <c r="D325" s="91" t="s">
        <v>21</v>
      </c>
      <c r="E325" s="91" t="s">
        <v>3952</v>
      </c>
      <c r="F325" s="3">
        <v>1999</v>
      </c>
      <c r="G325" s="3" t="s">
        <v>3783</v>
      </c>
      <c r="H325" s="3" t="s">
        <v>3911</v>
      </c>
      <c r="I325" s="3"/>
      <c r="J325" s="3">
        <v>61</v>
      </c>
      <c r="K325" s="68" t="s">
        <v>72</v>
      </c>
      <c r="M325" s="3">
        <v>10</v>
      </c>
    </row>
    <row r="326" customHeight="1" spans="1:13">
      <c r="A326" s="3">
        <v>11544</v>
      </c>
      <c r="D326" s="91" t="s">
        <v>21</v>
      </c>
      <c r="E326" s="91" t="s">
        <v>4653</v>
      </c>
      <c r="F326" s="3">
        <v>2000</v>
      </c>
      <c r="G326" s="3" t="s">
        <v>3768</v>
      </c>
      <c r="H326" s="3" t="s">
        <v>4568</v>
      </c>
      <c r="I326" s="3"/>
      <c r="J326" s="3">
        <v>32</v>
      </c>
      <c r="K326" s="3" t="s">
        <v>25</v>
      </c>
      <c r="M326" s="3">
        <v>70</v>
      </c>
    </row>
    <row r="327" customHeight="1" spans="1:13">
      <c r="A327" s="3">
        <v>11545</v>
      </c>
      <c r="D327" s="91" t="s">
        <v>21</v>
      </c>
      <c r="E327" s="91" t="s">
        <v>4654</v>
      </c>
      <c r="F327" s="3">
        <v>1999</v>
      </c>
      <c r="G327" s="3" t="s">
        <v>3777</v>
      </c>
      <c r="H327" s="3" t="s">
        <v>3870</v>
      </c>
      <c r="I327" s="3"/>
      <c r="J327" s="3">
        <v>18</v>
      </c>
      <c r="K327" s="3" t="s">
        <v>25</v>
      </c>
      <c r="M327" s="3">
        <v>60</v>
      </c>
    </row>
    <row r="328" customHeight="1" spans="1:13">
      <c r="A328" s="3">
        <v>11546</v>
      </c>
      <c r="D328" s="91" t="s">
        <v>21</v>
      </c>
      <c r="E328" s="91" t="s">
        <v>3953</v>
      </c>
      <c r="F328" s="3">
        <v>1999</v>
      </c>
      <c r="G328" s="3" t="s">
        <v>3783</v>
      </c>
      <c r="H328" s="3" t="s">
        <v>3928</v>
      </c>
      <c r="I328" s="3"/>
      <c r="J328" s="3">
        <v>55</v>
      </c>
      <c r="K328" s="3" t="s">
        <v>72</v>
      </c>
      <c r="M328" s="3">
        <v>10</v>
      </c>
    </row>
    <row r="329" customHeight="1" spans="1:13">
      <c r="A329" s="3">
        <v>11547</v>
      </c>
      <c r="D329" s="91" t="s">
        <v>21</v>
      </c>
      <c r="E329" s="91" t="s">
        <v>4655</v>
      </c>
      <c r="F329" s="3">
        <v>1999</v>
      </c>
      <c r="G329" s="3" t="s">
        <v>3783</v>
      </c>
      <c r="H329" s="3" t="s">
        <v>4602</v>
      </c>
      <c r="I329" s="3"/>
      <c r="J329" s="3">
        <v>37</v>
      </c>
      <c r="K329" s="3" t="s">
        <v>25</v>
      </c>
      <c r="M329" s="3">
        <v>25</v>
      </c>
    </row>
    <row r="330" customHeight="1" spans="1:13">
      <c r="A330" s="3">
        <v>11548</v>
      </c>
      <c r="D330" s="91" t="s">
        <v>21</v>
      </c>
      <c r="E330" s="91" t="s">
        <v>4656</v>
      </c>
      <c r="F330" s="3">
        <v>1999</v>
      </c>
      <c r="G330" s="3" t="s">
        <v>3783</v>
      </c>
      <c r="H330" s="3" t="s">
        <v>4097</v>
      </c>
      <c r="I330" s="3"/>
      <c r="J330" s="3">
        <v>47</v>
      </c>
      <c r="K330" s="3" t="s">
        <v>25</v>
      </c>
      <c r="M330" s="3">
        <v>20</v>
      </c>
    </row>
    <row r="331" customHeight="1" spans="1:13">
      <c r="A331" s="3">
        <v>11549</v>
      </c>
      <c r="D331" s="91" t="s">
        <v>21</v>
      </c>
      <c r="E331" s="91" t="s">
        <v>3954</v>
      </c>
      <c r="F331" s="3">
        <v>1999</v>
      </c>
      <c r="G331" s="3" t="s">
        <v>3783</v>
      </c>
      <c r="H331" s="3" t="s">
        <v>3769</v>
      </c>
      <c r="I331" s="3"/>
      <c r="J331" s="3">
        <v>58</v>
      </c>
      <c r="K331" s="3" t="s">
        <v>72</v>
      </c>
      <c r="M331" s="3">
        <v>10</v>
      </c>
    </row>
    <row r="332" customHeight="1" spans="1:13">
      <c r="A332" s="3">
        <v>11550</v>
      </c>
      <c r="D332" s="91" t="s">
        <v>21</v>
      </c>
      <c r="E332" s="91" t="s">
        <v>3955</v>
      </c>
      <c r="F332" s="3">
        <v>1999</v>
      </c>
      <c r="G332" s="3" t="s">
        <v>3783</v>
      </c>
      <c r="H332" s="3" t="s">
        <v>3769</v>
      </c>
      <c r="I332" s="3"/>
      <c r="J332" s="3">
        <v>58</v>
      </c>
      <c r="K332" s="3" t="s">
        <v>72</v>
      </c>
      <c r="M332" s="3">
        <v>10</v>
      </c>
    </row>
    <row r="333" customHeight="1" spans="1:13">
      <c r="A333" s="3">
        <v>11551</v>
      </c>
      <c r="D333" s="91" t="s">
        <v>21</v>
      </c>
      <c r="E333" s="91" t="s">
        <v>4657</v>
      </c>
      <c r="F333" s="3">
        <v>1999</v>
      </c>
      <c r="G333" s="3" t="s">
        <v>3783</v>
      </c>
      <c r="H333" s="3" t="s">
        <v>3820</v>
      </c>
      <c r="I333" s="3"/>
      <c r="J333" s="3">
        <v>26</v>
      </c>
      <c r="K333" s="3" t="s">
        <v>25</v>
      </c>
      <c r="M333" s="3">
        <v>40</v>
      </c>
    </row>
    <row r="334" customHeight="1" spans="1:13">
      <c r="A334" s="3">
        <v>11552</v>
      </c>
      <c r="D334" s="91" t="s">
        <v>21</v>
      </c>
      <c r="E334" s="91" t="s">
        <v>4076</v>
      </c>
      <c r="F334" s="3">
        <v>1999</v>
      </c>
      <c r="G334" s="3" t="s">
        <v>3783</v>
      </c>
      <c r="H334" s="3" t="s">
        <v>4077</v>
      </c>
      <c r="I334" s="3"/>
      <c r="J334" s="3">
        <v>35</v>
      </c>
      <c r="K334" s="3" t="s">
        <v>25</v>
      </c>
      <c r="M334" s="3">
        <v>15</v>
      </c>
    </row>
    <row r="335" customHeight="1" spans="1:13">
      <c r="A335" s="3">
        <v>11553</v>
      </c>
      <c r="D335" s="91" t="s">
        <v>21</v>
      </c>
      <c r="E335" s="91" t="s">
        <v>4078</v>
      </c>
      <c r="F335" s="3">
        <v>1999</v>
      </c>
      <c r="G335" s="3" t="s">
        <v>3783</v>
      </c>
      <c r="H335" s="3" t="s">
        <v>3789</v>
      </c>
      <c r="I335" s="3"/>
      <c r="J335" s="3">
        <v>53</v>
      </c>
      <c r="K335" s="3" t="s">
        <v>25</v>
      </c>
      <c r="M335" s="3">
        <v>15</v>
      </c>
    </row>
    <row r="336" customHeight="1" spans="1:13">
      <c r="A336" s="3">
        <v>11554</v>
      </c>
      <c r="D336" s="91" t="s">
        <v>21</v>
      </c>
      <c r="E336" s="91" t="s">
        <v>3805</v>
      </c>
      <c r="F336" s="3">
        <v>2000</v>
      </c>
      <c r="G336" s="3" t="s">
        <v>3768</v>
      </c>
      <c r="H336" s="3" t="s">
        <v>3806</v>
      </c>
      <c r="I336" s="3"/>
      <c r="J336" s="3">
        <v>76</v>
      </c>
      <c r="K336" s="3" t="s">
        <v>1138</v>
      </c>
      <c r="M336" s="3">
        <v>5</v>
      </c>
    </row>
    <row r="337" customHeight="1" spans="1:13">
      <c r="A337" s="3">
        <v>11555</v>
      </c>
      <c r="D337" s="91" t="s">
        <v>21</v>
      </c>
      <c r="E337" s="91" t="s">
        <v>4079</v>
      </c>
      <c r="F337" s="3">
        <v>1999</v>
      </c>
      <c r="G337" s="3" t="s">
        <v>3783</v>
      </c>
      <c r="H337" s="3" t="s">
        <v>3789</v>
      </c>
      <c r="I337" s="3"/>
      <c r="J337" s="3">
        <v>53</v>
      </c>
      <c r="K337" s="3" t="s">
        <v>25</v>
      </c>
      <c r="M337" s="3">
        <v>15</v>
      </c>
    </row>
    <row r="338" customHeight="1" spans="1:13">
      <c r="A338" s="3">
        <v>11556</v>
      </c>
      <c r="D338" s="91" t="s">
        <v>21</v>
      </c>
      <c r="E338" s="91" t="s">
        <v>4080</v>
      </c>
      <c r="F338" s="3">
        <v>1999</v>
      </c>
      <c r="G338" s="3" t="s">
        <v>3783</v>
      </c>
      <c r="H338" s="3" t="s">
        <v>3789</v>
      </c>
      <c r="I338" s="3"/>
      <c r="J338" s="3">
        <v>53</v>
      </c>
      <c r="K338" s="3" t="s">
        <v>25</v>
      </c>
      <c r="M338" s="3">
        <v>15</v>
      </c>
    </row>
    <row r="339" customHeight="1" spans="1:13">
      <c r="A339" s="3">
        <v>11557</v>
      </c>
      <c r="D339" s="91" t="s">
        <v>21</v>
      </c>
      <c r="E339" s="91" t="s">
        <v>4658</v>
      </c>
      <c r="F339" s="3">
        <v>1999</v>
      </c>
      <c r="G339" s="3" t="s">
        <v>3783</v>
      </c>
      <c r="H339" s="3" t="s">
        <v>3950</v>
      </c>
      <c r="I339" s="3"/>
      <c r="J339" s="3">
        <v>56</v>
      </c>
      <c r="K339" s="3" t="s">
        <v>25</v>
      </c>
      <c r="M339" s="3">
        <v>25</v>
      </c>
    </row>
    <row r="340" customHeight="1" spans="1:13">
      <c r="A340" s="3">
        <v>11558</v>
      </c>
      <c r="D340" s="91" t="s">
        <v>21</v>
      </c>
      <c r="E340" s="91" t="s">
        <v>4659</v>
      </c>
      <c r="F340" s="3">
        <v>1999</v>
      </c>
      <c r="G340" s="3" t="s">
        <v>4660</v>
      </c>
      <c r="H340" s="3" t="s">
        <v>3950</v>
      </c>
      <c r="I340" s="3"/>
      <c r="J340" s="114">
        <v>56</v>
      </c>
      <c r="K340" s="68" t="s">
        <v>30</v>
      </c>
      <c r="M340" s="3">
        <v>65</v>
      </c>
    </row>
    <row r="341" customHeight="1" spans="1:13">
      <c r="A341" s="3">
        <v>11559</v>
      </c>
      <c r="D341" s="91" t="s">
        <v>21</v>
      </c>
      <c r="E341" s="91" t="s">
        <v>4081</v>
      </c>
      <c r="F341" s="3">
        <v>1999</v>
      </c>
      <c r="G341" s="3" t="s">
        <v>3765</v>
      </c>
      <c r="H341" s="3" t="s">
        <v>4082</v>
      </c>
      <c r="I341" s="3"/>
      <c r="J341" s="3">
        <v>19</v>
      </c>
      <c r="K341" s="3" t="s">
        <v>763</v>
      </c>
      <c r="M341" s="3">
        <v>15</v>
      </c>
    </row>
    <row r="342" customHeight="1" spans="1:13">
      <c r="A342" s="3">
        <v>11560</v>
      </c>
      <c r="D342" s="91" t="s">
        <v>21</v>
      </c>
      <c r="E342" s="91" t="s">
        <v>4083</v>
      </c>
      <c r="F342" s="3">
        <v>1999</v>
      </c>
      <c r="G342" s="3" t="s">
        <v>3783</v>
      </c>
      <c r="H342" s="3" t="s">
        <v>3937</v>
      </c>
      <c r="I342" s="3"/>
      <c r="J342" s="3">
        <v>51</v>
      </c>
      <c r="K342" s="3" t="s">
        <v>666</v>
      </c>
      <c r="M342" s="3">
        <v>15</v>
      </c>
    </row>
    <row r="343" customHeight="1" spans="1:13">
      <c r="A343" s="3">
        <v>11561</v>
      </c>
      <c r="D343" s="91" t="s">
        <v>21</v>
      </c>
      <c r="E343" s="91" t="s">
        <v>4661</v>
      </c>
      <c r="F343" s="3">
        <v>1999</v>
      </c>
      <c r="G343" s="3" t="s">
        <v>3765</v>
      </c>
      <c r="H343" s="3" t="s">
        <v>4662</v>
      </c>
      <c r="I343" s="3"/>
      <c r="J343" s="3">
        <v>48</v>
      </c>
      <c r="K343" s="3" t="s">
        <v>25</v>
      </c>
      <c r="M343" s="3">
        <v>35</v>
      </c>
    </row>
    <row r="344" customHeight="1" spans="1:13">
      <c r="A344" s="3">
        <v>11562</v>
      </c>
      <c r="D344" s="91" t="s">
        <v>21</v>
      </c>
      <c r="E344" s="91" t="s">
        <v>4663</v>
      </c>
      <c r="F344" s="3">
        <v>1999</v>
      </c>
      <c r="G344" s="3" t="s">
        <v>3765</v>
      </c>
      <c r="H344" s="3" t="s">
        <v>4113</v>
      </c>
      <c r="I344" s="3"/>
      <c r="J344" s="3">
        <v>65</v>
      </c>
      <c r="K344" s="3" t="s">
        <v>25</v>
      </c>
      <c r="M344" s="3">
        <v>45</v>
      </c>
    </row>
    <row r="345" customHeight="1" spans="1:13">
      <c r="A345" s="3">
        <v>11563</v>
      </c>
      <c r="D345" s="91" t="s">
        <v>21</v>
      </c>
      <c r="E345" s="91" t="s">
        <v>4084</v>
      </c>
      <c r="F345" s="3">
        <v>1999</v>
      </c>
      <c r="G345" s="3" t="s">
        <v>3765</v>
      </c>
      <c r="H345" s="3" t="s">
        <v>4085</v>
      </c>
      <c r="I345" s="3"/>
      <c r="J345" s="3">
        <v>17</v>
      </c>
      <c r="K345" s="3" t="s">
        <v>666</v>
      </c>
      <c r="M345" s="3">
        <v>15</v>
      </c>
    </row>
    <row r="346" customHeight="1" spans="1:13">
      <c r="A346" s="3">
        <v>11564</v>
      </c>
      <c r="D346" s="91" t="s">
        <v>21</v>
      </c>
      <c r="E346" s="91" t="s">
        <v>4664</v>
      </c>
      <c r="F346" s="3">
        <v>1999</v>
      </c>
      <c r="G346" s="3" t="s">
        <v>3783</v>
      </c>
      <c r="H346" s="3" t="s">
        <v>4552</v>
      </c>
      <c r="I346" s="3"/>
      <c r="J346" s="3">
        <v>57</v>
      </c>
      <c r="K346" s="3" t="s">
        <v>72</v>
      </c>
      <c r="M346" s="3">
        <v>20</v>
      </c>
    </row>
    <row r="347" customHeight="1" spans="1:13">
      <c r="A347" s="3">
        <v>11565</v>
      </c>
      <c r="D347" s="91" t="s">
        <v>21</v>
      </c>
      <c r="E347" s="91" t="s">
        <v>3956</v>
      </c>
      <c r="F347" s="3">
        <v>1999</v>
      </c>
      <c r="G347" s="3" t="s">
        <v>3765</v>
      </c>
      <c r="H347" s="3" t="s">
        <v>3835</v>
      </c>
      <c r="I347" s="3"/>
      <c r="J347" s="3">
        <v>50</v>
      </c>
      <c r="K347" s="3" t="s">
        <v>666</v>
      </c>
      <c r="M347" s="3">
        <v>10</v>
      </c>
    </row>
    <row r="348" customHeight="1" spans="1:13">
      <c r="A348" s="3">
        <v>11566</v>
      </c>
      <c r="D348" s="91" t="s">
        <v>21</v>
      </c>
      <c r="E348" s="91" t="s">
        <v>3807</v>
      </c>
      <c r="F348" s="3">
        <v>1999</v>
      </c>
      <c r="G348" s="3" t="s">
        <v>3765</v>
      </c>
      <c r="H348" s="3" t="s">
        <v>3808</v>
      </c>
      <c r="I348" s="3"/>
      <c r="J348" s="3">
        <v>72</v>
      </c>
      <c r="K348" s="3" t="s">
        <v>1138</v>
      </c>
      <c r="M348" s="3">
        <v>5</v>
      </c>
    </row>
    <row r="349" customHeight="1" spans="1:13">
      <c r="A349" s="3">
        <v>11567</v>
      </c>
      <c r="D349" s="91" t="s">
        <v>21</v>
      </c>
      <c r="E349" s="91" t="s">
        <v>3957</v>
      </c>
      <c r="F349" s="3">
        <v>1999</v>
      </c>
      <c r="G349" s="3" t="s">
        <v>3765</v>
      </c>
      <c r="H349" s="3" t="s">
        <v>3958</v>
      </c>
      <c r="I349" s="3"/>
      <c r="J349" s="3">
        <v>36</v>
      </c>
      <c r="K349" s="3" t="s">
        <v>72</v>
      </c>
      <c r="M349" s="3">
        <v>10</v>
      </c>
    </row>
    <row r="350" customHeight="1" spans="1:13">
      <c r="A350" s="3">
        <v>11568</v>
      </c>
      <c r="D350" s="91" t="s">
        <v>21</v>
      </c>
      <c r="E350" s="91" t="s">
        <v>3959</v>
      </c>
      <c r="F350" s="3">
        <v>1999</v>
      </c>
      <c r="G350" s="3" t="s">
        <v>3765</v>
      </c>
      <c r="H350" s="3" t="s">
        <v>3958</v>
      </c>
      <c r="I350" s="3"/>
      <c r="J350" s="3">
        <v>36</v>
      </c>
      <c r="K350" s="3" t="s">
        <v>72</v>
      </c>
      <c r="M350" s="3">
        <v>10</v>
      </c>
    </row>
    <row r="351" customHeight="1" spans="1:13">
      <c r="A351" s="3">
        <v>11569</v>
      </c>
      <c r="D351" s="91" t="s">
        <v>21</v>
      </c>
      <c r="E351" s="91" t="s">
        <v>4665</v>
      </c>
      <c r="F351" s="3">
        <v>1999</v>
      </c>
      <c r="G351" s="3" t="s">
        <v>3783</v>
      </c>
      <c r="H351" s="3" t="s">
        <v>4552</v>
      </c>
      <c r="I351" s="3"/>
      <c r="J351" s="3">
        <v>57</v>
      </c>
      <c r="K351" s="3" t="s">
        <v>30</v>
      </c>
      <c r="M351" s="3">
        <v>30</v>
      </c>
    </row>
    <row r="352" customHeight="1" spans="1:13">
      <c r="A352" s="3">
        <v>11570</v>
      </c>
      <c r="D352" s="91" t="s">
        <v>21</v>
      </c>
      <c r="E352" s="91" t="s">
        <v>4086</v>
      </c>
      <c r="F352" s="3">
        <v>1999</v>
      </c>
      <c r="G352" s="3" t="s">
        <v>3783</v>
      </c>
      <c r="H352" s="3" t="s">
        <v>3857</v>
      </c>
      <c r="I352" s="3"/>
      <c r="J352" s="3">
        <v>50</v>
      </c>
      <c r="K352" s="3" t="s">
        <v>72</v>
      </c>
      <c r="M352" s="3">
        <v>15</v>
      </c>
    </row>
    <row r="353" customHeight="1" spans="1:13">
      <c r="A353" s="3">
        <v>11571</v>
      </c>
      <c r="D353" s="91" t="s">
        <v>21</v>
      </c>
      <c r="E353" s="91" t="s">
        <v>4087</v>
      </c>
      <c r="F353" s="3">
        <v>2000</v>
      </c>
      <c r="G353" s="3" t="s">
        <v>3768</v>
      </c>
      <c r="H353" s="3" t="s">
        <v>3875</v>
      </c>
      <c r="I353" s="3" t="s">
        <v>88</v>
      </c>
      <c r="J353" s="3">
        <v>37</v>
      </c>
      <c r="K353" s="3" t="s">
        <v>1138</v>
      </c>
      <c r="M353" s="3">
        <v>15</v>
      </c>
    </row>
    <row r="354" customHeight="1" spans="1:13">
      <c r="A354" s="3">
        <v>11572</v>
      </c>
      <c r="D354" s="91" t="s">
        <v>21</v>
      </c>
      <c r="E354" s="91" t="s">
        <v>4666</v>
      </c>
      <c r="F354" s="3">
        <v>1999</v>
      </c>
      <c r="G354" s="3" t="s">
        <v>3765</v>
      </c>
      <c r="H354" s="3" t="s">
        <v>3835</v>
      </c>
      <c r="I354" s="3"/>
      <c r="J354" s="3">
        <v>50</v>
      </c>
      <c r="K354" s="3" t="s">
        <v>763</v>
      </c>
      <c r="M354" s="3">
        <v>20</v>
      </c>
    </row>
    <row r="355" customHeight="1" spans="1:13">
      <c r="A355" s="3">
        <v>11573</v>
      </c>
      <c r="D355" s="91" t="s">
        <v>21</v>
      </c>
      <c r="E355" s="91" t="s">
        <v>4667</v>
      </c>
      <c r="F355" s="3">
        <v>1999</v>
      </c>
      <c r="G355" s="3" t="s">
        <v>3765</v>
      </c>
      <c r="H355" s="3" t="s">
        <v>3937</v>
      </c>
      <c r="I355" s="3"/>
      <c r="J355" s="3">
        <v>51</v>
      </c>
      <c r="K355" s="3" t="s">
        <v>72</v>
      </c>
      <c r="M355" s="3">
        <v>30</v>
      </c>
    </row>
    <row r="356" customHeight="1" spans="1:13">
      <c r="A356" s="3">
        <v>11574</v>
      </c>
      <c r="D356" s="91" t="s">
        <v>21</v>
      </c>
      <c r="E356" s="91" t="s">
        <v>4088</v>
      </c>
      <c r="F356" s="3">
        <v>1999</v>
      </c>
      <c r="G356" s="3" t="s">
        <v>3783</v>
      </c>
      <c r="H356" s="3" t="s">
        <v>4089</v>
      </c>
      <c r="I356" s="3"/>
      <c r="J356" s="3">
        <v>46</v>
      </c>
      <c r="K356" s="3" t="s">
        <v>25</v>
      </c>
      <c r="M356" s="3">
        <v>15</v>
      </c>
    </row>
    <row r="357" customHeight="1" spans="1:13">
      <c r="A357" s="3">
        <v>11575</v>
      </c>
      <c r="D357" s="91" t="s">
        <v>21</v>
      </c>
      <c r="E357" s="91" t="s">
        <v>4090</v>
      </c>
      <c r="F357" s="3">
        <v>1999</v>
      </c>
      <c r="G357" s="3" t="s">
        <v>3783</v>
      </c>
      <c r="H357" s="3" t="s">
        <v>4089</v>
      </c>
      <c r="I357" s="3"/>
      <c r="J357" s="3">
        <v>46</v>
      </c>
      <c r="K357" s="3" t="s">
        <v>25</v>
      </c>
      <c r="M357" s="3">
        <v>15</v>
      </c>
    </row>
    <row r="358" customHeight="1" spans="1:13">
      <c r="A358" s="3">
        <v>11576</v>
      </c>
      <c r="D358" s="91" t="s">
        <v>21</v>
      </c>
      <c r="E358" s="91" t="s">
        <v>4668</v>
      </c>
      <c r="F358" s="3">
        <v>1999</v>
      </c>
      <c r="G358" s="3" t="s">
        <v>3765</v>
      </c>
      <c r="H358" s="3" t="s">
        <v>3835</v>
      </c>
      <c r="I358" s="3"/>
      <c r="J358" s="3">
        <v>50</v>
      </c>
      <c r="K358" s="3" t="s">
        <v>72</v>
      </c>
      <c r="M358" s="3">
        <v>20</v>
      </c>
    </row>
    <row r="359" customHeight="1" spans="1:13">
      <c r="A359" s="3">
        <v>11577</v>
      </c>
      <c r="D359" s="91" t="s">
        <v>21</v>
      </c>
      <c r="E359" s="91" t="s">
        <v>4669</v>
      </c>
      <c r="F359" s="3">
        <v>1999</v>
      </c>
      <c r="G359" s="3" t="s">
        <v>3765</v>
      </c>
      <c r="H359" s="3" t="s">
        <v>4537</v>
      </c>
      <c r="I359" s="3"/>
      <c r="J359" s="3">
        <v>42</v>
      </c>
      <c r="K359" s="3" t="s">
        <v>72</v>
      </c>
      <c r="M359" s="3">
        <v>20</v>
      </c>
    </row>
    <row r="360" customHeight="1" spans="1:13">
      <c r="A360" s="3">
        <v>11578</v>
      </c>
      <c r="D360" s="91" t="s">
        <v>21</v>
      </c>
      <c r="E360" s="91" t="s">
        <v>4670</v>
      </c>
      <c r="F360" s="3">
        <v>1999</v>
      </c>
      <c r="G360" s="3" t="s">
        <v>3765</v>
      </c>
      <c r="H360" s="3" t="s">
        <v>4671</v>
      </c>
      <c r="I360" s="3"/>
      <c r="J360" s="3">
        <v>77</v>
      </c>
      <c r="K360" s="3" t="s">
        <v>25</v>
      </c>
      <c r="M360" s="3">
        <v>45</v>
      </c>
    </row>
    <row r="361" customHeight="1" spans="1:13">
      <c r="A361" s="3">
        <v>11579</v>
      </c>
      <c r="D361" s="91" t="s">
        <v>21</v>
      </c>
      <c r="E361" s="91" t="s">
        <v>4672</v>
      </c>
      <c r="F361" s="3">
        <v>1999</v>
      </c>
      <c r="G361" s="3" t="s">
        <v>3783</v>
      </c>
      <c r="H361" s="3" t="s">
        <v>3937</v>
      </c>
      <c r="I361" s="3"/>
      <c r="J361" s="3">
        <v>51</v>
      </c>
      <c r="K361" s="68" t="s">
        <v>30</v>
      </c>
      <c r="M361" s="3">
        <v>100</v>
      </c>
    </row>
    <row r="362" customHeight="1" spans="1:13">
      <c r="A362" s="3">
        <v>11580</v>
      </c>
      <c r="D362" s="91" t="s">
        <v>21</v>
      </c>
      <c r="E362" s="91" t="s">
        <v>4091</v>
      </c>
      <c r="F362" s="3">
        <v>2000</v>
      </c>
      <c r="G362" s="3" t="s">
        <v>3768</v>
      </c>
      <c r="H362" s="3" t="s">
        <v>3841</v>
      </c>
      <c r="I362" s="3"/>
      <c r="J362" s="3">
        <v>58</v>
      </c>
      <c r="K362" s="3" t="s">
        <v>25</v>
      </c>
      <c r="M362" s="3">
        <v>15</v>
      </c>
    </row>
    <row r="363" customHeight="1" spans="1:13">
      <c r="A363" s="3">
        <v>11581</v>
      </c>
      <c r="D363" s="91" t="s">
        <v>21</v>
      </c>
      <c r="E363" s="91" t="s">
        <v>3809</v>
      </c>
      <c r="F363" s="3">
        <v>1999</v>
      </c>
      <c r="G363" s="3" t="s">
        <v>3765</v>
      </c>
      <c r="H363" s="3" t="s">
        <v>3810</v>
      </c>
      <c r="I363" s="3"/>
      <c r="J363" s="3">
        <v>74</v>
      </c>
      <c r="K363" s="3" t="s">
        <v>666</v>
      </c>
      <c r="M363" s="3">
        <v>5</v>
      </c>
    </row>
    <row r="364" customHeight="1" spans="1:13">
      <c r="A364" s="3">
        <v>11582</v>
      </c>
      <c r="D364" s="91" t="s">
        <v>21</v>
      </c>
      <c r="E364" s="91" t="s">
        <v>4092</v>
      </c>
      <c r="F364" s="3">
        <v>2000</v>
      </c>
      <c r="G364" s="3" t="s">
        <v>3768</v>
      </c>
      <c r="H364" s="3" t="s">
        <v>3841</v>
      </c>
      <c r="I364" s="3"/>
      <c r="J364" s="3">
        <v>58</v>
      </c>
      <c r="K364" s="3" t="s">
        <v>25</v>
      </c>
      <c r="M364" s="3">
        <v>15</v>
      </c>
    </row>
    <row r="365" customHeight="1" spans="1:13">
      <c r="A365" s="3">
        <v>11583</v>
      </c>
      <c r="D365" s="91" t="s">
        <v>21</v>
      </c>
      <c r="E365" s="91" t="s">
        <v>4673</v>
      </c>
      <c r="F365" s="3">
        <v>1999</v>
      </c>
      <c r="G365" s="3" t="s">
        <v>3765</v>
      </c>
      <c r="H365" s="3" t="s">
        <v>3873</v>
      </c>
      <c r="I365" s="3"/>
      <c r="J365" s="3">
        <v>35</v>
      </c>
      <c r="K365" s="3" t="s">
        <v>72</v>
      </c>
      <c r="M365" s="3">
        <v>35</v>
      </c>
    </row>
    <row r="366" customHeight="1" spans="1:13">
      <c r="A366" s="3">
        <v>11584</v>
      </c>
      <c r="D366" s="91" t="s">
        <v>21</v>
      </c>
      <c r="E366" s="91" t="s">
        <v>3960</v>
      </c>
      <c r="F366" s="3">
        <v>1999</v>
      </c>
      <c r="G366" s="3" t="s">
        <v>3783</v>
      </c>
      <c r="H366" s="3" t="s">
        <v>3961</v>
      </c>
      <c r="I366" s="3"/>
      <c r="J366" s="3">
        <v>45</v>
      </c>
      <c r="K366" s="3" t="s">
        <v>763</v>
      </c>
      <c r="M366" s="3">
        <v>10</v>
      </c>
    </row>
    <row r="367" customHeight="1" spans="1:13">
      <c r="A367" s="3">
        <v>11585</v>
      </c>
      <c r="D367" s="91" t="s">
        <v>21</v>
      </c>
      <c r="E367" s="91" t="s">
        <v>3962</v>
      </c>
      <c r="F367" s="3">
        <v>1999</v>
      </c>
      <c r="G367" s="3" t="s">
        <v>3783</v>
      </c>
      <c r="H367" s="3" t="s">
        <v>3907</v>
      </c>
      <c r="I367" s="3"/>
      <c r="J367" s="3">
        <v>42</v>
      </c>
      <c r="K367" s="3" t="s">
        <v>72</v>
      </c>
      <c r="M367" s="3">
        <v>10</v>
      </c>
    </row>
    <row r="368" customHeight="1" spans="1:13">
      <c r="A368" s="3">
        <v>11586</v>
      </c>
      <c r="D368" s="91" t="s">
        <v>21</v>
      </c>
      <c r="E368" s="91" t="s">
        <v>4093</v>
      </c>
      <c r="F368" s="3">
        <v>1999</v>
      </c>
      <c r="G368" s="3" t="s">
        <v>3783</v>
      </c>
      <c r="H368" s="3" t="s">
        <v>3970</v>
      </c>
      <c r="I368" s="3"/>
      <c r="J368" s="3">
        <v>52</v>
      </c>
      <c r="K368" s="3" t="s">
        <v>666</v>
      </c>
      <c r="M368" s="3">
        <v>15</v>
      </c>
    </row>
    <row r="369" customHeight="1" spans="1:13">
      <c r="A369" s="3">
        <v>11587</v>
      </c>
      <c r="D369" s="91" t="s">
        <v>21</v>
      </c>
      <c r="E369" s="91" t="s">
        <v>4674</v>
      </c>
      <c r="F369" s="3">
        <v>1999</v>
      </c>
      <c r="G369" s="3" t="s">
        <v>3783</v>
      </c>
      <c r="H369" s="3" t="s">
        <v>3813</v>
      </c>
      <c r="I369" s="3"/>
      <c r="J369" s="3">
        <v>63</v>
      </c>
      <c r="K369" s="3" t="s">
        <v>72</v>
      </c>
      <c r="M369" s="3">
        <v>20</v>
      </c>
    </row>
    <row r="370" customHeight="1" spans="1:13">
      <c r="A370" s="3">
        <v>11588</v>
      </c>
      <c r="D370" s="91" t="s">
        <v>21</v>
      </c>
      <c r="E370" s="91" t="s">
        <v>4675</v>
      </c>
      <c r="F370" s="3">
        <v>1999</v>
      </c>
      <c r="G370" s="3" t="s">
        <v>3765</v>
      </c>
      <c r="H370" s="3" t="s">
        <v>3835</v>
      </c>
      <c r="I370" s="3"/>
      <c r="J370" s="3">
        <v>50</v>
      </c>
      <c r="K370" s="3" t="s">
        <v>25</v>
      </c>
      <c r="M370" s="3">
        <v>50</v>
      </c>
    </row>
    <row r="371" customHeight="1" spans="1:13">
      <c r="A371" s="3">
        <v>11589</v>
      </c>
      <c r="D371" s="91" t="s">
        <v>21</v>
      </c>
      <c r="E371" s="91" t="s">
        <v>4676</v>
      </c>
      <c r="F371" s="3">
        <v>1999</v>
      </c>
      <c r="G371" s="3" t="s">
        <v>3765</v>
      </c>
      <c r="H371" s="3" t="s">
        <v>3884</v>
      </c>
      <c r="I371" s="3"/>
      <c r="J371" s="3">
        <v>44</v>
      </c>
      <c r="K371" s="3" t="s">
        <v>25</v>
      </c>
      <c r="M371" s="3">
        <v>85</v>
      </c>
    </row>
    <row r="372" customHeight="1" spans="1:13">
      <c r="A372" s="3">
        <v>11590</v>
      </c>
      <c r="D372" s="91" t="s">
        <v>21</v>
      </c>
      <c r="E372" s="91" t="s">
        <v>3811</v>
      </c>
      <c r="F372" s="3">
        <v>1999</v>
      </c>
      <c r="G372" s="3" t="s">
        <v>3765</v>
      </c>
      <c r="H372" s="3" t="s">
        <v>3808</v>
      </c>
      <c r="I372" s="3"/>
      <c r="J372" s="3">
        <v>72</v>
      </c>
      <c r="K372" s="3" t="s">
        <v>1138</v>
      </c>
      <c r="M372" s="3">
        <v>5</v>
      </c>
    </row>
    <row r="373" customHeight="1" spans="1:13">
      <c r="A373" s="3">
        <v>11591</v>
      </c>
      <c r="D373" s="91" t="s">
        <v>21</v>
      </c>
      <c r="E373" s="91" t="s">
        <v>3812</v>
      </c>
      <c r="F373" s="3">
        <v>1999</v>
      </c>
      <c r="G373" s="3" t="s">
        <v>3783</v>
      </c>
      <c r="H373" s="3" t="s">
        <v>3813</v>
      </c>
      <c r="I373" s="3"/>
      <c r="J373" s="3">
        <v>63</v>
      </c>
      <c r="K373" s="3" t="s">
        <v>666</v>
      </c>
      <c r="M373" s="3">
        <v>5</v>
      </c>
    </row>
    <row r="374" customHeight="1" spans="1:13">
      <c r="A374" s="3">
        <v>11592</v>
      </c>
      <c r="D374" s="91" t="s">
        <v>21</v>
      </c>
      <c r="E374" s="91" t="s">
        <v>4677</v>
      </c>
      <c r="F374" s="3">
        <v>1999</v>
      </c>
      <c r="G374" s="3" t="s">
        <v>3765</v>
      </c>
      <c r="H374" s="3" t="s">
        <v>3965</v>
      </c>
      <c r="I374" s="3"/>
      <c r="J374" s="3">
        <v>70</v>
      </c>
      <c r="K374" s="3" t="s">
        <v>72</v>
      </c>
      <c r="M374" s="3">
        <v>20</v>
      </c>
    </row>
    <row r="375" customHeight="1" spans="1:13">
      <c r="A375" s="3">
        <v>11593</v>
      </c>
      <c r="D375" s="91" t="s">
        <v>21</v>
      </c>
      <c r="E375" s="91" t="s">
        <v>3963</v>
      </c>
      <c r="F375" s="3">
        <v>1999</v>
      </c>
      <c r="G375" s="3" t="s">
        <v>3783</v>
      </c>
      <c r="H375" s="3" t="s">
        <v>3769</v>
      </c>
      <c r="I375" s="3"/>
      <c r="J375" s="3">
        <v>58</v>
      </c>
      <c r="K375" s="3" t="s">
        <v>72</v>
      </c>
      <c r="M375" s="3">
        <v>10</v>
      </c>
    </row>
    <row r="376" customHeight="1" spans="1:13">
      <c r="A376" s="3">
        <v>11594</v>
      </c>
      <c r="D376" s="91" t="s">
        <v>21</v>
      </c>
      <c r="E376" s="91" t="s">
        <v>3814</v>
      </c>
      <c r="F376" s="3">
        <v>1999</v>
      </c>
      <c r="G376" s="3" t="s">
        <v>3783</v>
      </c>
      <c r="H376" s="3" t="s">
        <v>3815</v>
      </c>
      <c r="I376" s="3"/>
      <c r="J376" s="3">
        <v>48</v>
      </c>
      <c r="K376" s="3" t="s">
        <v>1138</v>
      </c>
      <c r="M376" s="3">
        <v>5</v>
      </c>
    </row>
    <row r="377" customHeight="1" spans="1:13">
      <c r="A377" s="3">
        <v>11595</v>
      </c>
      <c r="D377" s="91" t="s">
        <v>21</v>
      </c>
      <c r="E377" s="91" t="s">
        <v>3816</v>
      </c>
      <c r="F377" s="3">
        <v>1999</v>
      </c>
      <c r="G377" s="3" t="s">
        <v>3783</v>
      </c>
      <c r="H377" s="3" t="s">
        <v>3815</v>
      </c>
      <c r="I377" s="3"/>
      <c r="J377" s="3">
        <v>48</v>
      </c>
      <c r="K377" s="3" t="s">
        <v>3817</v>
      </c>
      <c r="M377" s="3">
        <v>5</v>
      </c>
    </row>
    <row r="378" customHeight="1" spans="1:13">
      <c r="A378" s="3">
        <v>11596</v>
      </c>
      <c r="D378" s="91" t="s">
        <v>21</v>
      </c>
      <c r="E378" s="91" t="s">
        <v>3964</v>
      </c>
      <c r="F378" s="3">
        <v>1999</v>
      </c>
      <c r="G378" s="3" t="s">
        <v>3765</v>
      </c>
      <c r="H378" s="3" t="s">
        <v>3965</v>
      </c>
      <c r="I378" s="3"/>
      <c r="J378" s="3">
        <v>70</v>
      </c>
      <c r="K378" s="3" t="s">
        <v>666</v>
      </c>
      <c r="M378" s="3">
        <v>10</v>
      </c>
    </row>
    <row r="379" customHeight="1" spans="1:13">
      <c r="A379" s="3">
        <v>11597</v>
      </c>
      <c r="D379" s="91" t="s">
        <v>21</v>
      </c>
      <c r="E379" s="91" t="s">
        <v>4678</v>
      </c>
      <c r="F379" s="3">
        <v>1999</v>
      </c>
      <c r="G379" s="3" t="s">
        <v>3777</v>
      </c>
      <c r="H379" s="3" t="s">
        <v>4058</v>
      </c>
      <c r="I379" s="3" t="s">
        <v>88</v>
      </c>
      <c r="J379" s="3">
        <v>46</v>
      </c>
      <c r="K379" s="3" t="s">
        <v>72</v>
      </c>
      <c r="M379" s="3">
        <v>20</v>
      </c>
    </row>
    <row r="380" customHeight="1" spans="1:13">
      <c r="A380" s="3">
        <v>11598</v>
      </c>
      <c r="D380" s="91" t="s">
        <v>21</v>
      </c>
      <c r="E380" s="91" t="s">
        <v>3818</v>
      </c>
      <c r="F380" s="3">
        <v>1999</v>
      </c>
      <c r="G380" s="3" t="s">
        <v>3777</v>
      </c>
      <c r="H380" s="3" t="s">
        <v>3778</v>
      </c>
      <c r="I380" s="3"/>
      <c r="J380" s="3">
        <v>32</v>
      </c>
      <c r="K380" s="3" t="s">
        <v>72</v>
      </c>
      <c r="M380" s="3">
        <v>5</v>
      </c>
    </row>
    <row r="381" customHeight="1" spans="1:13">
      <c r="A381" s="3">
        <v>11599</v>
      </c>
      <c r="D381" s="91" t="s">
        <v>21</v>
      </c>
      <c r="E381" s="91" t="s">
        <v>4094</v>
      </c>
      <c r="F381" s="3">
        <v>1999</v>
      </c>
      <c r="G381" s="3" t="s">
        <v>3777</v>
      </c>
      <c r="H381" s="3" t="s">
        <v>4095</v>
      </c>
      <c r="I381" s="3" t="s">
        <v>88</v>
      </c>
      <c r="J381" s="3">
        <v>51</v>
      </c>
      <c r="K381" s="3" t="s">
        <v>666</v>
      </c>
      <c r="M381" s="3">
        <v>15</v>
      </c>
    </row>
    <row r="382" customHeight="1" spans="1:13">
      <c r="A382" s="3">
        <v>11600</v>
      </c>
      <c r="D382" s="91" t="s">
        <v>21</v>
      </c>
      <c r="E382" s="91" t="s">
        <v>4679</v>
      </c>
      <c r="F382" s="3">
        <v>1999</v>
      </c>
      <c r="G382" s="3" t="s">
        <v>3783</v>
      </c>
      <c r="H382" s="3" t="s">
        <v>3813</v>
      </c>
      <c r="I382" s="3"/>
      <c r="J382" s="3">
        <v>63</v>
      </c>
      <c r="K382" s="3" t="s">
        <v>30</v>
      </c>
      <c r="M382" s="3">
        <v>35</v>
      </c>
    </row>
    <row r="383" customHeight="1" spans="1:13">
      <c r="A383" s="3">
        <v>11601</v>
      </c>
      <c r="D383" s="91" t="s">
        <v>21</v>
      </c>
      <c r="E383" s="91" t="s">
        <v>3966</v>
      </c>
      <c r="F383" s="3">
        <v>1999</v>
      </c>
      <c r="G383" s="3" t="s">
        <v>3783</v>
      </c>
      <c r="H383" s="3" t="s">
        <v>3911</v>
      </c>
      <c r="I383" s="3"/>
      <c r="J383" s="3">
        <v>61</v>
      </c>
      <c r="K383" s="3" t="s">
        <v>72</v>
      </c>
      <c r="M383" s="3">
        <v>10</v>
      </c>
    </row>
    <row r="384" customHeight="1" spans="1:13">
      <c r="A384" s="3">
        <v>11602</v>
      </c>
      <c r="D384" s="91" t="s">
        <v>21</v>
      </c>
      <c r="E384" s="91" t="s">
        <v>3967</v>
      </c>
      <c r="F384" s="3">
        <v>1999</v>
      </c>
      <c r="G384" s="3" t="s">
        <v>3783</v>
      </c>
      <c r="H384" s="3" t="s">
        <v>3968</v>
      </c>
      <c r="I384" s="3"/>
      <c r="J384" s="3">
        <v>34</v>
      </c>
      <c r="K384" s="3" t="s">
        <v>72</v>
      </c>
      <c r="M384" s="3">
        <v>10</v>
      </c>
    </row>
    <row r="385" customHeight="1" spans="1:13">
      <c r="A385" s="3">
        <v>11603</v>
      </c>
      <c r="D385" s="91" t="s">
        <v>21</v>
      </c>
      <c r="E385" s="91" t="s">
        <v>4096</v>
      </c>
      <c r="F385" s="3">
        <v>1999</v>
      </c>
      <c r="G385" s="3" t="s">
        <v>3783</v>
      </c>
      <c r="H385" s="3" t="s">
        <v>4097</v>
      </c>
      <c r="I385" s="3"/>
      <c r="J385" s="3">
        <v>47</v>
      </c>
      <c r="K385" s="3" t="s">
        <v>25</v>
      </c>
      <c r="M385" s="3">
        <v>15</v>
      </c>
    </row>
    <row r="386" customHeight="1" spans="1:13">
      <c r="A386" s="3">
        <v>11604</v>
      </c>
      <c r="D386" s="91" t="s">
        <v>21</v>
      </c>
      <c r="E386" s="91" t="s">
        <v>3969</v>
      </c>
      <c r="F386" s="3">
        <v>1999</v>
      </c>
      <c r="G386" s="3" t="s">
        <v>3783</v>
      </c>
      <c r="H386" s="3" t="s">
        <v>3970</v>
      </c>
      <c r="I386" s="3"/>
      <c r="J386" s="3">
        <v>35</v>
      </c>
      <c r="K386" s="3" t="s">
        <v>72</v>
      </c>
      <c r="M386" s="3">
        <v>10</v>
      </c>
    </row>
    <row r="387" customHeight="1" spans="1:13">
      <c r="A387" s="3">
        <v>11605</v>
      </c>
      <c r="D387" s="91" t="s">
        <v>21</v>
      </c>
      <c r="E387" s="91" t="s">
        <v>4098</v>
      </c>
      <c r="F387" s="3">
        <v>2000</v>
      </c>
      <c r="G387" s="3" t="s">
        <v>3768</v>
      </c>
      <c r="H387" s="3" t="s">
        <v>4099</v>
      </c>
      <c r="I387" s="3"/>
      <c r="J387" s="3">
        <v>60</v>
      </c>
      <c r="K387" s="3" t="s">
        <v>25</v>
      </c>
      <c r="M387" s="3">
        <v>15</v>
      </c>
    </row>
    <row r="388" customHeight="1" spans="1:13">
      <c r="A388" s="3">
        <v>11606</v>
      </c>
      <c r="D388" s="91" t="s">
        <v>21</v>
      </c>
      <c r="E388" s="91" t="s">
        <v>4680</v>
      </c>
      <c r="F388" s="3">
        <v>1999</v>
      </c>
      <c r="G388" s="3" t="s">
        <v>3783</v>
      </c>
      <c r="H388" s="3" t="s">
        <v>3813</v>
      </c>
      <c r="I388" s="3"/>
      <c r="J388" s="3">
        <v>63</v>
      </c>
      <c r="K388" s="3" t="s">
        <v>30</v>
      </c>
      <c r="M388" s="3">
        <v>50</v>
      </c>
    </row>
    <row r="389" customHeight="1" spans="1:13">
      <c r="A389" s="3">
        <v>11607</v>
      </c>
      <c r="D389" s="91" t="s">
        <v>21</v>
      </c>
      <c r="E389" s="91" t="s">
        <v>4681</v>
      </c>
      <c r="F389" s="3">
        <v>1999</v>
      </c>
      <c r="G389" s="3" t="s">
        <v>3783</v>
      </c>
      <c r="H389" s="3" t="s">
        <v>4111</v>
      </c>
      <c r="I389" s="3"/>
      <c r="J389" s="3">
        <v>25</v>
      </c>
      <c r="K389" s="3" t="s">
        <v>25</v>
      </c>
      <c r="M389" s="3">
        <v>20</v>
      </c>
    </row>
    <row r="390" customHeight="1" spans="1:13">
      <c r="A390" s="3">
        <v>11608</v>
      </c>
      <c r="D390" s="91" t="s">
        <v>21</v>
      </c>
      <c r="E390" s="91" t="s">
        <v>4682</v>
      </c>
      <c r="F390" s="3">
        <v>1999</v>
      </c>
      <c r="G390" s="3" t="s">
        <v>3765</v>
      </c>
      <c r="H390" s="3" t="s">
        <v>3913</v>
      </c>
      <c r="I390" s="3"/>
      <c r="J390" s="3">
        <v>18</v>
      </c>
      <c r="K390" s="3" t="s">
        <v>25</v>
      </c>
      <c r="M390" s="3">
        <v>55</v>
      </c>
    </row>
    <row r="391" customHeight="1" spans="1:13">
      <c r="A391" s="3">
        <v>11609</v>
      </c>
      <c r="D391" s="91" t="s">
        <v>21</v>
      </c>
      <c r="E391" s="91" t="s">
        <v>3971</v>
      </c>
      <c r="F391" s="3">
        <v>1999</v>
      </c>
      <c r="G391" s="3" t="s">
        <v>3783</v>
      </c>
      <c r="H391" s="3" t="s">
        <v>3972</v>
      </c>
      <c r="I391" s="3"/>
      <c r="J391" s="3">
        <v>30</v>
      </c>
      <c r="K391" s="3" t="s">
        <v>72</v>
      </c>
      <c r="M391" s="3">
        <v>10</v>
      </c>
    </row>
    <row r="392" customHeight="1" spans="1:13">
      <c r="A392" s="3">
        <v>11610</v>
      </c>
      <c r="D392" s="91" t="s">
        <v>21</v>
      </c>
      <c r="E392" s="91" t="s">
        <v>4100</v>
      </c>
      <c r="F392" s="3">
        <v>1999</v>
      </c>
      <c r="G392" s="3" t="s">
        <v>3765</v>
      </c>
      <c r="H392" s="3" t="s">
        <v>4101</v>
      </c>
      <c r="I392" s="3"/>
      <c r="J392" s="3">
        <v>63</v>
      </c>
      <c r="K392" s="3" t="s">
        <v>1138</v>
      </c>
      <c r="M392" s="3">
        <v>15</v>
      </c>
    </row>
    <row r="393" customHeight="1" spans="1:13">
      <c r="A393" s="3">
        <v>11611</v>
      </c>
      <c r="D393" s="91" t="s">
        <v>21</v>
      </c>
      <c r="E393" s="91" t="s">
        <v>4683</v>
      </c>
      <c r="F393" s="3">
        <v>1999</v>
      </c>
      <c r="G393" s="3" t="s">
        <v>3765</v>
      </c>
      <c r="H393" s="3" t="s">
        <v>4519</v>
      </c>
      <c r="I393" s="3"/>
      <c r="J393" s="3">
        <v>46</v>
      </c>
      <c r="K393" s="3" t="s">
        <v>1138</v>
      </c>
      <c r="M393" s="3">
        <v>45</v>
      </c>
    </row>
    <row r="394" customHeight="1" spans="1:13">
      <c r="A394" s="3">
        <v>11612</v>
      </c>
      <c r="D394" s="91" t="s">
        <v>21</v>
      </c>
      <c r="E394" s="91" t="s">
        <v>4684</v>
      </c>
      <c r="F394" s="3">
        <v>1999</v>
      </c>
      <c r="G394" s="3" t="s">
        <v>3765</v>
      </c>
      <c r="H394" s="3" t="s">
        <v>3784</v>
      </c>
      <c r="I394" s="3" t="s">
        <v>4685</v>
      </c>
      <c r="J394" s="3">
        <v>58</v>
      </c>
      <c r="K394" s="3" t="s">
        <v>72</v>
      </c>
      <c r="M394" s="3">
        <v>35</v>
      </c>
    </row>
    <row r="395" customHeight="1" spans="1:13">
      <c r="A395" s="3">
        <v>11613</v>
      </c>
      <c r="D395" s="91" t="s">
        <v>21</v>
      </c>
      <c r="E395" s="91" t="s">
        <v>4102</v>
      </c>
      <c r="F395" s="3">
        <v>1999</v>
      </c>
      <c r="G395" s="3" t="s">
        <v>3765</v>
      </c>
      <c r="H395" s="3" t="s">
        <v>3833</v>
      </c>
      <c r="I395" s="3"/>
      <c r="J395" s="3">
        <v>71</v>
      </c>
      <c r="K395" s="3" t="s">
        <v>72</v>
      </c>
      <c r="M395" s="3">
        <v>15</v>
      </c>
    </row>
    <row r="396" customHeight="1" spans="1:11">
      <c r="A396" s="3">
        <v>11614</v>
      </c>
      <c r="D396" s="91" t="s">
        <v>21</v>
      </c>
      <c r="E396" s="91" t="s">
        <v>4686</v>
      </c>
      <c r="F396" s="3">
        <v>2000</v>
      </c>
      <c r="G396" s="3" t="s">
        <v>4544</v>
      </c>
      <c r="H396" s="3" t="s">
        <v>4687</v>
      </c>
      <c r="I396" s="3" t="s">
        <v>88</v>
      </c>
      <c r="J396" s="3">
        <v>47</v>
      </c>
      <c r="K396" s="3" t="s">
        <v>72</v>
      </c>
    </row>
    <row r="397" customHeight="1" spans="1:13">
      <c r="A397" s="3">
        <v>11615</v>
      </c>
      <c r="D397" s="91" t="s">
        <v>21</v>
      </c>
      <c r="E397" s="91" t="s">
        <v>4688</v>
      </c>
      <c r="F397" s="3">
        <v>1999</v>
      </c>
      <c r="G397" s="3" t="s">
        <v>3783</v>
      </c>
      <c r="H397" s="3" t="s">
        <v>3970</v>
      </c>
      <c r="I397" s="3"/>
      <c r="J397" s="3">
        <v>52</v>
      </c>
      <c r="K397" s="3" t="s">
        <v>25</v>
      </c>
      <c r="M397" s="3">
        <v>20</v>
      </c>
    </row>
    <row r="398" customHeight="1" spans="1:13">
      <c r="A398" s="3">
        <v>11616</v>
      </c>
      <c r="D398" s="91" t="s">
        <v>21</v>
      </c>
      <c r="E398" s="91" t="s">
        <v>3973</v>
      </c>
      <c r="F398" s="3">
        <v>1999</v>
      </c>
      <c r="G398" s="3" t="s">
        <v>3783</v>
      </c>
      <c r="H398" s="3" t="s">
        <v>3950</v>
      </c>
      <c r="I398" s="3"/>
      <c r="J398" s="3">
        <v>56</v>
      </c>
      <c r="K398" s="3" t="s">
        <v>1138</v>
      </c>
      <c r="M398" s="3">
        <v>10</v>
      </c>
    </row>
    <row r="399" customHeight="1" spans="1:13">
      <c r="A399" s="3">
        <v>11617</v>
      </c>
      <c r="D399" s="91" t="s">
        <v>21</v>
      </c>
      <c r="E399" s="91" t="s">
        <v>4689</v>
      </c>
      <c r="F399" s="3">
        <v>1999</v>
      </c>
      <c r="G399" s="3" t="s">
        <v>3783</v>
      </c>
      <c r="H399" s="3" t="s">
        <v>3970</v>
      </c>
      <c r="I399" s="3" t="s">
        <v>88</v>
      </c>
      <c r="J399" s="3">
        <v>52</v>
      </c>
      <c r="K399" s="3" t="s">
        <v>72</v>
      </c>
      <c r="M399" s="3">
        <v>25</v>
      </c>
    </row>
    <row r="400" customHeight="1" spans="1:13">
      <c r="A400" s="3">
        <v>11618</v>
      </c>
      <c r="D400" s="91" t="s">
        <v>21</v>
      </c>
      <c r="E400" s="91" t="s">
        <v>4690</v>
      </c>
      <c r="F400" s="3">
        <v>1999</v>
      </c>
      <c r="G400" s="3" t="s">
        <v>3783</v>
      </c>
      <c r="H400" s="3" t="s">
        <v>3911</v>
      </c>
      <c r="I400" s="3"/>
      <c r="J400" s="3">
        <v>61</v>
      </c>
      <c r="K400" s="3" t="s">
        <v>30</v>
      </c>
      <c r="M400" s="3">
        <v>55</v>
      </c>
    </row>
    <row r="401" customHeight="1" spans="1:13">
      <c r="A401" s="3">
        <v>11619</v>
      </c>
      <c r="D401" s="91" t="s">
        <v>21</v>
      </c>
      <c r="E401" s="91" t="s">
        <v>4691</v>
      </c>
      <c r="F401" s="3">
        <v>1999</v>
      </c>
      <c r="G401" s="3" t="s">
        <v>3777</v>
      </c>
      <c r="H401" s="3" t="s">
        <v>4692</v>
      </c>
      <c r="I401" s="3" t="s">
        <v>88</v>
      </c>
      <c r="J401" s="3">
        <v>50</v>
      </c>
      <c r="K401" s="3" t="s">
        <v>666</v>
      </c>
      <c r="M401" s="3">
        <v>20</v>
      </c>
    </row>
    <row r="402" customHeight="1" spans="1:13">
      <c r="A402" s="3">
        <v>11620</v>
      </c>
      <c r="D402" s="91" t="s">
        <v>21</v>
      </c>
      <c r="E402" s="91" t="s">
        <v>4693</v>
      </c>
      <c r="F402" s="3">
        <v>1999</v>
      </c>
      <c r="G402" s="3" t="s">
        <v>3783</v>
      </c>
      <c r="H402" s="3" t="s">
        <v>4694</v>
      </c>
      <c r="I402" s="3"/>
      <c r="J402" s="3">
        <v>21</v>
      </c>
      <c r="K402" s="3" t="s">
        <v>25</v>
      </c>
      <c r="M402" s="3">
        <v>25</v>
      </c>
    </row>
    <row r="403" customHeight="1" spans="1:13">
      <c r="A403" s="3">
        <v>11621</v>
      </c>
      <c r="D403" s="91" t="s">
        <v>21</v>
      </c>
      <c r="E403" s="91" t="s">
        <v>4695</v>
      </c>
      <c r="F403" s="3">
        <v>1999</v>
      </c>
      <c r="G403" s="3" t="s">
        <v>3777</v>
      </c>
      <c r="H403" s="3" t="s">
        <v>4692</v>
      </c>
      <c r="I403" s="3" t="s">
        <v>88</v>
      </c>
      <c r="J403" s="3">
        <v>50</v>
      </c>
      <c r="K403" s="3" t="s">
        <v>72</v>
      </c>
      <c r="M403" s="3">
        <v>25</v>
      </c>
    </row>
    <row r="404" customHeight="1" spans="1:13">
      <c r="A404" s="3">
        <v>11622</v>
      </c>
      <c r="D404" s="91" t="s">
        <v>21</v>
      </c>
      <c r="E404" s="91" t="s">
        <v>4696</v>
      </c>
      <c r="F404" s="3">
        <v>1999</v>
      </c>
      <c r="G404" s="3" t="s">
        <v>3777</v>
      </c>
      <c r="H404" s="3" t="s">
        <v>4697</v>
      </c>
      <c r="I404" s="3"/>
      <c r="J404" s="3">
        <v>27</v>
      </c>
      <c r="K404" s="3" t="s">
        <v>25</v>
      </c>
      <c r="M404" s="3">
        <v>100</v>
      </c>
    </row>
    <row r="405" customHeight="1" spans="1:13">
      <c r="A405" s="3">
        <v>11623</v>
      </c>
      <c r="D405" s="91" t="s">
        <v>21</v>
      </c>
      <c r="E405" s="91" t="s">
        <v>4698</v>
      </c>
      <c r="F405" s="3">
        <v>2000</v>
      </c>
      <c r="G405" s="3" t="s">
        <v>3768</v>
      </c>
      <c r="H405" s="3" t="s">
        <v>4617</v>
      </c>
      <c r="I405" s="3"/>
      <c r="J405" s="3">
        <v>38</v>
      </c>
      <c r="K405" s="3" t="s">
        <v>25</v>
      </c>
      <c r="M405" s="3">
        <v>50</v>
      </c>
    </row>
    <row r="406" customHeight="1" spans="1:13">
      <c r="A406" s="3">
        <v>11624</v>
      </c>
      <c r="D406" s="91" t="s">
        <v>21</v>
      </c>
      <c r="E406" s="91" t="s">
        <v>4699</v>
      </c>
      <c r="F406" s="3">
        <v>1999</v>
      </c>
      <c r="G406" s="3" t="s">
        <v>3783</v>
      </c>
      <c r="H406" s="3" t="s">
        <v>3970</v>
      </c>
      <c r="I406" s="3"/>
      <c r="J406" s="3">
        <v>52</v>
      </c>
      <c r="K406" s="3" t="s">
        <v>72</v>
      </c>
      <c r="M406" s="3">
        <v>20</v>
      </c>
    </row>
    <row r="407" customHeight="1" spans="1:13">
      <c r="A407" s="3">
        <v>11625</v>
      </c>
      <c r="D407" s="91" t="s">
        <v>21</v>
      </c>
      <c r="E407" s="91" t="s">
        <v>4700</v>
      </c>
      <c r="F407" s="3">
        <v>1999</v>
      </c>
      <c r="G407" s="3" t="s">
        <v>3783</v>
      </c>
      <c r="H407" s="3" t="s">
        <v>3937</v>
      </c>
      <c r="I407" s="3"/>
      <c r="J407" s="3">
        <v>51</v>
      </c>
      <c r="K407" s="3" t="s">
        <v>72</v>
      </c>
      <c r="M407" s="3">
        <v>50</v>
      </c>
    </row>
    <row r="408" customHeight="1" spans="1:13">
      <c r="A408" s="3">
        <v>11626</v>
      </c>
      <c r="D408" s="91" t="s">
        <v>21</v>
      </c>
      <c r="E408" s="91" t="s">
        <v>3974</v>
      </c>
      <c r="F408" s="3">
        <v>1999</v>
      </c>
      <c r="G408" s="3" t="s">
        <v>3783</v>
      </c>
      <c r="H408" s="3" t="s">
        <v>3961</v>
      </c>
      <c r="I408" s="3"/>
      <c r="J408" s="3">
        <v>45</v>
      </c>
      <c r="K408" s="3" t="s">
        <v>763</v>
      </c>
      <c r="M408" s="3">
        <v>10</v>
      </c>
    </row>
    <row r="409" customHeight="1" spans="1:13">
      <c r="A409" s="3">
        <v>11627</v>
      </c>
      <c r="D409" s="91" t="s">
        <v>21</v>
      </c>
      <c r="E409" s="91" t="s">
        <v>4701</v>
      </c>
      <c r="F409" s="3">
        <v>1999</v>
      </c>
      <c r="G409" s="3" t="s">
        <v>3765</v>
      </c>
      <c r="H409" s="3" t="s">
        <v>4037</v>
      </c>
      <c r="I409" s="3"/>
      <c r="J409" s="3">
        <v>75</v>
      </c>
      <c r="K409" s="3" t="s">
        <v>25</v>
      </c>
      <c r="M409" s="3">
        <v>45</v>
      </c>
    </row>
    <row r="410" customHeight="1" spans="1:13">
      <c r="A410" s="3">
        <v>11628</v>
      </c>
      <c r="D410" s="91" t="s">
        <v>21</v>
      </c>
      <c r="E410" s="91" t="s">
        <v>4103</v>
      </c>
      <c r="F410" s="3">
        <v>1999</v>
      </c>
      <c r="G410" s="3" t="s">
        <v>3783</v>
      </c>
      <c r="H410" s="3" t="s">
        <v>3970</v>
      </c>
      <c r="I410" s="3"/>
      <c r="J410" s="3">
        <v>35</v>
      </c>
      <c r="K410" s="3" t="s">
        <v>25</v>
      </c>
      <c r="M410" s="3">
        <v>15</v>
      </c>
    </row>
    <row r="411" customHeight="1" spans="1:13">
      <c r="A411" s="3">
        <v>11629</v>
      </c>
      <c r="D411" s="91" t="s">
        <v>21</v>
      </c>
      <c r="E411" s="91" t="s">
        <v>3819</v>
      </c>
      <c r="F411" s="3">
        <v>1999</v>
      </c>
      <c r="G411" s="3" t="s">
        <v>3783</v>
      </c>
      <c r="H411" s="3" t="s">
        <v>3820</v>
      </c>
      <c r="I411" s="3"/>
      <c r="J411" s="3">
        <v>26</v>
      </c>
      <c r="K411" s="3" t="s">
        <v>1138</v>
      </c>
      <c r="M411" s="3">
        <v>5</v>
      </c>
    </row>
    <row r="412" customHeight="1" spans="1:13">
      <c r="A412" s="3">
        <v>11630</v>
      </c>
      <c r="D412" s="91" t="s">
        <v>21</v>
      </c>
      <c r="E412" s="91" t="s">
        <v>4702</v>
      </c>
      <c r="F412" s="3">
        <v>1999</v>
      </c>
      <c r="G412" s="3" t="s">
        <v>3783</v>
      </c>
      <c r="H412" s="3" t="s">
        <v>3937</v>
      </c>
      <c r="I412" s="3"/>
      <c r="J412" s="3">
        <v>51</v>
      </c>
      <c r="K412" s="3" t="s">
        <v>25</v>
      </c>
      <c r="M412" s="3">
        <v>40</v>
      </c>
    </row>
    <row r="413" customHeight="1" spans="1:13">
      <c r="A413" s="3">
        <v>11631</v>
      </c>
      <c r="D413" s="91" t="s">
        <v>21</v>
      </c>
      <c r="E413" s="91" t="s">
        <v>4104</v>
      </c>
      <c r="F413" s="3">
        <v>2000</v>
      </c>
      <c r="G413" s="3" t="s">
        <v>3768</v>
      </c>
      <c r="H413" s="3" t="s">
        <v>4105</v>
      </c>
      <c r="I413" s="3"/>
      <c r="J413" s="3">
        <v>78</v>
      </c>
      <c r="K413" s="3" t="s">
        <v>25</v>
      </c>
      <c r="M413" s="3">
        <v>15</v>
      </c>
    </row>
    <row r="414" customHeight="1" spans="1:13">
      <c r="A414" s="3">
        <v>11632</v>
      </c>
      <c r="D414" s="91" t="s">
        <v>21</v>
      </c>
      <c r="E414" s="91" t="s">
        <v>4106</v>
      </c>
      <c r="F414" s="3">
        <v>1999</v>
      </c>
      <c r="G414" s="3" t="s">
        <v>3783</v>
      </c>
      <c r="H414" s="3" t="s">
        <v>3928</v>
      </c>
      <c r="I414" s="3"/>
      <c r="J414" s="3">
        <v>55</v>
      </c>
      <c r="K414" s="3" t="s">
        <v>25</v>
      </c>
      <c r="M414" s="3">
        <v>15</v>
      </c>
    </row>
    <row r="415" customHeight="1" spans="1:13">
      <c r="A415" s="3">
        <v>11633</v>
      </c>
      <c r="D415" s="91" t="s">
        <v>21</v>
      </c>
      <c r="E415" s="91" t="s">
        <v>3975</v>
      </c>
      <c r="F415" s="3">
        <v>1999</v>
      </c>
      <c r="G415" s="3" t="s">
        <v>3765</v>
      </c>
      <c r="H415" s="3" t="s">
        <v>3976</v>
      </c>
      <c r="I415" s="3"/>
      <c r="J415" s="3">
        <v>20</v>
      </c>
      <c r="K415" s="3" t="s">
        <v>666</v>
      </c>
      <c r="M415" s="3">
        <v>10</v>
      </c>
    </row>
    <row r="416" customHeight="1" spans="1:13">
      <c r="A416" s="3">
        <v>11634</v>
      </c>
      <c r="D416" s="91" t="s">
        <v>21</v>
      </c>
      <c r="E416" s="91" t="s">
        <v>4703</v>
      </c>
      <c r="F416" s="3">
        <v>1999</v>
      </c>
      <c r="G416" s="3" t="s">
        <v>3783</v>
      </c>
      <c r="H416" s="3" t="s">
        <v>3857</v>
      </c>
      <c r="J416" s="3">
        <v>50</v>
      </c>
      <c r="K416" s="3" t="s">
        <v>25</v>
      </c>
      <c r="M416" s="3">
        <v>30</v>
      </c>
    </row>
    <row r="417" customHeight="1" spans="1:13">
      <c r="A417" s="3">
        <v>11635</v>
      </c>
      <c r="D417" s="91" t="s">
        <v>21</v>
      </c>
      <c r="E417" s="91" t="s">
        <v>3977</v>
      </c>
      <c r="F417" s="3">
        <v>1999</v>
      </c>
      <c r="G417" s="3" t="s">
        <v>3783</v>
      </c>
      <c r="H417" s="3" t="s">
        <v>3978</v>
      </c>
      <c r="I417" s="3"/>
      <c r="J417" s="3">
        <v>29</v>
      </c>
      <c r="K417" s="68" t="s">
        <v>72</v>
      </c>
      <c r="M417" s="3">
        <v>10</v>
      </c>
    </row>
    <row r="418" customHeight="1" spans="1:13">
      <c r="A418" s="3">
        <v>11636</v>
      </c>
      <c r="D418" s="91" t="s">
        <v>21</v>
      </c>
      <c r="E418" s="91" t="s">
        <v>4107</v>
      </c>
      <c r="F418" s="3">
        <v>1998</v>
      </c>
      <c r="G418" s="3" t="s">
        <v>3786</v>
      </c>
      <c r="H418" s="3" t="s">
        <v>4108</v>
      </c>
      <c r="I418" s="3"/>
      <c r="J418" s="3">
        <v>25</v>
      </c>
      <c r="K418" s="3" t="s">
        <v>1138</v>
      </c>
      <c r="M418" s="3">
        <v>15</v>
      </c>
    </row>
    <row r="419" customHeight="1" spans="1:13">
      <c r="A419" s="3">
        <v>11637</v>
      </c>
      <c r="D419" s="91" t="s">
        <v>21</v>
      </c>
      <c r="E419" s="91" t="s">
        <v>4109</v>
      </c>
      <c r="F419" s="3">
        <v>1999</v>
      </c>
      <c r="G419" s="3" t="s">
        <v>3783</v>
      </c>
      <c r="H419" s="3" t="s">
        <v>3791</v>
      </c>
      <c r="I419" s="3"/>
      <c r="J419" s="3">
        <v>64</v>
      </c>
      <c r="K419" s="3" t="s">
        <v>25</v>
      </c>
      <c r="M419" s="3">
        <v>15</v>
      </c>
    </row>
    <row r="420" customHeight="1" spans="1:13">
      <c r="A420" s="3">
        <v>11638</v>
      </c>
      <c r="D420" s="91" t="s">
        <v>21</v>
      </c>
      <c r="E420" s="91" t="s">
        <v>3979</v>
      </c>
      <c r="F420" s="3">
        <v>1999</v>
      </c>
      <c r="G420" s="3" t="s">
        <v>3777</v>
      </c>
      <c r="H420" s="3" t="s">
        <v>3980</v>
      </c>
      <c r="I420" s="3" t="s">
        <v>88</v>
      </c>
      <c r="J420" s="3">
        <v>56</v>
      </c>
      <c r="K420" s="3" t="s">
        <v>763</v>
      </c>
      <c r="M420" s="3">
        <v>10</v>
      </c>
    </row>
    <row r="421" customHeight="1" spans="1:13">
      <c r="A421" s="3">
        <v>11639</v>
      </c>
      <c r="D421" s="91" t="s">
        <v>21</v>
      </c>
      <c r="E421" s="91" t="s">
        <v>4704</v>
      </c>
      <c r="F421" s="3">
        <v>1999</v>
      </c>
      <c r="G421" s="3" t="s">
        <v>3765</v>
      </c>
      <c r="H421" s="3" t="s">
        <v>4662</v>
      </c>
      <c r="I421" s="3"/>
      <c r="J421" s="3">
        <v>48</v>
      </c>
      <c r="K421" s="3" t="s">
        <v>72</v>
      </c>
      <c r="M421" s="3">
        <v>20</v>
      </c>
    </row>
    <row r="422" customHeight="1" spans="1:13">
      <c r="A422" s="3">
        <v>11640</v>
      </c>
      <c r="D422" s="91" t="s">
        <v>21</v>
      </c>
      <c r="E422" s="91" t="s">
        <v>4705</v>
      </c>
      <c r="F422" s="3">
        <v>1999</v>
      </c>
      <c r="G422" s="3" t="s">
        <v>3765</v>
      </c>
      <c r="H422" s="3" t="s">
        <v>3771</v>
      </c>
      <c r="I422" s="3" t="s">
        <v>3825</v>
      </c>
      <c r="J422" s="3">
        <v>61</v>
      </c>
      <c r="K422" s="3" t="s">
        <v>25</v>
      </c>
      <c r="M422" s="3">
        <v>30</v>
      </c>
    </row>
    <row r="423" customHeight="1" spans="1:13">
      <c r="A423" s="3">
        <v>11641</v>
      </c>
      <c r="D423" s="91" t="s">
        <v>21</v>
      </c>
      <c r="E423" s="91" t="s">
        <v>3821</v>
      </c>
      <c r="F423" s="3">
        <v>1999</v>
      </c>
      <c r="G423" s="3" t="s">
        <v>3783</v>
      </c>
      <c r="H423" s="3" t="s">
        <v>3813</v>
      </c>
      <c r="I423" s="3"/>
      <c r="J423" s="3">
        <v>63</v>
      </c>
      <c r="K423" s="3" t="s">
        <v>666</v>
      </c>
      <c r="M423" s="3">
        <v>5</v>
      </c>
    </row>
    <row r="424" customHeight="1" spans="1:13">
      <c r="A424" s="3">
        <v>11642</v>
      </c>
      <c r="D424" s="91" t="s">
        <v>21</v>
      </c>
      <c r="E424" s="91" t="s">
        <v>3822</v>
      </c>
      <c r="F424" s="3">
        <v>2000</v>
      </c>
      <c r="G424" s="3" t="s">
        <v>3768</v>
      </c>
      <c r="H424" s="3" t="s">
        <v>3804</v>
      </c>
      <c r="I424" s="3"/>
      <c r="J424" s="3">
        <v>45</v>
      </c>
      <c r="K424" s="3" t="s">
        <v>1138</v>
      </c>
      <c r="M424" s="3">
        <v>5</v>
      </c>
    </row>
    <row r="425" customHeight="1" spans="1:13">
      <c r="A425" s="3">
        <v>11643</v>
      </c>
      <c r="D425" s="91" t="s">
        <v>21</v>
      </c>
      <c r="E425" s="91" t="s">
        <v>3981</v>
      </c>
      <c r="F425" s="3">
        <v>1999</v>
      </c>
      <c r="G425" s="3" t="s">
        <v>3765</v>
      </c>
      <c r="H425" s="3" t="s">
        <v>3892</v>
      </c>
      <c r="I425" s="3" t="s">
        <v>3825</v>
      </c>
      <c r="J425" s="3">
        <v>47</v>
      </c>
      <c r="K425" s="3" t="s">
        <v>72</v>
      </c>
      <c r="M425" s="3">
        <v>10</v>
      </c>
    </row>
    <row r="426" customHeight="1" spans="1:13">
      <c r="A426" s="3">
        <v>11644</v>
      </c>
      <c r="D426" s="91" t="s">
        <v>21</v>
      </c>
      <c r="E426" s="91" t="s">
        <v>4706</v>
      </c>
      <c r="F426" s="3">
        <v>1999</v>
      </c>
      <c r="G426" s="3" t="s">
        <v>3765</v>
      </c>
      <c r="H426" s="3" t="s">
        <v>4537</v>
      </c>
      <c r="I426" s="3"/>
      <c r="J426" s="3">
        <v>42</v>
      </c>
      <c r="K426" s="3" t="s">
        <v>666</v>
      </c>
      <c r="M426" s="3">
        <v>30</v>
      </c>
    </row>
    <row r="427" customHeight="1" spans="1:13">
      <c r="A427" s="3">
        <v>11645</v>
      </c>
      <c r="D427" s="91" t="s">
        <v>21</v>
      </c>
      <c r="E427" s="91" t="s">
        <v>4707</v>
      </c>
      <c r="F427" s="3">
        <v>1999</v>
      </c>
      <c r="G427" s="3" t="s">
        <v>3765</v>
      </c>
      <c r="H427" s="3" t="s">
        <v>3851</v>
      </c>
      <c r="I427" s="3" t="s">
        <v>3825</v>
      </c>
      <c r="J427" s="3">
        <v>32</v>
      </c>
      <c r="K427" s="3" t="s">
        <v>72</v>
      </c>
      <c r="M427" s="3">
        <v>50</v>
      </c>
    </row>
    <row r="428" customHeight="1" spans="1:13">
      <c r="A428" s="3">
        <v>11646</v>
      </c>
      <c r="D428" s="91" t="s">
        <v>21</v>
      </c>
      <c r="E428" s="91" t="s">
        <v>3823</v>
      </c>
      <c r="F428" s="3">
        <v>1999</v>
      </c>
      <c r="G428" s="3" t="s">
        <v>3765</v>
      </c>
      <c r="H428" s="3" t="s">
        <v>3824</v>
      </c>
      <c r="I428" s="3" t="s">
        <v>3825</v>
      </c>
      <c r="J428" s="3">
        <v>40</v>
      </c>
      <c r="K428" s="3" t="s">
        <v>763</v>
      </c>
      <c r="M428" s="3">
        <v>5</v>
      </c>
    </row>
    <row r="429" customHeight="1" spans="1:13">
      <c r="A429" s="3">
        <v>11647</v>
      </c>
      <c r="D429" s="91" t="s">
        <v>21</v>
      </c>
      <c r="E429" s="91" t="s">
        <v>4708</v>
      </c>
      <c r="F429" s="3">
        <v>1999</v>
      </c>
      <c r="G429" s="3" t="s">
        <v>3765</v>
      </c>
      <c r="H429" s="3" t="s">
        <v>3946</v>
      </c>
      <c r="I429" s="3" t="s">
        <v>3825</v>
      </c>
      <c r="J429" s="3">
        <v>43</v>
      </c>
      <c r="K429" s="3" t="s">
        <v>30</v>
      </c>
      <c r="M429" s="3">
        <v>150</v>
      </c>
    </row>
    <row r="430" customHeight="1" spans="1:13">
      <c r="A430" s="3">
        <v>11648</v>
      </c>
      <c r="D430" s="91" t="s">
        <v>21</v>
      </c>
      <c r="E430" s="91" t="s">
        <v>4110</v>
      </c>
      <c r="F430" s="3">
        <v>1999</v>
      </c>
      <c r="G430" s="3" t="s">
        <v>3783</v>
      </c>
      <c r="H430" s="3" t="s">
        <v>4111</v>
      </c>
      <c r="I430" s="3"/>
      <c r="J430" s="3">
        <v>25</v>
      </c>
      <c r="K430" s="3" t="s">
        <v>72</v>
      </c>
      <c r="M430" s="3">
        <v>15</v>
      </c>
    </row>
    <row r="431" customHeight="1" spans="1:13">
      <c r="A431" s="3">
        <v>11649</v>
      </c>
      <c r="D431" s="91" t="s">
        <v>21</v>
      </c>
      <c r="E431" s="91" t="s">
        <v>3826</v>
      </c>
      <c r="F431" s="3">
        <v>2000</v>
      </c>
      <c r="G431" s="3" t="s">
        <v>3768</v>
      </c>
      <c r="H431" s="3" t="s">
        <v>3827</v>
      </c>
      <c r="I431" s="3"/>
      <c r="J431" s="3">
        <v>76</v>
      </c>
      <c r="K431" s="3" t="s">
        <v>1138</v>
      </c>
      <c r="M431" s="3">
        <v>5</v>
      </c>
    </row>
    <row r="432" customHeight="1" spans="1:13">
      <c r="A432" s="3">
        <v>11650</v>
      </c>
      <c r="D432" s="91" t="s">
        <v>21</v>
      </c>
      <c r="E432" s="91" t="s">
        <v>4709</v>
      </c>
      <c r="F432" s="3">
        <v>1999</v>
      </c>
      <c r="G432" s="3" t="s">
        <v>3765</v>
      </c>
      <c r="H432" s="3" t="s">
        <v>4082</v>
      </c>
      <c r="I432" s="3" t="s">
        <v>3825</v>
      </c>
      <c r="J432" s="3">
        <v>19</v>
      </c>
      <c r="K432" s="3" t="s">
        <v>72</v>
      </c>
      <c r="M432" s="3">
        <v>30</v>
      </c>
    </row>
    <row r="433" customHeight="1" spans="1:13">
      <c r="A433" s="3">
        <v>11651</v>
      </c>
      <c r="D433" s="91" t="s">
        <v>21</v>
      </c>
      <c r="E433" s="91" t="s">
        <v>4710</v>
      </c>
      <c r="F433" s="3">
        <v>1999</v>
      </c>
      <c r="G433" s="3" t="s">
        <v>3765</v>
      </c>
      <c r="H433" s="3" t="s">
        <v>4711</v>
      </c>
      <c r="I433" s="3" t="s">
        <v>3825</v>
      </c>
      <c r="J433" s="3">
        <v>25</v>
      </c>
      <c r="K433" s="3" t="s">
        <v>72</v>
      </c>
      <c r="M433" s="3">
        <v>30</v>
      </c>
    </row>
    <row r="434" customHeight="1" spans="1:13">
      <c r="A434" s="3">
        <v>11652</v>
      </c>
      <c r="D434" s="91" t="s">
        <v>21</v>
      </c>
      <c r="E434" s="91" t="s">
        <v>4712</v>
      </c>
      <c r="F434" s="3">
        <v>2000</v>
      </c>
      <c r="G434" s="3" t="s">
        <v>4404</v>
      </c>
      <c r="H434" s="3" t="s">
        <v>3994</v>
      </c>
      <c r="I434" s="3" t="s">
        <v>4713</v>
      </c>
      <c r="J434" s="3">
        <v>14</v>
      </c>
      <c r="K434" s="3" t="s">
        <v>72</v>
      </c>
      <c r="M434" s="3">
        <v>30</v>
      </c>
    </row>
    <row r="435" customHeight="1" spans="1:13">
      <c r="A435" s="3">
        <v>11653</v>
      </c>
      <c r="D435" s="91" t="s">
        <v>21</v>
      </c>
      <c r="E435" s="91" t="s">
        <v>4714</v>
      </c>
      <c r="F435" s="3">
        <v>1999</v>
      </c>
      <c r="G435" s="3" t="s">
        <v>3765</v>
      </c>
      <c r="H435" s="3" t="s">
        <v>3833</v>
      </c>
      <c r="I435" s="3" t="s">
        <v>3825</v>
      </c>
      <c r="J435" s="3">
        <v>71</v>
      </c>
      <c r="K435" s="3" t="s">
        <v>72</v>
      </c>
      <c r="M435" s="3">
        <v>45</v>
      </c>
    </row>
    <row r="436" customHeight="1" spans="1:13">
      <c r="A436" s="3">
        <v>11654</v>
      </c>
      <c r="D436" s="91" t="s">
        <v>21</v>
      </c>
      <c r="E436" s="91" t="s">
        <v>4715</v>
      </c>
      <c r="F436" s="3">
        <v>1999</v>
      </c>
      <c r="G436" s="3" t="s">
        <v>3765</v>
      </c>
      <c r="H436" s="3" t="s">
        <v>4716</v>
      </c>
      <c r="I436" s="3" t="s">
        <v>3825</v>
      </c>
      <c r="J436" s="3">
        <v>31</v>
      </c>
      <c r="K436" s="3" t="s">
        <v>666</v>
      </c>
      <c r="M436" s="3">
        <v>20</v>
      </c>
    </row>
    <row r="437" customHeight="1" spans="1:13">
      <c r="A437" s="3">
        <v>11655</v>
      </c>
      <c r="D437" s="91" t="s">
        <v>21</v>
      </c>
      <c r="E437" s="91" t="s">
        <v>4717</v>
      </c>
      <c r="F437" s="3">
        <v>1999</v>
      </c>
      <c r="G437" s="3" t="s">
        <v>3765</v>
      </c>
      <c r="H437" s="3" t="s">
        <v>4718</v>
      </c>
      <c r="I437" s="3"/>
      <c r="J437" s="3">
        <v>24</v>
      </c>
      <c r="K437" s="3" t="s">
        <v>25</v>
      </c>
      <c r="M437" s="3">
        <v>70</v>
      </c>
    </row>
    <row r="438" customHeight="1" spans="1:13">
      <c r="A438" s="3">
        <v>11656</v>
      </c>
      <c r="D438" s="91" t="s">
        <v>21</v>
      </c>
      <c r="E438" s="91" t="s">
        <v>4112</v>
      </c>
      <c r="F438" s="3">
        <v>1999</v>
      </c>
      <c r="G438" s="3" t="s">
        <v>3765</v>
      </c>
      <c r="H438" s="3" t="s">
        <v>4113</v>
      </c>
      <c r="I438" s="3" t="s">
        <v>3825</v>
      </c>
      <c r="J438" s="3">
        <v>65</v>
      </c>
      <c r="K438" s="3" t="s">
        <v>666</v>
      </c>
      <c r="M438" s="3">
        <v>15</v>
      </c>
    </row>
    <row r="439" customHeight="1" spans="1:13">
      <c r="A439" s="3">
        <v>11657</v>
      </c>
      <c r="D439" s="91" t="s">
        <v>21</v>
      </c>
      <c r="E439" s="91" t="s">
        <v>4719</v>
      </c>
      <c r="F439" s="3">
        <v>2000</v>
      </c>
      <c r="G439" s="3" t="s">
        <v>3983</v>
      </c>
      <c r="H439" s="3" t="s">
        <v>4720</v>
      </c>
      <c r="I439" s="3" t="s">
        <v>88</v>
      </c>
      <c r="J439" s="3">
        <v>54</v>
      </c>
      <c r="K439" s="3" t="s">
        <v>72</v>
      </c>
      <c r="M439" s="3">
        <v>20</v>
      </c>
    </row>
    <row r="440" customHeight="1" spans="1:13">
      <c r="A440" s="3">
        <v>11658</v>
      </c>
      <c r="D440" s="91" t="s">
        <v>21</v>
      </c>
      <c r="E440" s="91" t="s">
        <v>4721</v>
      </c>
      <c r="F440" s="3">
        <v>2000</v>
      </c>
      <c r="G440" s="3" t="s">
        <v>3768</v>
      </c>
      <c r="H440" s="3" t="s">
        <v>3892</v>
      </c>
      <c r="I440" s="3"/>
      <c r="J440" s="3">
        <v>52</v>
      </c>
      <c r="K440" s="3" t="s">
        <v>25</v>
      </c>
      <c r="M440" s="3">
        <v>25</v>
      </c>
    </row>
    <row r="441" customHeight="1" spans="1:13">
      <c r="A441" s="3">
        <v>11659</v>
      </c>
      <c r="D441" s="91" t="s">
        <v>21</v>
      </c>
      <c r="E441" s="91" t="s">
        <v>4722</v>
      </c>
      <c r="F441" s="3">
        <v>2000</v>
      </c>
      <c r="G441" s="3" t="s">
        <v>3768</v>
      </c>
      <c r="H441" s="3" t="s">
        <v>4723</v>
      </c>
      <c r="I441" s="3" t="s">
        <v>88</v>
      </c>
      <c r="J441" s="3">
        <v>36</v>
      </c>
      <c r="K441" s="3" t="s">
        <v>72</v>
      </c>
      <c r="M441" s="3">
        <v>20</v>
      </c>
    </row>
    <row r="442" customHeight="1" spans="1:13">
      <c r="A442" s="3">
        <v>11660</v>
      </c>
      <c r="D442" s="91" t="s">
        <v>21</v>
      </c>
      <c r="E442" s="91" t="s">
        <v>3982</v>
      </c>
      <c r="F442" s="3">
        <v>2000</v>
      </c>
      <c r="G442" s="3" t="s">
        <v>3983</v>
      </c>
      <c r="H442" s="3" t="s">
        <v>3984</v>
      </c>
      <c r="I442" s="3" t="s">
        <v>88</v>
      </c>
      <c r="J442" s="3">
        <v>25</v>
      </c>
      <c r="K442" s="3" t="s">
        <v>763</v>
      </c>
      <c r="M442" s="3">
        <v>10</v>
      </c>
    </row>
    <row r="443" customHeight="1" spans="1:13">
      <c r="A443" s="3">
        <v>11661</v>
      </c>
      <c r="D443" s="91" t="s">
        <v>21</v>
      </c>
      <c r="E443" s="91" t="s">
        <v>3828</v>
      </c>
      <c r="F443" s="3">
        <v>2000</v>
      </c>
      <c r="G443" s="3" t="s">
        <v>3768</v>
      </c>
      <c r="H443" s="3" t="s">
        <v>3829</v>
      </c>
      <c r="I443" s="3"/>
      <c r="J443" s="3">
        <v>77</v>
      </c>
      <c r="K443" s="3" t="s">
        <v>763</v>
      </c>
      <c r="M443" s="3">
        <v>5</v>
      </c>
    </row>
    <row r="444" customHeight="1" spans="1:13">
      <c r="A444" s="3">
        <v>11662</v>
      </c>
      <c r="D444" s="91" t="s">
        <v>21</v>
      </c>
      <c r="E444" s="91" t="s">
        <v>3985</v>
      </c>
      <c r="F444" s="3">
        <v>2000</v>
      </c>
      <c r="G444" s="3" t="s">
        <v>3983</v>
      </c>
      <c r="H444" s="3" t="s">
        <v>3986</v>
      </c>
      <c r="I444" s="3" t="s">
        <v>88</v>
      </c>
      <c r="J444" s="3">
        <v>40</v>
      </c>
      <c r="K444" s="3" t="s">
        <v>72</v>
      </c>
      <c r="M444" s="3">
        <v>10</v>
      </c>
    </row>
    <row r="445" customHeight="1" spans="1:13">
      <c r="A445" s="3">
        <v>11663</v>
      </c>
      <c r="D445" s="91" t="s">
        <v>21</v>
      </c>
      <c r="E445" s="91" t="s">
        <v>4724</v>
      </c>
      <c r="F445" s="3">
        <v>1999</v>
      </c>
      <c r="G445" s="3" t="s">
        <v>3765</v>
      </c>
      <c r="H445" s="3" t="s">
        <v>3994</v>
      </c>
      <c r="I445" s="3" t="s">
        <v>4725</v>
      </c>
      <c r="J445" s="3">
        <v>3</v>
      </c>
      <c r="K445" s="3" t="s">
        <v>1138</v>
      </c>
      <c r="M445" s="3">
        <v>35</v>
      </c>
    </row>
    <row r="446" customHeight="1" spans="1:13">
      <c r="A446" s="3">
        <v>11664</v>
      </c>
      <c r="D446" s="91" t="s">
        <v>21</v>
      </c>
      <c r="E446" s="91" t="s">
        <v>4726</v>
      </c>
      <c r="F446" s="3">
        <v>1999</v>
      </c>
      <c r="G446" s="3" t="s">
        <v>3765</v>
      </c>
      <c r="H446" s="3" t="s">
        <v>3864</v>
      </c>
      <c r="I446" s="3" t="s">
        <v>3825</v>
      </c>
      <c r="J446" s="3">
        <v>52</v>
      </c>
      <c r="K446" s="3" t="s">
        <v>72</v>
      </c>
      <c r="M446" s="3">
        <v>50</v>
      </c>
    </row>
    <row r="447" customHeight="1" spans="1:13">
      <c r="A447" s="3">
        <v>11665</v>
      </c>
      <c r="D447" s="91" t="s">
        <v>21</v>
      </c>
      <c r="E447" s="91" t="s">
        <v>4114</v>
      </c>
      <c r="F447" s="3">
        <v>1999</v>
      </c>
      <c r="G447" s="3" t="s">
        <v>3765</v>
      </c>
      <c r="H447" s="3" t="s">
        <v>4085</v>
      </c>
      <c r="I447" s="68" t="s">
        <v>3825</v>
      </c>
      <c r="J447" s="3">
        <v>17</v>
      </c>
      <c r="K447" s="3" t="s">
        <v>666</v>
      </c>
      <c r="M447" s="3">
        <v>15</v>
      </c>
    </row>
    <row r="448" customHeight="1" spans="1:13">
      <c r="A448" s="3">
        <v>11666</v>
      </c>
      <c r="D448" s="91" t="s">
        <v>21</v>
      </c>
      <c r="E448" s="91" t="s">
        <v>4727</v>
      </c>
      <c r="F448" s="3">
        <v>1999</v>
      </c>
      <c r="G448" s="3" t="s">
        <v>3765</v>
      </c>
      <c r="H448" s="3" t="s">
        <v>4113</v>
      </c>
      <c r="I448" s="3" t="s">
        <v>3825</v>
      </c>
      <c r="J448" s="3">
        <v>65</v>
      </c>
      <c r="K448" s="3" t="s">
        <v>72</v>
      </c>
      <c r="M448" s="3">
        <v>20</v>
      </c>
    </row>
    <row r="449" customHeight="1" spans="1:13">
      <c r="A449" s="3">
        <v>11667</v>
      </c>
      <c r="D449" s="91" t="s">
        <v>21</v>
      </c>
      <c r="E449" s="91" t="s">
        <v>4728</v>
      </c>
      <c r="F449" s="3">
        <v>1999</v>
      </c>
      <c r="G449" s="3" t="s">
        <v>3765</v>
      </c>
      <c r="H449" s="3" t="s">
        <v>3873</v>
      </c>
      <c r="I449" s="3" t="s">
        <v>3825</v>
      </c>
      <c r="J449" s="3">
        <v>35</v>
      </c>
      <c r="K449" s="3" t="s">
        <v>763</v>
      </c>
      <c r="M449" s="3">
        <v>20</v>
      </c>
    </row>
    <row r="450" customHeight="1" spans="1:13">
      <c r="A450" s="3">
        <v>11668</v>
      </c>
      <c r="D450" s="91" t="s">
        <v>21</v>
      </c>
      <c r="E450" s="91" t="s">
        <v>4729</v>
      </c>
      <c r="F450" s="3">
        <v>1999</v>
      </c>
      <c r="G450" s="3" t="s">
        <v>3765</v>
      </c>
      <c r="H450" s="3" t="s">
        <v>3873</v>
      </c>
      <c r="I450" s="3" t="s">
        <v>3825</v>
      </c>
      <c r="J450" s="3">
        <v>35</v>
      </c>
      <c r="K450" s="3" t="s">
        <v>666</v>
      </c>
      <c r="M450" s="3">
        <v>25</v>
      </c>
    </row>
    <row r="451" customHeight="1" spans="1:13">
      <c r="A451" s="3">
        <v>11669</v>
      </c>
      <c r="D451" s="91" t="s">
        <v>21</v>
      </c>
      <c r="E451" s="91" t="s">
        <v>4730</v>
      </c>
      <c r="F451" s="3">
        <v>1999</v>
      </c>
      <c r="G451" s="3" t="s">
        <v>3783</v>
      </c>
      <c r="H451" s="3" t="s">
        <v>3970</v>
      </c>
      <c r="I451" s="3"/>
      <c r="J451" s="3">
        <v>52</v>
      </c>
      <c r="K451" s="3" t="s">
        <v>72</v>
      </c>
      <c r="M451" s="3">
        <v>20</v>
      </c>
    </row>
    <row r="452" customHeight="1" spans="1:13">
      <c r="A452" s="3">
        <v>11670</v>
      </c>
      <c r="D452" s="91" t="s">
        <v>21</v>
      </c>
      <c r="E452" s="91" t="s">
        <v>3987</v>
      </c>
      <c r="F452" s="3">
        <v>1999</v>
      </c>
      <c r="G452" s="3" t="s">
        <v>3783</v>
      </c>
      <c r="H452" s="3" t="s">
        <v>3950</v>
      </c>
      <c r="I452" s="3"/>
      <c r="J452" s="3">
        <v>56</v>
      </c>
      <c r="K452" s="3" t="s">
        <v>72</v>
      </c>
      <c r="M452" s="3">
        <v>10</v>
      </c>
    </row>
    <row r="453" customHeight="1" spans="1:13">
      <c r="A453" s="3">
        <v>11671</v>
      </c>
      <c r="D453" s="91" t="s">
        <v>21</v>
      </c>
      <c r="E453" s="91" t="s">
        <v>3830</v>
      </c>
      <c r="F453" s="3">
        <v>2000</v>
      </c>
      <c r="G453" s="3" t="s">
        <v>3768</v>
      </c>
      <c r="H453" s="3" t="s">
        <v>3831</v>
      </c>
      <c r="I453" s="3" t="s">
        <v>88</v>
      </c>
      <c r="J453" s="3">
        <v>70</v>
      </c>
      <c r="K453" s="3" t="s">
        <v>1138</v>
      </c>
      <c r="M453" s="3">
        <v>5</v>
      </c>
    </row>
    <row r="454" customHeight="1" spans="1:13">
      <c r="A454" s="3">
        <v>11672</v>
      </c>
      <c r="D454" s="91" t="s">
        <v>21</v>
      </c>
      <c r="E454" s="91" t="s">
        <v>4115</v>
      </c>
      <c r="F454" s="3">
        <v>2000</v>
      </c>
      <c r="G454" s="3" t="s">
        <v>3768</v>
      </c>
      <c r="H454" s="3" t="s">
        <v>3864</v>
      </c>
      <c r="I454" s="3" t="s">
        <v>88</v>
      </c>
      <c r="J454" s="3">
        <v>59</v>
      </c>
      <c r="K454" s="3" t="s">
        <v>763</v>
      </c>
      <c r="M454" s="3">
        <v>15</v>
      </c>
    </row>
    <row r="455" customHeight="1" spans="1:13">
      <c r="A455" s="3">
        <v>11673</v>
      </c>
      <c r="D455" s="91" t="s">
        <v>21</v>
      </c>
      <c r="E455" s="91" t="s">
        <v>4731</v>
      </c>
      <c r="F455" s="3">
        <v>2000</v>
      </c>
      <c r="G455" s="3" t="s">
        <v>3768</v>
      </c>
      <c r="H455" s="3" t="s">
        <v>4519</v>
      </c>
      <c r="I455" s="3" t="s">
        <v>88</v>
      </c>
      <c r="J455" s="3">
        <v>50</v>
      </c>
      <c r="K455" s="3" t="s">
        <v>1138</v>
      </c>
      <c r="M455" s="3">
        <v>20</v>
      </c>
    </row>
    <row r="456" customHeight="1" spans="1:13">
      <c r="A456" s="3">
        <v>11674</v>
      </c>
      <c r="D456" s="91" t="s">
        <v>21</v>
      </c>
      <c r="E456" s="91" t="s">
        <v>4732</v>
      </c>
      <c r="F456" s="3">
        <v>1999</v>
      </c>
      <c r="G456" s="3" t="s">
        <v>3783</v>
      </c>
      <c r="H456" s="3" t="s">
        <v>4602</v>
      </c>
      <c r="I456" s="3"/>
      <c r="J456" s="3">
        <v>37</v>
      </c>
      <c r="K456" s="3" t="s">
        <v>25</v>
      </c>
      <c r="M456" s="3">
        <v>25</v>
      </c>
    </row>
    <row r="457" customHeight="1" spans="1:13">
      <c r="A457" s="3">
        <v>11675</v>
      </c>
      <c r="D457" s="91" t="s">
        <v>21</v>
      </c>
      <c r="E457" s="91" t="s">
        <v>4116</v>
      </c>
      <c r="F457" s="3">
        <v>1999</v>
      </c>
      <c r="G457" s="3" t="s">
        <v>3783</v>
      </c>
      <c r="H457" s="3" t="s">
        <v>3815</v>
      </c>
      <c r="I457" s="3"/>
      <c r="J457" s="3">
        <v>48</v>
      </c>
      <c r="K457" s="3" t="s">
        <v>72</v>
      </c>
      <c r="M457" s="3">
        <v>15</v>
      </c>
    </row>
    <row r="458" customHeight="1" spans="1:13">
      <c r="A458" s="3">
        <v>11676</v>
      </c>
      <c r="D458" s="91" t="s">
        <v>21</v>
      </c>
      <c r="E458" s="91" t="s">
        <v>4117</v>
      </c>
      <c r="F458" s="3">
        <v>1999</v>
      </c>
      <c r="G458" s="3" t="s">
        <v>3783</v>
      </c>
      <c r="H458" s="3" t="s">
        <v>3815</v>
      </c>
      <c r="I458" s="3"/>
      <c r="J458" s="3">
        <v>48</v>
      </c>
      <c r="K458" s="3" t="s">
        <v>72</v>
      </c>
      <c r="M458" s="3">
        <v>15</v>
      </c>
    </row>
    <row r="459" customHeight="1" spans="1:13">
      <c r="A459" s="3">
        <v>11677</v>
      </c>
      <c r="D459" s="91" t="s">
        <v>21</v>
      </c>
      <c r="E459" s="91" t="s">
        <v>4733</v>
      </c>
      <c r="F459" s="3">
        <v>1999</v>
      </c>
      <c r="G459" s="3" t="s">
        <v>3765</v>
      </c>
      <c r="H459" s="3" t="s">
        <v>4519</v>
      </c>
      <c r="I459" s="3"/>
      <c r="J459" s="3">
        <v>46</v>
      </c>
      <c r="K459" s="3" t="s">
        <v>666</v>
      </c>
      <c r="M459" s="3">
        <v>35</v>
      </c>
    </row>
    <row r="460" customHeight="1" spans="1:13">
      <c r="A460" s="3">
        <v>11678</v>
      </c>
      <c r="D460" s="91" t="s">
        <v>21</v>
      </c>
      <c r="E460" s="91" t="s">
        <v>4734</v>
      </c>
      <c r="F460" s="3">
        <v>1999</v>
      </c>
      <c r="G460" s="3" t="s">
        <v>3765</v>
      </c>
      <c r="H460" s="3" t="s">
        <v>4735</v>
      </c>
      <c r="I460" s="3"/>
      <c r="J460" s="3">
        <v>22</v>
      </c>
      <c r="K460" s="3" t="s">
        <v>25</v>
      </c>
      <c r="M460" s="3">
        <v>45</v>
      </c>
    </row>
    <row r="461" customHeight="1" spans="1:13">
      <c r="A461" s="3">
        <v>11679</v>
      </c>
      <c r="D461" s="91" t="s">
        <v>21</v>
      </c>
      <c r="E461" s="91" t="s">
        <v>4736</v>
      </c>
      <c r="F461" s="3">
        <v>1999</v>
      </c>
      <c r="G461" s="3" t="s">
        <v>3765</v>
      </c>
      <c r="H461" s="3" t="s">
        <v>4737</v>
      </c>
      <c r="I461" s="3"/>
      <c r="J461" s="3">
        <v>23</v>
      </c>
      <c r="K461" s="3" t="s">
        <v>72</v>
      </c>
      <c r="M461" s="3">
        <v>25</v>
      </c>
    </row>
    <row r="462" customHeight="1" spans="1:13">
      <c r="A462" s="3">
        <v>11680</v>
      </c>
      <c r="D462" s="91" t="s">
        <v>21</v>
      </c>
      <c r="E462" s="91" t="s">
        <v>3988</v>
      </c>
      <c r="F462" s="3">
        <v>1999</v>
      </c>
      <c r="G462" s="3" t="s">
        <v>3777</v>
      </c>
      <c r="H462" s="3" t="s">
        <v>3989</v>
      </c>
      <c r="I462" s="3" t="s">
        <v>88</v>
      </c>
      <c r="J462" s="3">
        <v>28</v>
      </c>
      <c r="K462" s="3" t="s">
        <v>1138</v>
      </c>
      <c r="M462" s="3">
        <v>10</v>
      </c>
    </row>
    <row r="463" customHeight="1" spans="1:13">
      <c r="A463" s="3">
        <v>11681</v>
      </c>
      <c r="D463" s="91" t="s">
        <v>21</v>
      </c>
      <c r="E463" s="91" t="s">
        <v>3832</v>
      </c>
      <c r="F463" s="3">
        <v>1999</v>
      </c>
      <c r="G463" s="3" t="s">
        <v>3765</v>
      </c>
      <c r="H463" s="3" t="s">
        <v>3833</v>
      </c>
      <c r="I463" s="3"/>
      <c r="J463" s="3">
        <v>71</v>
      </c>
      <c r="K463" s="3" t="s">
        <v>2716</v>
      </c>
      <c r="M463" s="3">
        <v>5</v>
      </c>
    </row>
    <row r="464" customHeight="1" spans="1:13">
      <c r="A464" s="3">
        <v>11682</v>
      </c>
      <c r="D464" s="91" t="s">
        <v>21</v>
      </c>
      <c r="E464" s="91" t="s">
        <v>4118</v>
      </c>
      <c r="F464" s="3">
        <v>1999</v>
      </c>
      <c r="G464" s="3" t="s">
        <v>3783</v>
      </c>
      <c r="H464" s="3" t="s">
        <v>3918</v>
      </c>
      <c r="I464" s="3"/>
      <c r="J464" s="3">
        <v>62</v>
      </c>
      <c r="K464" s="3" t="s">
        <v>25</v>
      </c>
      <c r="M464" s="3">
        <v>15</v>
      </c>
    </row>
    <row r="465" customHeight="1" spans="1:13">
      <c r="A465" s="3">
        <v>11683</v>
      </c>
      <c r="D465" s="91" t="s">
        <v>21</v>
      </c>
      <c r="E465" s="91" t="s">
        <v>3990</v>
      </c>
      <c r="F465" s="3">
        <v>1999</v>
      </c>
      <c r="G465" s="3" t="s">
        <v>3783</v>
      </c>
      <c r="H465" s="3" t="s">
        <v>3911</v>
      </c>
      <c r="I465" s="3"/>
      <c r="J465" s="3">
        <v>61</v>
      </c>
      <c r="K465" s="3" t="s">
        <v>25</v>
      </c>
      <c r="M465" s="3">
        <v>10</v>
      </c>
    </row>
    <row r="466" customHeight="1" spans="1:13">
      <c r="A466" s="3">
        <v>11684</v>
      </c>
      <c r="D466" s="91" t="s">
        <v>21</v>
      </c>
      <c r="E466" s="91" t="s">
        <v>4738</v>
      </c>
      <c r="F466" s="3">
        <v>1999</v>
      </c>
      <c r="G466" s="3" t="s">
        <v>3765</v>
      </c>
      <c r="H466" s="3" t="s">
        <v>3873</v>
      </c>
      <c r="I466" s="3"/>
      <c r="J466" s="3">
        <v>35</v>
      </c>
      <c r="K466" s="3" t="s">
        <v>25</v>
      </c>
      <c r="M466" s="3">
        <v>40</v>
      </c>
    </row>
    <row r="467" customHeight="1" spans="1:13">
      <c r="A467" s="3">
        <v>11685</v>
      </c>
      <c r="D467" s="91" t="s">
        <v>21</v>
      </c>
      <c r="E467" s="91" t="s">
        <v>4739</v>
      </c>
      <c r="F467" s="3">
        <v>1999</v>
      </c>
      <c r="G467" s="3" t="s">
        <v>3765</v>
      </c>
      <c r="H467" s="3" t="s">
        <v>4740</v>
      </c>
      <c r="I467" s="3"/>
      <c r="J467" s="3">
        <v>29</v>
      </c>
      <c r="K467" s="3" t="s">
        <v>25</v>
      </c>
      <c r="M467" s="3">
        <v>70</v>
      </c>
    </row>
    <row r="468" customHeight="1" spans="1:13">
      <c r="A468" s="3">
        <v>11686</v>
      </c>
      <c r="D468" s="91" t="s">
        <v>21</v>
      </c>
      <c r="E468" s="91" t="s">
        <v>4119</v>
      </c>
      <c r="F468" s="3">
        <v>2000</v>
      </c>
      <c r="G468" s="3" t="s">
        <v>3768</v>
      </c>
      <c r="H468" s="3" t="s">
        <v>3937</v>
      </c>
      <c r="I468" s="3"/>
      <c r="J468" s="3">
        <v>55</v>
      </c>
      <c r="K468" s="3" t="s">
        <v>72</v>
      </c>
      <c r="M468" s="3">
        <v>15</v>
      </c>
    </row>
    <row r="469" customHeight="1" spans="1:13">
      <c r="A469" s="3">
        <v>11687</v>
      </c>
      <c r="D469" s="91" t="s">
        <v>21</v>
      </c>
      <c r="E469" s="91" t="s">
        <v>4741</v>
      </c>
      <c r="F469" s="3">
        <v>1999</v>
      </c>
      <c r="G469" s="3" t="s">
        <v>3765</v>
      </c>
      <c r="H469" s="3" t="s">
        <v>4519</v>
      </c>
      <c r="I469" s="3"/>
      <c r="J469" s="3">
        <v>46</v>
      </c>
      <c r="K469" s="3" t="s">
        <v>25</v>
      </c>
      <c r="M469" s="3">
        <v>100</v>
      </c>
    </row>
    <row r="470" customHeight="1" spans="1:13">
      <c r="A470" s="3" t="s">
        <v>2854</v>
      </c>
      <c r="D470" s="91" t="s">
        <v>66</v>
      </c>
      <c r="E470" s="91" t="s">
        <v>4742</v>
      </c>
      <c r="F470" s="3">
        <v>2021</v>
      </c>
      <c r="G470" s="3" t="s">
        <v>4743</v>
      </c>
      <c r="H470" s="3" t="s">
        <v>4744</v>
      </c>
      <c r="I470" s="3">
        <v>4</v>
      </c>
      <c r="J470" s="3" t="s">
        <v>4745</v>
      </c>
      <c r="K470" s="3" t="s">
        <v>467</v>
      </c>
      <c r="M470" s="3">
        <v>130</v>
      </c>
    </row>
    <row r="475" customHeight="1" spans="1:11">
      <c r="A475" s="3" t="s">
        <v>4746</v>
      </c>
      <c r="B475" s="3" t="s">
        <v>4747</v>
      </c>
      <c r="F475" s="3">
        <v>1999</v>
      </c>
      <c r="G475" s="3" t="s">
        <v>3765</v>
      </c>
      <c r="H475" s="3" t="s">
        <v>4411</v>
      </c>
      <c r="J475" s="3">
        <v>15</v>
      </c>
      <c r="K475" s="3" t="s">
        <v>4748</v>
      </c>
    </row>
    <row r="476" customHeight="1" spans="1:11">
      <c r="A476" s="3" t="s">
        <v>4746</v>
      </c>
      <c r="B476" s="3" t="s">
        <v>4747</v>
      </c>
      <c r="F476" s="3">
        <v>2000</v>
      </c>
      <c r="G476" s="3" t="s">
        <v>3861</v>
      </c>
      <c r="H476" s="3" t="s">
        <v>4749</v>
      </c>
      <c r="J476" s="3">
        <v>4</v>
      </c>
      <c r="K476" s="3" t="s">
        <v>520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BF9000"/>
    <outlinePr summaryBelow="0" summaryRight="0"/>
  </sheetPr>
  <dimension ref="A1:S476"/>
  <sheetViews>
    <sheetView workbookViewId="0">
      <selection activeCell="A1" sqref="A1"/>
    </sheetView>
  </sheetViews>
  <sheetFormatPr defaultColWidth="12.6285714285714" defaultRowHeight="15.75" customHeight="1"/>
  <cols>
    <col min="7" max="7" width="20.752380952381" customWidth="1"/>
    <col min="8" max="8" width="19.8761904761905" customWidth="1"/>
    <col min="18" max="18" width="15.3809523809524" customWidth="1"/>
  </cols>
  <sheetData>
    <row r="1" customHeight="1" spans="1:17">
      <c r="A1" s="162" t="e">
        <f>#REF!+1</f>
        <v>#REF!</v>
      </c>
      <c r="D1" s="91" t="s">
        <v>21</v>
      </c>
      <c r="E1" s="91" t="s">
        <v>3764</v>
      </c>
      <c r="F1" s="3">
        <v>1999</v>
      </c>
      <c r="G1" s="3" t="s">
        <v>3765</v>
      </c>
      <c r="H1" s="3" t="s">
        <v>3766</v>
      </c>
      <c r="I1" s="3"/>
      <c r="J1" s="3">
        <v>21</v>
      </c>
      <c r="K1" s="3" t="s">
        <v>2716</v>
      </c>
      <c r="M1" s="3">
        <v>0</v>
      </c>
      <c r="N1" s="3" t="s">
        <v>4750</v>
      </c>
      <c r="O1" s="232">
        <v>44706</v>
      </c>
      <c r="P1" s="177"/>
      <c r="Q1" s="220"/>
    </row>
    <row r="2" customHeight="1" spans="1:17">
      <c r="A2" s="162" t="e">
        <f t="shared" ref="A2:A10" si="0">A1+1</f>
        <v>#REF!</v>
      </c>
      <c r="D2" s="91" t="s">
        <v>21</v>
      </c>
      <c r="E2" s="91" t="s">
        <v>3767</v>
      </c>
      <c r="F2" s="3">
        <v>2000</v>
      </c>
      <c r="G2" s="3" t="s">
        <v>3768</v>
      </c>
      <c r="H2" s="3" t="s">
        <v>3769</v>
      </c>
      <c r="I2" s="3"/>
      <c r="J2" s="3">
        <v>63</v>
      </c>
      <c r="K2" s="3" t="s">
        <v>1138</v>
      </c>
      <c r="M2" s="3">
        <v>5</v>
      </c>
      <c r="N2" s="6">
        <f>COUNTA(M2:M297)</f>
        <v>296</v>
      </c>
      <c r="O2" s="167"/>
      <c r="P2" s="227"/>
      <c r="Q2" s="228"/>
    </row>
    <row r="3" customHeight="1" spans="1:14">
      <c r="A3" s="162" t="e">
        <f t="shared" si="0"/>
        <v>#REF!</v>
      </c>
      <c r="D3" s="91" t="s">
        <v>21</v>
      </c>
      <c r="E3" s="91" t="s">
        <v>3770</v>
      </c>
      <c r="F3" s="3">
        <v>2000</v>
      </c>
      <c r="G3" s="3" t="s">
        <v>3768</v>
      </c>
      <c r="H3" s="3" t="s">
        <v>3771</v>
      </c>
      <c r="I3" s="3"/>
      <c r="J3" s="3">
        <v>66</v>
      </c>
      <c r="K3" s="3" t="s">
        <v>72</v>
      </c>
      <c r="M3" s="3">
        <v>5</v>
      </c>
      <c r="N3" s="6">
        <f>SUM(M2:M297)</f>
        <v>4225</v>
      </c>
    </row>
    <row r="4" customHeight="1" spans="1:14">
      <c r="A4" s="162" t="e">
        <f t="shared" si="0"/>
        <v>#REF!</v>
      </c>
      <c r="D4" s="91" t="s">
        <v>21</v>
      </c>
      <c r="E4" s="91" t="s">
        <v>3772</v>
      </c>
      <c r="F4" s="3">
        <v>2000</v>
      </c>
      <c r="G4" s="3" t="s">
        <v>3768</v>
      </c>
      <c r="H4" s="3" t="s">
        <v>3769</v>
      </c>
      <c r="I4" s="3"/>
      <c r="J4" s="3">
        <v>63</v>
      </c>
      <c r="K4" s="3" t="s">
        <v>1138</v>
      </c>
      <c r="M4" s="3">
        <v>5</v>
      </c>
      <c r="N4" s="6">
        <f>N3/N2</f>
        <v>14.2736486486486</v>
      </c>
    </row>
    <row r="5" customHeight="1" spans="1:19">
      <c r="A5" s="162" t="e">
        <f t="shared" si="0"/>
        <v>#REF!</v>
      </c>
      <c r="D5" s="91" t="s">
        <v>21</v>
      </c>
      <c r="E5" s="91" t="s">
        <v>3773</v>
      </c>
      <c r="F5" s="3">
        <v>2000</v>
      </c>
      <c r="G5" s="3" t="s">
        <v>3768</v>
      </c>
      <c r="H5" s="3" t="s">
        <v>3769</v>
      </c>
      <c r="I5" s="3"/>
      <c r="J5" s="3">
        <v>63</v>
      </c>
      <c r="K5" s="3" t="s">
        <v>1138</v>
      </c>
      <c r="M5" s="3">
        <v>5</v>
      </c>
      <c r="O5" s="6">
        <f>COUNTA(M1:M459)</f>
        <v>459</v>
      </c>
      <c r="P5" s="3">
        <v>11</v>
      </c>
      <c r="Q5" s="6">
        <f>O5+P5</f>
        <v>470</v>
      </c>
      <c r="S5" s="6">
        <f>S6/Q5</f>
        <v>49.936170212766</v>
      </c>
    </row>
    <row r="6" customHeight="1" spans="1:19">
      <c r="A6" s="162" t="e">
        <f t="shared" si="0"/>
        <v>#REF!</v>
      </c>
      <c r="D6" s="91" t="s">
        <v>21</v>
      </c>
      <c r="E6" s="91" t="s">
        <v>3774</v>
      </c>
      <c r="F6" s="3">
        <v>2000</v>
      </c>
      <c r="G6" s="3" t="s">
        <v>3768</v>
      </c>
      <c r="H6" s="3" t="s">
        <v>3775</v>
      </c>
      <c r="I6" s="3"/>
      <c r="J6" s="3">
        <v>79</v>
      </c>
      <c r="K6" s="3" t="s">
        <v>520</v>
      </c>
      <c r="M6" s="3">
        <v>5</v>
      </c>
      <c r="Q6" s="6">
        <f>SUM(M1:M458)</f>
        <v>23320</v>
      </c>
      <c r="R6" s="3">
        <v>150</v>
      </c>
      <c r="S6" s="6">
        <f>Q6+R6</f>
        <v>23470</v>
      </c>
    </row>
    <row r="7" customHeight="1" spans="1:13">
      <c r="A7" s="162" t="e">
        <f t="shared" si="0"/>
        <v>#REF!</v>
      </c>
      <c r="D7" s="91" t="s">
        <v>21</v>
      </c>
      <c r="E7" s="91" t="s">
        <v>3776</v>
      </c>
      <c r="F7" s="3">
        <v>1999</v>
      </c>
      <c r="G7" s="3" t="s">
        <v>3777</v>
      </c>
      <c r="H7" s="3" t="s">
        <v>3778</v>
      </c>
      <c r="I7" s="3"/>
      <c r="J7" s="3">
        <v>32</v>
      </c>
      <c r="K7" s="3" t="s">
        <v>72</v>
      </c>
      <c r="M7" s="3">
        <v>5</v>
      </c>
    </row>
    <row r="8" customHeight="1" spans="1:13">
      <c r="A8" s="162" t="e">
        <f t="shared" si="0"/>
        <v>#REF!</v>
      </c>
      <c r="D8" s="91" t="s">
        <v>21</v>
      </c>
      <c r="E8" s="91" t="s">
        <v>3779</v>
      </c>
      <c r="F8" s="3">
        <v>1999</v>
      </c>
      <c r="G8" s="3" t="s">
        <v>3777</v>
      </c>
      <c r="H8" s="3" t="s">
        <v>3778</v>
      </c>
      <c r="I8" s="3"/>
      <c r="J8" s="3">
        <v>32</v>
      </c>
      <c r="K8" s="3" t="s">
        <v>72</v>
      </c>
      <c r="M8" s="3">
        <v>5</v>
      </c>
    </row>
    <row r="9" customHeight="1" spans="1:13">
      <c r="A9" s="162" t="e">
        <f t="shared" si="0"/>
        <v>#REF!</v>
      </c>
      <c r="D9" s="91" t="s">
        <v>21</v>
      </c>
      <c r="E9" s="91" t="s">
        <v>3780</v>
      </c>
      <c r="F9" s="3">
        <v>2000</v>
      </c>
      <c r="G9" s="3" t="s">
        <v>3768</v>
      </c>
      <c r="H9" s="3" t="s">
        <v>3781</v>
      </c>
      <c r="I9" s="3"/>
      <c r="J9" s="3">
        <v>54</v>
      </c>
      <c r="K9" s="3" t="s">
        <v>520</v>
      </c>
      <c r="M9" s="3">
        <v>5</v>
      </c>
    </row>
    <row r="10" customHeight="1" spans="1:13">
      <c r="A10" s="162" t="e">
        <f t="shared" si="0"/>
        <v>#REF!</v>
      </c>
      <c r="D10" s="91" t="s">
        <v>21</v>
      </c>
      <c r="E10" s="91" t="s">
        <v>3782</v>
      </c>
      <c r="F10" s="3">
        <v>1999</v>
      </c>
      <c r="G10" s="3" t="s">
        <v>3783</v>
      </c>
      <c r="H10" s="3" t="s">
        <v>3784</v>
      </c>
      <c r="I10" s="3"/>
      <c r="J10" s="3">
        <v>60</v>
      </c>
      <c r="K10" s="3" t="s">
        <v>520</v>
      </c>
      <c r="M10" s="3">
        <v>5</v>
      </c>
    </row>
    <row r="11" customHeight="1" spans="1:16">
      <c r="A11" s="3">
        <v>11429</v>
      </c>
      <c r="D11" s="91" t="s">
        <v>21</v>
      </c>
      <c r="E11" s="91" t="s">
        <v>3785</v>
      </c>
      <c r="F11" s="3">
        <v>1999</v>
      </c>
      <c r="G11" s="3" t="s">
        <v>3786</v>
      </c>
      <c r="H11" s="3" t="s">
        <v>3787</v>
      </c>
      <c r="I11" s="3"/>
      <c r="J11" s="3">
        <v>4</v>
      </c>
      <c r="K11" s="3" t="s">
        <v>1138</v>
      </c>
      <c r="M11" s="3">
        <v>5</v>
      </c>
      <c r="P11" s="6">
        <f>N2+N298+N419+N453</f>
        <v>458</v>
      </c>
    </row>
    <row r="12" customHeight="1" spans="1:13">
      <c r="A12" s="3">
        <v>11468</v>
      </c>
      <c r="D12" s="91" t="s">
        <v>21</v>
      </c>
      <c r="E12" s="91" t="s">
        <v>3788</v>
      </c>
      <c r="F12" s="3">
        <v>1999</v>
      </c>
      <c r="G12" s="3" t="s">
        <v>3783</v>
      </c>
      <c r="H12" s="3" t="s">
        <v>3789</v>
      </c>
      <c r="I12" s="3"/>
      <c r="J12" s="3">
        <v>53</v>
      </c>
      <c r="K12" s="3" t="s">
        <v>666</v>
      </c>
      <c r="M12" s="3">
        <v>5</v>
      </c>
    </row>
    <row r="13" customHeight="1" spans="1:18">
      <c r="A13" s="3">
        <v>11469</v>
      </c>
      <c r="D13" s="91" t="s">
        <v>21</v>
      </c>
      <c r="E13" s="91" t="s">
        <v>3790</v>
      </c>
      <c r="F13" s="3">
        <v>1999</v>
      </c>
      <c r="G13" s="3" t="s">
        <v>3783</v>
      </c>
      <c r="H13" s="3" t="s">
        <v>3791</v>
      </c>
      <c r="I13" s="3" t="s">
        <v>88</v>
      </c>
      <c r="J13" s="3">
        <v>64</v>
      </c>
      <c r="K13" s="3" t="s">
        <v>520</v>
      </c>
      <c r="M13" s="3">
        <v>5</v>
      </c>
      <c r="R13" s="3" t="s">
        <v>3364</v>
      </c>
    </row>
    <row r="14" customHeight="1" spans="1:13">
      <c r="A14" s="3">
        <v>11476</v>
      </c>
      <c r="D14" s="91" t="s">
        <v>21</v>
      </c>
      <c r="E14" s="91" t="s">
        <v>3792</v>
      </c>
      <c r="F14" s="3">
        <v>2000</v>
      </c>
      <c r="G14" s="3" t="s">
        <v>3768</v>
      </c>
      <c r="H14" s="3" t="s">
        <v>3769</v>
      </c>
      <c r="I14" s="3"/>
      <c r="J14" s="3">
        <v>63</v>
      </c>
      <c r="K14" s="3" t="s">
        <v>520</v>
      </c>
      <c r="M14" s="3">
        <v>5</v>
      </c>
    </row>
    <row r="15" customHeight="1" spans="1:13">
      <c r="A15" s="3">
        <v>11477</v>
      </c>
      <c r="D15" s="91" t="s">
        <v>21</v>
      </c>
      <c r="E15" s="91" t="s">
        <v>3793</v>
      </c>
      <c r="F15" s="3">
        <v>2000</v>
      </c>
      <c r="G15" s="3" t="s">
        <v>3768</v>
      </c>
      <c r="H15" s="3" t="s">
        <v>3794</v>
      </c>
      <c r="I15" s="3"/>
      <c r="J15" s="3">
        <v>78</v>
      </c>
      <c r="K15" s="3" t="s">
        <v>666</v>
      </c>
      <c r="M15" s="3">
        <v>5</v>
      </c>
    </row>
    <row r="16" customHeight="1" spans="1:13">
      <c r="A16" s="3">
        <v>11498</v>
      </c>
      <c r="D16" s="91" t="s">
        <v>21</v>
      </c>
      <c r="E16" s="91" t="s">
        <v>3795</v>
      </c>
      <c r="F16" s="3">
        <v>2000</v>
      </c>
      <c r="G16" s="3" t="s">
        <v>3768</v>
      </c>
      <c r="H16" s="3" t="s">
        <v>3775</v>
      </c>
      <c r="I16" s="3"/>
      <c r="J16" s="3">
        <v>79</v>
      </c>
      <c r="K16" s="3" t="s">
        <v>1138</v>
      </c>
      <c r="M16" s="3">
        <v>5</v>
      </c>
    </row>
    <row r="17" customHeight="1" spans="1:13">
      <c r="A17" s="3">
        <v>11514</v>
      </c>
      <c r="D17" s="91" t="s">
        <v>21</v>
      </c>
      <c r="E17" s="91" t="s">
        <v>3796</v>
      </c>
      <c r="F17" s="3">
        <v>2000</v>
      </c>
      <c r="G17" s="3" t="s">
        <v>3797</v>
      </c>
      <c r="H17" s="3" t="s">
        <v>3798</v>
      </c>
      <c r="I17" s="3" t="s">
        <v>88</v>
      </c>
      <c r="J17" s="3">
        <v>34</v>
      </c>
      <c r="K17" s="3" t="s">
        <v>520</v>
      </c>
      <c r="M17" s="3">
        <v>5</v>
      </c>
    </row>
    <row r="18" customHeight="1" spans="1:13">
      <c r="A18" s="3">
        <v>11528</v>
      </c>
      <c r="D18" s="91" t="s">
        <v>21</v>
      </c>
      <c r="E18" s="91" t="s">
        <v>3799</v>
      </c>
      <c r="F18" s="3">
        <v>2000</v>
      </c>
      <c r="G18" s="3" t="s">
        <v>3768</v>
      </c>
      <c r="H18" s="3" t="s">
        <v>3769</v>
      </c>
      <c r="I18" s="3"/>
      <c r="J18" s="3">
        <v>63</v>
      </c>
      <c r="K18" s="3" t="s">
        <v>1138</v>
      </c>
      <c r="M18" s="3">
        <v>5</v>
      </c>
    </row>
    <row r="19" customHeight="1" spans="1:13">
      <c r="A19" s="3">
        <v>11529</v>
      </c>
      <c r="D19" s="91" t="s">
        <v>21</v>
      </c>
      <c r="E19" s="91" t="s">
        <v>3800</v>
      </c>
      <c r="F19" s="3">
        <v>2000</v>
      </c>
      <c r="G19" s="3" t="s">
        <v>3768</v>
      </c>
      <c r="H19" s="3" t="s">
        <v>3771</v>
      </c>
      <c r="I19" s="3"/>
      <c r="J19" s="3">
        <v>66</v>
      </c>
      <c r="K19" s="3" t="s">
        <v>666</v>
      </c>
      <c r="M19" s="3">
        <v>5</v>
      </c>
    </row>
    <row r="20" customHeight="1" spans="1:13">
      <c r="A20" s="3">
        <v>11532</v>
      </c>
      <c r="D20" s="91" t="s">
        <v>21</v>
      </c>
      <c r="E20" s="91" t="s">
        <v>3801</v>
      </c>
      <c r="F20" s="3">
        <v>2000</v>
      </c>
      <c r="G20" s="3" t="s">
        <v>3768</v>
      </c>
      <c r="H20" s="3" t="s">
        <v>3802</v>
      </c>
      <c r="I20" s="3"/>
      <c r="J20" s="3">
        <v>76</v>
      </c>
      <c r="K20" s="3" t="s">
        <v>520</v>
      </c>
      <c r="M20" s="3">
        <v>5</v>
      </c>
    </row>
    <row r="21" customHeight="1" spans="1:13">
      <c r="A21" s="3">
        <v>11537</v>
      </c>
      <c r="D21" s="91" t="s">
        <v>21</v>
      </c>
      <c r="E21" s="91" t="s">
        <v>3803</v>
      </c>
      <c r="F21" s="3">
        <v>2000</v>
      </c>
      <c r="G21" s="3" t="s">
        <v>3768</v>
      </c>
      <c r="H21" s="3" t="s">
        <v>3804</v>
      </c>
      <c r="I21" s="3"/>
      <c r="J21" s="3">
        <v>45</v>
      </c>
      <c r="K21" s="3" t="s">
        <v>1138</v>
      </c>
      <c r="M21" s="3">
        <v>5</v>
      </c>
    </row>
    <row r="22" customHeight="1" spans="1:13">
      <c r="A22" s="3">
        <v>11554</v>
      </c>
      <c r="D22" s="91" t="s">
        <v>21</v>
      </c>
      <c r="E22" s="91" t="s">
        <v>3805</v>
      </c>
      <c r="F22" s="3">
        <v>2000</v>
      </c>
      <c r="G22" s="3" t="s">
        <v>3768</v>
      </c>
      <c r="H22" s="3" t="s">
        <v>3806</v>
      </c>
      <c r="I22" s="3"/>
      <c r="J22" s="3">
        <v>76</v>
      </c>
      <c r="K22" s="3" t="s">
        <v>1138</v>
      </c>
      <c r="M22" s="3">
        <v>5</v>
      </c>
    </row>
    <row r="23" customHeight="1" spans="1:13">
      <c r="A23" s="3">
        <v>11566</v>
      </c>
      <c r="D23" s="91" t="s">
        <v>21</v>
      </c>
      <c r="E23" s="91" t="s">
        <v>3807</v>
      </c>
      <c r="F23" s="3">
        <v>1999</v>
      </c>
      <c r="G23" s="3" t="s">
        <v>3765</v>
      </c>
      <c r="H23" s="3" t="s">
        <v>3808</v>
      </c>
      <c r="I23" s="3"/>
      <c r="J23" s="3">
        <v>72</v>
      </c>
      <c r="K23" s="3" t="s">
        <v>1138</v>
      </c>
      <c r="M23" s="3">
        <v>5</v>
      </c>
    </row>
    <row r="24" customHeight="1" spans="1:13">
      <c r="A24" s="3">
        <v>11581</v>
      </c>
      <c r="D24" s="91" t="s">
        <v>21</v>
      </c>
      <c r="E24" s="91" t="s">
        <v>3809</v>
      </c>
      <c r="F24" s="3">
        <v>1999</v>
      </c>
      <c r="G24" s="3" t="s">
        <v>3765</v>
      </c>
      <c r="H24" s="3" t="s">
        <v>3810</v>
      </c>
      <c r="I24" s="3"/>
      <c r="J24" s="3">
        <v>74</v>
      </c>
      <c r="K24" s="3" t="s">
        <v>666</v>
      </c>
      <c r="M24" s="3">
        <v>5</v>
      </c>
    </row>
    <row r="25" customHeight="1" spans="1:13">
      <c r="A25" s="3">
        <v>11590</v>
      </c>
      <c r="D25" s="91" t="s">
        <v>21</v>
      </c>
      <c r="E25" s="91" t="s">
        <v>3811</v>
      </c>
      <c r="F25" s="3">
        <v>1999</v>
      </c>
      <c r="G25" s="3" t="s">
        <v>3765</v>
      </c>
      <c r="H25" s="3" t="s">
        <v>3808</v>
      </c>
      <c r="I25" s="3"/>
      <c r="J25" s="3">
        <v>72</v>
      </c>
      <c r="K25" s="3" t="s">
        <v>1138</v>
      </c>
      <c r="M25" s="3">
        <v>5</v>
      </c>
    </row>
    <row r="26" customHeight="1" spans="1:13">
      <c r="A26" s="3">
        <v>11591</v>
      </c>
      <c r="D26" s="91" t="s">
        <v>21</v>
      </c>
      <c r="E26" s="91" t="s">
        <v>3812</v>
      </c>
      <c r="F26" s="3">
        <v>1999</v>
      </c>
      <c r="G26" s="3" t="s">
        <v>3783</v>
      </c>
      <c r="H26" s="3" t="s">
        <v>3813</v>
      </c>
      <c r="I26" s="3"/>
      <c r="J26" s="3">
        <v>63</v>
      </c>
      <c r="K26" s="3" t="s">
        <v>666</v>
      </c>
      <c r="M26" s="3">
        <v>5</v>
      </c>
    </row>
    <row r="27" customHeight="1" spans="1:13">
      <c r="A27" s="3">
        <v>11594</v>
      </c>
      <c r="D27" s="91" t="s">
        <v>21</v>
      </c>
      <c r="E27" s="91" t="s">
        <v>3814</v>
      </c>
      <c r="F27" s="3">
        <v>1999</v>
      </c>
      <c r="G27" s="3" t="s">
        <v>3783</v>
      </c>
      <c r="H27" s="3" t="s">
        <v>3815</v>
      </c>
      <c r="I27" s="3"/>
      <c r="J27" s="3">
        <v>48</v>
      </c>
      <c r="K27" s="3" t="s">
        <v>1138</v>
      </c>
      <c r="M27" s="3">
        <v>5</v>
      </c>
    </row>
    <row r="28" customHeight="1" spans="1:13">
      <c r="A28" s="3">
        <v>11595</v>
      </c>
      <c r="D28" s="91" t="s">
        <v>21</v>
      </c>
      <c r="E28" s="91" t="s">
        <v>3816</v>
      </c>
      <c r="F28" s="3">
        <v>1999</v>
      </c>
      <c r="G28" s="3" t="s">
        <v>3783</v>
      </c>
      <c r="H28" s="3" t="s">
        <v>3815</v>
      </c>
      <c r="I28" s="3"/>
      <c r="J28" s="3">
        <v>48</v>
      </c>
      <c r="K28" s="3" t="s">
        <v>3817</v>
      </c>
      <c r="M28" s="3">
        <v>5</v>
      </c>
    </row>
    <row r="29" customHeight="1" spans="1:13">
      <c r="A29" s="3">
        <v>11598</v>
      </c>
      <c r="D29" s="91" t="s">
        <v>21</v>
      </c>
      <c r="E29" s="91" t="s">
        <v>3818</v>
      </c>
      <c r="F29" s="3">
        <v>1999</v>
      </c>
      <c r="G29" s="3" t="s">
        <v>3777</v>
      </c>
      <c r="H29" s="3" t="s">
        <v>3778</v>
      </c>
      <c r="I29" s="3"/>
      <c r="J29" s="3">
        <v>32</v>
      </c>
      <c r="K29" s="3" t="s">
        <v>72</v>
      </c>
      <c r="M29" s="3">
        <v>5</v>
      </c>
    </row>
    <row r="30" customHeight="1" spans="1:13">
      <c r="A30" s="3">
        <v>11629</v>
      </c>
      <c r="D30" s="91" t="s">
        <v>21</v>
      </c>
      <c r="E30" s="91" t="s">
        <v>3819</v>
      </c>
      <c r="F30" s="3">
        <v>1999</v>
      </c>
      <c r="G30" s="3" t="s">
        <v>3783</v>
      </c>
      <c r="H30" s="3" t="s">
        <v>3820</v>
      </c>
      <c r="I30" s="3"/>
      <c r="J30" s="3">
        <v>26</v>
      </c>
      <c r="K30" s="3" t="s">
        <v>1138</v>
      </c>
      <c r="M30" s="3">
        <v>5</v>
      </c>
    </row>
    <row r="31" customHeight="1" spans="1:13">
      <c r="A31" s="3">
        <v>11641</v>
      </c>
      <c r="D31" s="91" t="s">
        <v>21</v>
      </c>
      <c r="E31" s="91" t="s">
        <v>3821</v>
      </c>
      <c r="F31" s="3">
        <v>1999</v>
      </c>
      <c r="G31" s="3" t="s">
        <v>3783</v>
      </c>
      <c r="H31" s="3" t="s">
        <v>3813</v>
      </c>
      <c r="I31" s="3"/>
      <c r="J31" s="3">
        <v>63</v>
      </c>
      <c r="K31" s="3" t="s">
        <v>666</v>
      </c>
      <c r="M31" s="3">
        <v>5</v>
      </c>
    </row>
    <row r="32" customHeight="1" spans="1:13">
      <c r="A32" s="3">
        <v>11642</v>
      </c>
      <c r="D32" s="91" t="s">
        <v>21</v>
      </c>
      <c r="E32" s="91" t="s">
        <v>3822</v>
      </c>
      <c r="F32" s="3">
        <v>2000</v>
      </c>
      <c r="G32" s="3" t="s">
        <v>3768</v>
      </c>
      <c r="H32" s="3" t="s">
        <v>3804</v>
      </c>
      <c r="I32" s="3"/>
      <c r="J32" s="3">
        <v>45</v>
      </c>
      <c r="K32" s="3" t="s">
        <v>1138</v>
      </c>
      <c r="M32" s="3">
        <v>5</v>
      </c>
    </row>
    <row r="33" customHeight="1" spans="1:13">
      <c r="A33" s="3">
        <v>11646</v>
      </c>
      <c r="D33" s="91" t="s">
        <v>21</v>
      </c>
      <c r="E33" s="91" t="s">
        <v>3823</v>
      </c>
      <c r="F33" s="3">
        <v>1999</v>
      </c>
      <c r="G33" s="3" t="s">
        <v>3765</v>
      </c>
      <c r="H33" s="3" t="s">
        <v>3824</v>
      </c>
      <c r="I33" s="3" t="s">
        <v>3825</v>
      </c>
      <c r="J33" s="3">
        <v>40</v>
      </c>
      <c r="K33" s="3" t="s">
        <v>763</v>
      </c>
      <c r="M33" s="3">
        <v>5</v>
      </c>
    </row>
    <row r="34" customHeight="1" spans="1:13">
      <c r="A34" s="3">
        <v>11649</v>
      </c>
      <c r="D34" s="91" t="s">
        <v>21</v>
      </c>
      <c r="E34" s="91" t="s">
        <v>3826</v>
      </c>
      <c r="F34" s="3">
        <v>2000</v>
      </c>
      <c r="G34" s="3" t="s">
        <v>3768</v>
      </c>
      <c r="H34" s="3" t="s">
        <v>3827</v>
      </c>
      <c r="I34" s="3"/>
      <c r="J34" s="3">
        <v>76</v>
      </c>
      <c r="K34" s="3" t="s">
        <v>1138</v>
      </c>
      <c r="M34" s="3">
        <v>5</v>
      </c>
    </row>
    <row r="35" customHeight="1" spans="1:13">
      <c r="A35" s="3">
        <v>11661</v>
      </c>
      <c r="D35" s="91" t="s">
        <v>21</v>
      </c>
      <c r="E35" s="91" t="s">
        <v>3828</v>
      </c>
      <c r="F35" s="3">
        <v>2000</v>
      </c>
      <c r="G35" s="3" t="s">
        <v>3768</v>
      </c>
      <c r="H35" s="3" t="s">
        <v>3829</v>
      </c>
      <c r="I35" s="3"/>
      <c r="J35" s="3">
        <v>77</v>
      </c>
      <c r="K35" s="3" t="s">
        <v>763</v>
      </c>
      <c r="M35" s="3">
        <v>5</v>
      </c>
    </row>
    <row r="36" customHeight="1" spans="1:13">
      <c r="A36" s="3">
        <v>11671</v>
      </c>
      <c r="D36" s="91" t="s">
        <v>21</v>
      </c>
      <c r="E36" s="91" t="s">
        <v>3830</v>
      </c>
      <c r="F36" s="3">
        <v>2000</v>
      </c>
      <c r="G36" s="3" t="s">
        <v>3768</v>
      </c>
      <c r="H36" s="3" t="s">
        <v>3831</v>
      </c>
      <c r="I36" s="3" t="s">
        <v>88</v>
      </c>
      <c r="J36" s="3">
        <v>70</v>
      </c>
      <c r="K36" s="3" t="s">
        <v>1138</v>
      </c>
      <c r="M36" s="3">
        <v>5</v>
      </c>
    </row>
    <row r="37" customHeight="1" spans="1:13">
      <c r="A37" s="3">
        <v>11681</v>
      </c>
      <c r="D37" s="91" t="s">
        <v>21</v>
      </c>
      <c r="E37" s="91" t="s">
        <v>3832</v>
      </c>
      <c r="F37" s="3">
        <v>1999</v>
      </c>
      <c r="G37" s="3" t="s">
        <v>3765</v>
      </c>
      <c r="H37" s="3" t="s">
        <v>3833</v>
      </c>
      <c r="I37" s="3"/>
      <c r="J37" s="3">
        <v>71</v>
      </c>
      <c r="K37" s="3" t="s">
        <v>2716</v>
      </c>
      <c r="M37" s="3">
        <v>5</v>
      </c>
    </row>
    <row r="38" customHeight="1" spans="1:13">
      <c r="A38" s="162">
        <f t="shared" ref="A38:A61" si="1">A37+1</f>
        <v>11682</v>
      </c>
      <c r="D38" s="91" t="s">
        <v>21</v>
      </c>
      <c r="E38" s="91" t="s">
        <v>3834</v>
      </c>
      <c r="F38" s="3">
        <v>1999</v>
      </c>
      <c r="G38" s="3" t="s">
        <v>3765</v>
      </c>
      <c r="H38" s="3" t="s">
        <v>3835</v>
      </c>
      <c r="I38" s="3" t="s">
        <v>88</v>
      </c>
      <c r="J38" s="3">
        <v>33</v>
      </c>
      <c r="K38" s="3" t="s">
        <v>666</v>
      </c>
      <c r="M38" s="3">
        <v>10</v>
      </c>
    </row>
    <row r="39" customHeight="1" spans="1:13">
      <c r="A39" s="162">
        <f t="shared" si="1"/>
        <v>11683</v>
      </c>
      <c r="D39" s="91" t="s">
        <v>21</v>
      </c>
      <c r="E39" s="91" t="s">
        <v>3836</v>
      </c>
      <c r="F39" s="3">
        <v>1999</v>
      </c>
      <c r="G39" s="3" t="s">
        <v>3765</v>
      </c>
      <c r="H39" s="3" t="s">
        <v>3837</v>
      </c>
      <c r="I39" s="3" t="s">
        <v>3838</v>
      </c>
      <c r="J39" s="3">
        <v>6</v>
      </c>
      <c r="K39" s="3" t="s">
        <v>520</v>
      </c>
      <c r="M39" s="3">
        <v>10</v>
      </c>
    </row>
    <row r="40" customHeight="1" spans="1:13">
      <c r="A40" s="162">
        <f t="shared" si="1"/>
        <v>11684</v>
      </c>
      <c r="D40" s="91" t="s">
        <v>21</v>
      </c>
      <c r="E40" s="91" t="s">
        <v>3839</v>
      </c>
      <c r="F40" s="3">
        <v>2000</v>
      </c>
      <c r="G40" s="3" t="s">
        <v>3765</v>
      </c>
      <c r="H40" s="3" t="s">
        <v>3831</v>
      </c>
      <c r="I40" s="3"/>
      <c r="J40" s="3">
        <v>70</v>
      </c>
      <c r="K40" s="3" t="s">
        <v>72</v>
      </c>
      <c r="M40" s="3">
        <v>10</v>
      </c>
    </row>
    <row r="41" customHeight="1" spans="1:13">
      <c r="A41" s="162">
        <f t="shared" si="1"/>
        <v>11685</v>
      </c>
      <c r="D41" s="91" t="s">
        <v>21</v>
      </c>
      <c r="E41" s="91" t="s">
        <v>3840</v>
      </c>
      <c r="F41" s="3">
        <v>2000</v>
      </c>
      <c r="G41" s="3" t="s">
        <v>3765</v>
      </c>
      <c r="H41" s="3" t="s">
        <v>3841</v>
      </c>
      <c r="I41" s="3"/>
      <c r="J41" s="3">
        <v>58</v>
      </c>
      <c r="K41" s="3" t="s">
        <v>72</v>
      </c>
      <c r="M41" s="3">
        <v>10</v>
      </c>
    </row>
    <row r="42" customHeight="1" spans="1:13">
      <c r="A42" s="162">
        <f t="shared" si="1"/>
        <v>11686</v>
      </c>
      <c r="D42" s="91" t="s">
        <v>21</v>
      </c>
      <c r="E42" s="91" t="s">
        <v>3842</v>
      </c>
      <c r="F42" s="3">
        <v>1997</v>
      </c>
      <c r="G42" s="3" t="s">
        <v>3843</v>
      </c>
      <c r="H42" s="3" t="s">
        <v>3844</v>
      </c>
      <c r="I42" s="3"/>
      <c r="J42" s="3">
        <v>8</v>
      </c>
      <c r="K42" s="3" t="s">
        <v>72</v>
      </c>
      <c r="M42" s="3">
        <v>10</v>
      </c>
    </row>
    <row r="43" customHeight="1" spans="1:13">
      <c r="A43" s="162">
        <f t="shared" si="1"/>
        <v>11687</v>
      </c>
      <c r="D43" s="91" t="s">
        <v>21</v>
      </c>
      <c r="E43" s="91" t="s">
        <v>3845</v>
      </c>
      <c r="F43" s="3">
        <v>1999</v>
      </c>
      <c r="G43" s="3" t="s">
        <v>3765</v>
      </c>
      <c r="H43" s="3" t="s">
        <v>3835</v>
      </c>
      <c r="I43" s="3" t="s">
        <v>3846</v>
      </c>
      <c r="J43" s="3">
        <v>33</v>
      </c>
      <c r="K43" s="3" t="s">
        <v>666</v>
      </c>
      <c r="M43" s="3">
        <v>10</v>
      </c>
    </row>
    <row r="44" customHeight="1" spans="1:13">
      <c r="A44" s="162">
        <f t="shared" si="1"/>
        <v>11688</v>
      </c>
      <c r="D44" s="91" t="s">
        <v>21</v>
      </c>
      <c r="E44" s="91" t="s">
        <v>3847</v>
      </c>
      <c r="F44" s="3">
        <v>1999</v>
      </c>
      <c r="G44" s="3" t="s">
        <v>3765</v>
      </c>
      <c r="H44" s="3" t="s">
        <v>3848</v>
      </c>
      <c r="I44" s="3" t="s">
        <v>3849</v>
      </c>
      <c r="J44" s="3">
        <v>40</v>
      </c>
      <c r="K44" s="3" t="s">
        <v>72</v>
      </c>
      <c r="M44" s="3">
        <v>10</v>
      </c>
    </row>
    <row r="45" customHeight="1" spans="1:13">
      <c r="A45" s="162">
        <f t="shared" si="1"/>
        <v>11689</v>
      </c>
      <c r="D45" s="91" t="s">
        <v>21</v>
      </c>
      <c r="E45" s="91" t="s">
        <v>3850</v>
      </c>
      <c r="F45" s="3">
        <v>1999</v>
      </c>
      <c r="G45" s="3" t="s">
        <v>3765</v>
      </c>
      <c r="H45" s="3" t="s">
        <v>3851</v>
      </c>
      <c r="I45" s="3"/>
      <c r="J45" s="3">
        <v>32</v>
      </c>
      <c r="K45" s="3" t="s">
        <v>72</v>
      </c>
      <c r="M45" s="3">
        <v>10</v>
      </c>
    </row>
    <row r="46" customHeight="1" spans="1:13">
      <c r="A46" s="162">
        <f t="shared" si="1"/>
        <v>11690</v>
      </c>
      <c r="D46" s="91" t="s">
        <v>21</v>
      </c>
      <c r="E46" s="91" t="s">
        <v>3852</v>
      </c>
      <c r="F46" s="3">
        <v>1999</v>
      </c>
      <c r="G46" s="3" t="s">
        <v>3765</v>
      </c>
      <c r="H46" s="3" t="s">
        <v>3853</v>
      </c>
      <c r="I46" s="3" t="s">
        <v>3849</v>
      </c>
      <c r="J46" s="3">
        <v>43</v>
      </c>
      <c r="K46" s="3" t="s">
        <v>666</v>
      </c>
      <c r="M46" s="3">
        <v>10</v>
      </c>
    </row>
    <row r="47" customHeight="1" spans="1:13">
      <c r="A47" s="162">
        <f t="shared" si="1"/>
        <v>11691</v>
      </c>
      <c r="D47" s="91" t="s">
        <v>21</v>
      </c>
      <c r="E47" s="91" t="s">
        <v>3854</v>
      </c>
      <c r="F47" s="3">
        <v>1999</v>
      </c>
      <c r="G47" s="3" t="s">
        <v>3765</v>
      </c>
      <c r="H47" s="231" t="s">
        <v>3855</v>
      </c>
      <c r="I47" s="3" t="s">
        <v>3849</v>
      </c>
      <c r="J47" s="3">
        <v>49</v>
      </c>
      <c r="K47" s="3" t="s">
        <v>72</v>
      </c>
      <c r="M47" s="3">
        <v>10</v>
      </c>
    </row>
    <row r="48" customHeight="1" spans="1:13">
      <c r="A48" s="162">
        <f t="shared" si="1"/>
        <v>11692</v>
      </c>
      <c r="D48" s="91" t="s">
        <v>21</v>
      </c>
      <c r="E48" s="91" t="s">
        <v>3856</v>
      </c>
      <c r="F48" s="3">
        <v>1999</v>
      </c>
      <c r="G48" s="3" t="s">
        <v>3765</v>
      </c>
      <c r="H48" s="3" t="s">
        <v>3857</v>
      </c>
      <c r="I48" s="3"/>
      <c r="J48" s="3">
        <v>50</v>
      </c>
      <c r="K48" s="3" t="s">
        <v>72</v>
      </c>
      <c r="M48" s="3">
        <v>10</v>
      </c>
    </row>
    <row r="49" customHeight="1" spans="1:13">
      <c r="A49" s="162">
        <f t="shared" si="1"/>
        <v>11693</v>
      </c>
      <c r="D49" s="91" t="s">
        <v>21</v>
      </c>
      <c r="E49" s="91" t="s">
        <v>3858</v>
      </c>
      <c r="F49" s="3">
        <v>1999</v>
      </c>
      <c r="G49" s="3" t="s">
        <v>3783</v>
      </c>
      <c r="H49" s="3" t="s">
        <v>3859</v>
      </c>
      <c r="I49" s="3"/>
      <c r="J49" s="3">
        <v>64</v>
      </c>
      <c r="K49" s="3" t="s">
        <v>72</v>
      </c>
      <c r="M49" s="3">
        <v>10</v>
      </c>
    </row>
    <row r="50" customHeight="1" spans="1:13">
      <c r="A50" s="162">
        <f t="shared" si="1"/>
        <v>11694</v>
      </c>
      <c r="D50" s="91" t="s">
        <v>21</v>
      </c>
      <c r="E50" s="91" t="s">
        <v>3860</v>
      </c>
      <c r="F50" s="3">
        <v>2000</v>
      </c>
      <c r="G50" s="3" t="s">
        <v>3861</v>
      </c>
      <c r="H50" s="3" t="s">
        <v>3781</v>
      </c>
      <c r="I50" s="3" t="s">
        <v>3862</v>
      </c>
      <c r="J50" s="3">
        <v>54</v>
      </c>
      <c r="K50" s="3" t="s">
        <v>520</v>
      </c>
      <c r="M50" s="3">
        <v>10</v>
      </c>
    </row>
    <row r="51" customHeight="1" spans="1:13">
      <c r="A51" s="162">
        <f t="shared" si="1"/>
        <v>11695</v>
      </c>
      <c r="D51" s="91" t="s">
        <v>21</v>
      </c>
      <c r="E51" s="91" t="s">
        <v>3863</v>
      </c>
      <c r="F51" s="3">
        <v>2000</v>
      </c>
      <c r="G51" s="3" t="s">
        <v>3768</v>
      </c>
      <c r="H51" s="231" t="s">
        <v>3864</v>
      </c>
      <c r="I51" s="3"/>
      <c r="J51" s="3">
        <v>59</v>
      </c>
      <c r="K51" s="3" t="s">
        <v>72</v>
      </c>
      <c r="M51" s="3">
        <v>10</v>
      </c>
    </row>
    <row r="52" customHeight="1" spans="1:13">
      <c r="A52" s="162">
        <f t="shared" si="1"/>
        <v>11696</v>
      </c>
      <c r="D52" s="91" t="s">
        <v>21</v>
      </c>
      <c r="E52" s="91" t="s">
        <v>3865</v>
      </c>
      <c r="F52" s="3">
        <v>2000</v>
      </c>
      <c r="G52" s="3" t="s">
        <v>3768</v>
      </c>
      <c r="H52" s="3" t="s">
        <v>3866</v>
      </c>
      <c r="I52" s="3"/>
      <c r="J52" s="3">
        <v>59</v>
      </c>
      <c r="K52" s="3" t="s">
        <v>72</v>
      </c>
      <c r="M52" s="3">
        <v>10</v>
      </c>
    </row>
    <row r="53" customHeight="1" spans="1:13">
      <c r="A53" s="162">
        <f t="shared" si="1"/>
        <v>11697</v>
      </c>
      <c r="D53" s="91" t="s">
        <v>21</v>
      </c>
      <c r="E53" s="91" t="s">
        <v>3867</v>
      </c>
      <c r="F53" s="3">
        <v>1999</v>
      </c>
      <c r="G53" s="3" t="s">
        <v>3783</v>
      </c>
      <c r="H53" s="3" t="s">
        <v>3857</v>
      </c>
      <c r="I53" s="3"/>
      <c r="J53" s="3">
        <v>50</v>
      </c>
      <c r="K53" s="3" t="s">
        <v>666</v>
      </c>
      <c r="M53" s="3">
        <v>10</v>
      </c>
    </row>
    <row r="54" customHeight="1" spans="1:13">
      <c r="A54" s="162">
        <f t="shared" si="1"/>
        <v>11698</v>
      </c>
      <c r="D54" s="91" t="s">
        <v>21</v>
      </c>
      <c r="E54" s="91" t="s">
        <v>3868</v>
      </c>
      <c r="F54" s="3">
        <v>1999</v>
      </c>
      <c r="G54" s="3" t="s">
        <v>3783</v>
      </c>
      <c r="H54" s="3" t="s">
        <v>3855</v>
      </c>
      <c r="I54" s="3"/>
      <c r="J54" s="3">
        <v>49</v>
      </c>
      <c r="K54" s="3" t="s">
        <v>72</v>
      </c>
      <c r="M54" s="3">
        <v>10</v>
      </c>
    </row>
    <row r="55" customHeight="1" spans="1:13">
      <c r="A55" s="162">
        <f t="shared" si="1"/>
        <v>11699</v>
      </c>
      <c r="D55" s="91" t="s">
        <v>21</v>
      </c>
      <c r="E55" s="91" t="s">
        <v>3869</v>
      </c>
      <c r="F55" s="3">
        <v>1999</v>
      </c>
      <c r="G55" s="3" t="s">
        <v>3777</v>
      </c>
      <c r="H55" s="3" t="s">
        <v>3870</v>
      </c>
      <c r="I55" s="3" t="s">
        <v>88</v>
      </c>
      <c r="J55" s="3">
        <v>18</v>
      </c>
      <c r="K55" s="3" t="s">
        <v>763</v>
      </c>
      <c r="M55" s="3">
        <v>10</v>
      </c>
    </row>
    <row r="56" customHeight="1" spans="1:13">
      <c r="A56" s="162">
        <f t="shared" si="1"/>
        <v>11700</v>
      </c>
      <c r="D56" s="91" t="s">
        <v>21</v>
      </c>
      <c r="E56" s="91" t="s">
        <v>3871</v>
      </c>
      <c r="F56" s="3">
        <v>1999</v>
      </c>
      <c r="G56" s="3" t="s">
        <v>3783</v>
      </c>
      <c r="H56" s="3" t="s">
        <v>3855</v>
      </c>
      <c r="I56" s="3"/>
      <c r="J56" s="3">
        <v>49</v>
      </c>
      <c r="K56" s="3" t="s">
        <v>72</v>
      </c>
      <c r="M56" s="3">
        <v>10</v>
      </c>
    </row>
    <row r="57" customHeight="1" spans="1:13">
      <c r="A57" s="162">
        <f t="shared" si="1"/>
        <v>11701</v>
      </c>
      <c r="D57" s="91" t="s">
        <v>21</v>
      </c>
      <c r="E57" s="91" t="s">
        <v>3872</v>
      </c>
      <c r="F57" s="3">
        <v>2000</v>
      </c>
      <c r="G57" s="3" t="s">
        <v>3768</v>
      </c>
      <c r="H57" s="3" t="s">
        <v>3873</v>
      </c>
      <c r="I57" s="3"/>
      <c r="J57" s="3">
        <v>47</v>
      </c>
      <c r="K57" s="3" t="s">
        <v>25</v>
      </c>
      <c r="M57" s="3">
        <v>10</v>
      </c>
    </row>
    <row r="58" customHeight="1" spans="1:13">
      <c r="A58" s="162">
        <f t="shared" si="1"/>
        <v>11702</v>
      </c>
      <c r="D58" s="91" t="s">
        <v>21</v>
      </c>
      <c r="E58" s="91" t="s">
        <v>3874</v>
      </c>
      <c r="F58" s="3">
        <v>2000</v>
      </c>
      <c r="G58" s="3" t="s">
        <v>3768</v>
      </c>
      <c r="H58" s="3" t="s">
        <v>3875</v>
      </c>
      <c r="I58" s="3"/>
      <c r="J58" s="3">
        <v>37</v>
      </c>
      <c r="K58" s="3" t="s">
        <v>25</v>
      </c>
      <c r="M58" s="3">
        <v>10</v>
      </c>
    </row>
    <row r="59" customHeight="1" spans="1:13">
      <c r="A59" s="162">
        <f t="shared" si="1"/>
        <v>11703</v>
      </c>
      <c r="D59" s="91" t="s">
        <v>21</v>
      </c>
      <c r="E59" s="91" t="s">
        <v>3876</v>
      </c>
      <c r="F59" s="3">
        <v>1999</v>
      </c>
      <c r="G59" s="3" t="s">
        <v>3765</v>
      </c>
      <c r="H59" s="3" t="s">
        <v>3877</v>
      </c>
      <c r="I59" s="3"/>
      <c r="J59" s="3">
        <v>78</v>
      </c>
      <c r="K59" s="3" t="s">
        <v>1138</v>
      </c>
      <c r="M59" s="3">
        <v>10</v>
      </c>
    </row>
    <row r="60" customHeight="1" spans="1:13">
      <c r="A60" s="162">
        <f t="shared" si="1"/>
        <v>11704</v>
      </c>
      <c r="D60" s="91" t="s">
        <v>21</v>
      </c>
      <c r="E60" s="91" t="s">
        <v>3878</v>
      </c>
      <c r="F60" s="3">
        <v>1999</v>
      </c>
      <c r="G60" s="3" t="s">
        <v>3765</v>
      </c>
      <c r="H60" s="3" t="s">
        <v>3879</v>
      </c>
      <c r="I60" s="3"/>
      <c r="J60" s="3">
        <v>73</v>
      </c>
      <c r="K60" s="3" t="s">
        <v>1138</v>
      </c>
      <c r="M60" s="3">
        <v>10</v>
      </c>
    </row>
    <row r="61" customHeight="1" spans="1:13">
      <c r="A61" s="162">
        <f t="shared" si="1"/>
        <v>11705</v>
      </c>
      <c r="D61" s="91" t="s">
        <v>21</v>
      </c>
      <c r="E61" s="91" t="s">
        <v>3880</v>
      </c>
      <c r="F61" s="3">
        <v>1999</v>
      </c>
      <c r="G61" s="3" t="s">
        <v>3765</v>
      </c>
      <c r="H61" s="3" t="s">
        <v>3881</v>
      </c>
      <c r="I61" s="3"/>
      <c r="J61" s="3">
        <v>76</v>
      </c>
      <c r="K61" s="3" t="s">
        <v>1138</v>
      </c>
      <c r="M61" s="3">
        <v>10</v>
      </c>
    </row>
    <row r="62" customHeight="1" spans="1:13">
      <c r="A62" s="3">
        <v>11387</v>
      </c>
      <c r="D62" s="91" t="s">
        <v>21</v>
      </c>
      <c r="E62" s="91" t="s">
        <v>3882</v>
      </c>
      <c r="F62" s="3">
        <v>1996</v>
      </c>
      <c r="G62" s="3" t="s">
        <v>3883</v>
      </c>
      <c r="H62" s="231" t="s">
        <v>3884</v>
      </c>
      <c r="I62" s="3"/>
      <c r="J62" s="3">
        <v>1</v>
      </c>
      <c r="K62" s="3" t="s">
        <v>1138</v>
      </c>
      <c r="M62" s="3">
        <v>10</v>
      </c>
    </row>
    <row r="63" customHeight="1" spans="1:13">
      <c r="A63" s="3">
        <v>11390</v>
      </c>
      <c r="D63" s="91" t="s">
        <v>21</v>
      </c>
      <c r="E63" s="91" t="s">
        <v>3885</v>
      </c>
      <c r="F63" s="3">
        <v>1999</v>
      </c>
      <c r="G63" s="68" t="s">
        <v>3783</v>
      </c>
      <c r="H63" s="3" t="s">
        <v>3866</v>
      </c>
      <c r="I63" s="3"/>
      <c r="J63" s="3">
        <v>59</v>
      </c>
      <c r="K63" s="3" t="s">
        <v>25</v>
      </c>
      <c r="M63" s="3">
        <v>10</v>
      </c>
    </row>
    <row r="64" customHeight="1" spans="1:13">
      <c r="A64" s="3">
        <v>11395</v>
      </c>
      <c r="D64" s="91" t="s">
        <v>21</v>
      </c>
      <c r="E64" s="91" t="s">
        <v>3886</v>
      </c>
      <c r="F64" s="3">
        <v>1999</v>
      </c>
      <c r="G64" s="3" t="s">
        <v>3783</v>
      </c>
      <c r="H64" s="3" t="s">
        <v>3855</v>
      </c>
      <c r="I64" s="3"/>
      <c r="J64" s="3">
        <v>49</v>
      </c>
      <c r="K64" s="3" t="s">
        <v>25</v>
      </c>
      <c r="M64" s="3">
        <v>10</v>
      </c>
    </row>
    <row r="65" customHeight="1" spans="1:13">
      <c r="A65" s="3">
        <v>11405</v>
      </c>
      <c r="D65" s="91" t="s">
        <v>21</v>
      </c>
      <c r="E65" s="91" t="s">
        <v>3887</v>
      </c>
      <c r="F65" s="3">
        <v>2000</v>
      </c>
      <c r="G65" s="3" t="s">
        <v>3768</v>
      </c>
      <c r="H65" s="3" t="s">
        <v>3888</v>
      </c>
      <c r="I65" s="3"/>
      <c r="J65" s="3">
        <v>65</v>
      </c>
      <c r="K65" s="3" t="s">
        <v>25</v>
      </c>
      <c r="M65" s="3">
        <v>10</v>
      </c>
    </row>
    <row r="66" customHeight="1" spans="1:13">
      <c r="A66" s="3">
        <v>11406</v>
      </c>
      <c r="D66" s="91" t="s">
        <v>21</v>
      </c>
      <c r="E66" s="91" t="s">
        <v>3889</v>
      </c>
      <c r="F66" s="3">
        <v>1999</v>
      </c>
      <c r="G66" s="3" t="s">
        <v>3783</v>
      </c>
      <c r="H66" s="3" t="s">
        <v>3890</v>
      </c>
      <c r="I66" s="3"/>
      <c r="J66" s="3">
        <v>38</v>
      </c>
      <c r="K66" s="3" t="s">
        <v>666</v>
      </c>
      <c r="M66" s="3">
        <v>10</v>
      </c>
    </row>
    <row r="67" customHeight="1" spans="1:13">
      <c r="A67" s="3">
        <v>11418</v>
      </c>
      <c r="D67" s="91" t="s">
        <v>21</v>
      </c>
      <c r="E67" s="91" t="s">
        <v>3891</v>
      </c>
      <c r="F67" s="3">
        <v>1999</v>
      </c>
      <c r="G67" s="3" t="s">
        <v>3765</v>
      </c>
      <c r="H67" s="3" t="s">
        <v>3892</v>
      </c>
      <c r="I67" s="3" t="s">
        <v>3825</v>
      </c>
      <c r="J67" s="3">
        <v>47</v>
      </c>
      <c r="K67" s="3" t="s">
        <v>666</v>
      </c>
      <c r="M67" s="3">
        <v>10</v>
      </c>
    </row>
    <row r="68" customHeight="1" spans="1:13">
      <c r="A68" s="3">
        <v>11422</v>
      </c>
      <c r="D68" s="91" t="s">
        <v>21</v>
      </c>
      <c r="E68" s="91" t="s">
        <v>3893</v>
      </c>
      <c r="F68" s="3">
        <v>2000</v>
      </c>
      <c r="G68" s="3" t="s">
        <v>3768</v>
      </c>
      <c r="H68" s="3" t="s">
        <v>3875</v>
      </c>
      <c r="I68" s="3"/>
      <c r="J68" s="3">
        <v>37</v>
      </c>
      <c r="K68" s="3" t="s">
        <v>25</v>
      </c>
      <c r="M68" s="3">
        <v>10</v>
      </c>
    </row>
    <row r="69" customHeight="1" spans="1:13">
      <c r="A69" s="3">
        <v>11424</v>
      </c>
      <c r="D69" s="91" t="s">
        <v>21</v>
      </c>
      <c r="E69" s="91" t="s">
        <v>3894</v>
      </c>
      <c r="F69" s="3">
        <v>1999</v>
      </c>
      <c r="G69" s="3" t="s">
        <v>3783</v>
      </c>
      <c r="H69" s="3" t="s">
        <v>3895</v>
      </c>
      <c r="I69" s="3"/>
      <c r="J69" s="3">
        <v>41</v>
      </c>
      <c r="K69" s="3" t="s">
        <v>72</v>
      </c>
      <c r="M69" s="3">
        <v>10</v>
      </c>
    </row>
    <row r="70" customHeight="1" spans="1:13">
      <c r="A70" s="3">
        <v>11426</v>
      </c>
      <c r="D70" s="91" t="s">
        <v>21</v>
      </c>
      <c r="E70" s="91" t="s">
        <v>3896</v>
      </c>
      <c r="F70" s="3">
        <v>1999</v>
      </c>
      <c r="G70" s="3" t="s">
        <v>3783</v>
      </c>
      <c r="H70" s="3" t="s">
        <v>3895</v>
      </c>
      <c r="I70" s="3"/>
      <c r="J70" s="3">
        <v>41</v>
      </c>
      <c r="K70" s="3" t="s">
        <v>666</v>
      </c>
      <c r="M70" s="3">
        <v>10</v>
      </c>
    </row>
    <row r="71" customHeight="1" spans="1:13">
      <c r="A71" s="3">
        <v>11428</v>
      </c>
      <c r="D71" s="91" t="s">
        <v>21</v>
      </c>
      <c r="E71" s="91" t="s">
        <v>3897</v>
      </c>
      <c r="F71" s="3">
        <v>1999</v>
      </c>
      <c r="G71" s="3" t="s">
        <v>3765</v>
      </c>
      <c r="H71" s="3" t="s">
        <v>3841</v>
      </c>
      <c r="I71" s="3" t="s">
        <v>3825</v>
      </c>
      <c r="J71" s="3">
        <v>51</v>
      </c>
      <c r="K71" s="3" t="s">
        <v>666</v>
      </c>
      <c r="M71" s="3">
        <v>10</v>
      </c>
    </row>
    <row r="72" customHeight="1" spans="1:13">
      <c r="A72" s="3">
        <v>11436</v>
      </c>
      <c r="D72" s="91" t="s">
        <v>21</v>
      </c>
      <c r="E72" s="91" t="s">
        <v>3898</v>
      </c>
      <c r="F72" s="3">
        <v>1999</v>
      </c>
      <c r="G72" s="3" t="s">
        <v>3786</v>
      </c>
      <c r="H72" s="3" t="s">
        <v>3899</v>
      </c>
      <c r="I72" s="3" t="s">
        <v>3900</v>
      </c>
      <c r="J72" s="3"/>
      <c r="K72" s="3" t="s">
        <v>1138</v>
      </c>
      <c r="M72" s="3">
        <v>10</v>
      </c>
    </row>
    <row r="73" customHeight="1" spans="1:13">
      <c r="A73" s="3">
        <v>11440</v>
      </c>
      <c r="D73" s="91" t="s">
        <v>21</v>
      </c>
      <c r="E73" s="91" t="s">
        <v>3901</v>
      </c>
      <c r="F73" s="3">
        <v>2000</v>
      </c>
      <c r="G73" s="3" t="s">
        <v>3768</v>
      </c>
      <c r="H73" s="3" t="s">
        <v>3902</v>
      </c>
      <c r="I73" s="3"/>
      <c r="J73" s="3">
        <v>67</v>
      </c>
      <c r="K73" s="3" t="s">
        <v>25</v>
      </c>
      <c r="M73" s="3">
        <v>10</v>
      </c>
    </row>
    <row r="74" customHeight="1" spans="1:13">
      <c r="A74" s="3">
        <v>11444</v>
      </c>
      <c r="D74" s="91" t="s">
        <v>21</v>
      </c>
      <c r="E74" s="91" t="s">
        <v>3903</v>
      </c>
      <c r="F74" s="3">
        <v>2000</v>
      </c>
      <c r="G74" s="3" t="s">
        <v>3768</v>
      </c>
      <c r="H74" s="3" t="s">
        <v>3904</v>
      </c>
      <c r="I74" s="3"/>
      <c r="J74" s="3">
        <v>57</v>
      </c>
      <c r="K74" s="3" t="s">
        <v>72</v>
      </c>
      <c r="M74" s="3">
        <v>10</v>
      </c>
    </row>
    <row r="75" customHeight="1" spans="1:13">
      <c r="A75" s="3">
        <v>11446</v>
      </c>
      <c r="D75" s="91" t="s">
        <v>21</v>
      </c>
      <c r="E75" s="91" t="s">
        <v>3905</v>
      </c>
      <c r="F75" s="3">
        <v>1999</v>
      </c>
      <c r="G75" s="3" t="s">
        <v>3783</v>
      </c>
      <c r="H75" s="3" t="s">
        <v>3853</v>
      </c>
      <c r="I75" s="3"/>
      <c r="J75" s="3">
        <v>43</v>
      </c>
      <c r="K75" s="3" t="s">
        <v>72</v>
      </c>
      <c r="M75" s="3">
        <v>10</v>
      </c>
    </row>
    <row r="76" customHeight="1" spans="1:13">
      <c r="A76" s="3">
        <v>11447</v>
      </c>
      <c r="D76" s="91" t="s">
        <v>21</v>
      </c>
      <c r="E76" s="91" t="s">
        <v>3906</v>
      </c>
      <c r="F76" s="3">
        <v>1999</v>
      </c>
      <c r="G76" s="3" t="s">
        <v>3783</v>
      </c>
      <c r="H76" s="3" t="s">
        <v>3907</v>
      </c>
      <c r="I76" s="3"/>
      <c r="J76" s="3">
        <v>42</v>
      </c>
      <c r="K76" s="3" t="s">
        <v>72</v>
      </c>
      <c r="M76" s="3">
        <v>10</v>
      </c>
    </row>
    <row r="77" customHeight="1" spans="1:13">
      <c r="A77" s="3">
        <v>11449</v>
      </c>
      <c r="D77" s="91" t="s">
        <v>161</v>
      </c>
      <c r="E77" s="91" t="s">
        <v>3908</v>
      </c>
      <c r="F77" s="3">
        <v>1999</v>
      </c>
      <c r="G77" s="3" t="s">
        <v>3765</v>
      </c>
      <c r="H77" s="3" t="s">
        <v>3909</v>
      </c>
      <c r="I77" s="3" t="s">
        <v>3825</v>
      </c>
      <c r="J77" s="3">
        <v>37</v>
      </c>
      <c r="K77" s="3" t="s">
        <v>763</v>
      </c>
      <c r="M77" s="3">
        <v>10</v>
      </c>
    </row>
    <row r="78" customHeight="1" spans="1:13">
      <c r="A78" s="3">
        <v>11452</v>
      </c>
      <c r="D78" s="91" t="s">
        <v>21</v>
      </c>
      <c r="E78" s="91" t="s">
        <v>3910</v>
      </c>
      <c r="F78" s="3">
        <v>1999</v>
      </c>
      <c r="G78" s="3" t="s">
        <v>3783</v>
      </c>
      <c r="H78" s="3" t="s">
        <v>3911</v>
      </c>
      <c r="I78" s="3"/>
      <c r="J78" s="3">
        <v>61</v>
      </c>
      <c r="K78" s="3" t="s">
        <v>25</v>
      </c>
      <c r="M78" s="3">
        <v>10</v>
      </c>
    </row>
    <row r="79" customHeight="1" spans="1:13">
      <c r="A79" s="3">
        <v>11456</v>
      </c>
      <c r="D79" s="91" t="s">
        <v>21</v>
      </c>
      <c r="E79" s="91" t="s">
        <v>3912</v>
      </c>
      <c r="F79" s="3">
        <v>1999</v>
      </c>
      <c r="G79" s="3" t="s">
        <v>3765</v>
      </c>
      <c r="H79" s="3" t="s">
        <v>3913</v>
      </c>
      <c r="I79" s="3"/>
      <c r="J79" s="3">
        <v>18</v>
      </c>
      <c r="K79" s="3" t="s">
        <v>1138</v>
      </c>
      <c r="M79" s="3">
        <v>10</v>
      </c>
    </row>
    <row r="80" customHeight="1" spans="1:13">
      <c r="A80" s="3">
        <v>11464</v>
      </c>
      <c r="D80" s="91" t="s">
        <v>21</v>
      </c>
      <c r="E80" s="91" t="s">
        <v>3914</v>
      </c>
      <c r="F80" s="3">
        <v>2000</v>
      </c>
      <c r="G80" s="3" t="s">
        <v>3915</v>
      </c>
      <c r="H80" s="3" t="s">
        <v>3916</v>
      </c>
      <c r="I80" s="3"/>
      <c r="J80" s="3">
        <v>82</v>
      </c>
      <c r="K80" s="3" t="s">
        <v>520</v>
      </c>
      <c r="M80" s="3">
        <v>10</v>
      </c>
    </row>
    <row r="81" customHeight="1" spans="1:13">
      <c r="A81" s="3">
        <v>11465</v>
      </c>
      <c r="D81" s="91" t="s">
        <v>21</v>
      </c>
      <c r="E81" s="91" t="s">
        <v>3917</v>
      </c>
      <c r="F81" s="3">
        <v>1999</v>
      </c>
      <c r="G81" s="3" t="s">
        <v>3783</v>
      </c>
      <c r="H81" s="3" t="s">
        <v>3918</v>
      </c>
      <c r="I81" s="3"/>
      <c r="J81" s="3">
        <v>62</v>
      </c>
      <c r="K81" s="3" t="s">
        <v>72</v>
      </c>
      <c r="M81" s="3">
        <v>10</v>
      </c>
    </row>
    <row r="82" customHeight="1" spans="1:13">
      <c r="A82" s="3">
        <v>11467</v>
      </c>
      <c r="D82" s="91" t="s">
        <v>21</v>
      </c>
      <c r="E82" s="91" t="s">
        <v>3919</v>
      </c>
      <c r="F82" s="3">
        <v>1999</v>
      </c>
      <c r="G82" s="3" t="s">
        <v>3783</v>
      </c>
      <c r="H82" s="3" t="s">
        <v>3789</v>
      </c>
      <c r="I82" s="3"/>
      <c r="J82" s="3">
        <v>53</v>
      </c>
      <c r="K82" s="3" t="s">
        <v>72</v>
      </c>
      <c r="M82" s="3">
        <v>10</v>
      </c>
    </row>
    <row r="83" customHeight="1" spans="1:13">
      <c r="A83" s="3">
        <v>11471</v>
      </c>
      <c r="D83" s="91" t="s">
        <v>21</v>
      </c>
      <c r="E83" s="91" t="s">
        <v>3920</v>
      </c>
      <c r="F83" s="3">
        <v>1999</v>
      </c>
      <c r="G83" s="3" t="s">
        <v>3783</v>
      </c>
      <c r="H83" s="3" t="s">
        <v>3911</v>
      </c>
      <c r="I83" s="3"/>
      <c r="J83" s="3">
        <v>61</v>
      </c>
      <c r="K83" s="3" t="s">
        <v>25</v>
      </c>
      <c r="M83" s="3">
        <v>10</v>
      </c>
    </row>
    <row r="84" customHeight="1" spans="1:13">
      <c r="A84" s="3">
        <v>11474</v>
      </c>
      <c r="D84" s="91" t="s">
        <v>21</v>
      </c>
      <c r="E84" s="91" t="s">
        <v>3921</v>
      </c>
      <c r="F84" s="3">
        <v>2000</v>
      </c>
      <c r="G84" s="3" t="s">
        <v>3768</v>
      </c>
      <c r="H84" s="3" t="s">
        <v>3922</v>
      </c>
      <c r="I84" s="3"/>
      <c r="J84" s="3">
        <v>69</v>
      </c>
      <c r="K84" s="3" t="s">
        <v>666</v>
      </c>
      <c r="M84" s="3">
        <v>10</v>
      </c>
    </row>
    <row r="85" customHeight="1" spans="1:13">
      <c r="A85" s="3">
        <v>11482</v>
      </c>
      <c r="D85" s="91" t="s">
        <v>21</v>
      </c>
      <c r="E85" s="91" t="s">
        <v>3923</v>
      </c>
      <c r="F85" s="3">
        <v>1999</v>
      </c>
      <c r="G85" s="3" t="s">
        <v>3777</v>
      </c>
      <c r="H85" s="3" t="s">
        <v>3924</v>
      </c>
      <c r="I85" s="3" t="s">
        <v>88</v>
      </c>
      <c r="J85" s="3">
        <v>35</v>
      </c>
      <c r="K85" s="3" t="s">
        <v>1138</v>
      </c>
      <c r="M85" s="3">
        <v>10</v>
      </c>
    </row>
    <row r="86" customHeight="1" spans="1:13">
      <c r="A86" s="3">
        <v>11483</v>
      </c>
      <c r="D86" s="91" t="s">
        <v>21</v>
      </c>
      <c r="E86" s="91" t="s">
        <v>3925</v>
      </c>
      <c r="F86" s="3">
        <v>1999</v>
      </c>
      <c r="G86" s="3" t="s">
        <v>3765</v>
      </c>
      <c r="H86" s="3" t="s">
        <v>3926</v>
      </c>
      <c r="I86" s="3" t="s">
        <v>88</v>
      </c>
      <c r="J86" s="3">
        <v>84</v>
      </c>
      <c r="K86" s="3" t="s">
        <v>763</v>
      </c>
      <c r="M86" s="3">
        <v>10</v>
      </c>
    </row>
    <row r="87" customHeight="1" spans="1:13">
      <c r="A87" s="3">
        <v>11487</v>
      </c>
      <c r="D87" s="91" t="s">
        <v>21</v>
      </c>
      <c r="E87" s="91" t="s">
        <v>3927</v>
      </c>
      <c r="F87" s="3">
        <v>2000</v>
      </c>
      <c r="G87" s="3" t="s">
        <v>3768</v>
      </c>
      <c r="H87" s="3" t="s">
        <v>3928</v>
      </c>
      <c r="I87" s="3"/>
      <c r="J87" s="3">
        <v>61</v>
      </c>
      <c r="K87" s="3" t="s">
        <v>72</v>
      </c>
      <c r="M87" s="3">
        <v>10</v>
      </c>
    </row>
    <row r="88" customHeight="1" spans="1:13">
      <c r="A88" s="3">
        <v>11491</v>
      </c>
      <c r="D88" s="91" t="s">
        <v>21</v>
      </c>
      <c r="E88" s="91" t="s">
        <v>3929</v>
      </c>
      <c r="F88" s="3">
        <v>1999</v>
      </c>
      <c r="G88" s="3" t="s">
        <v>3777</v>
      </c>
      <c r="H88" s="3" t="s">
        <v>3902</v>
      </c>
      <c r="I88" s="3" t="s">
        <v>88</v>
      </c>
      <c r="J88" s="3">
        <v>55</v>
      </c>
      <c r="K88" s="3" t="s">
        <v>520</v>
      </c>
      <c r="M88" s="3">
        <v>10</v>
      </c>
    </row>
    <row r="89" customHeight="1" spans="1:13">
      <c r="A89" s="3">
        <v>11492</v>
      </c>
      <c r="D89" s="91" t="s">
        <v>21</v>
      </c>
      <c r="E89" s="91" t="s">
        <v>3930</v>
      </c>
      <c r="F89" s="3">
        <v>1999</v>
      </c>
      <c r="G89" s="3" t="s">
        <v>3777</v>
      </c>
      <c r="H89" s="3" t="s">
        <v>3931</v>
      </c>
      <c r="I89" s="3" t="s">
        <v>88</v>
      </c>
      <c r="J89" s="3">
        <v>61</v>
      </c>
      <c r="K89" s="3" t="s">
        <v>763</v>
      </c>
      <c r="M89" s="3">
        <v>10</v>
      </c>
    </row>
    <row r="90" customHeight="1" spans="1:13">
      <c r="A90" s="3">
        <v>11495</v>
      </c>
      <c r="D90" s="91" t="s">
        <v>21</v>
      </c>
      <c r="E90" s="91" t="s">
        <v>3932</v>
      </c>
      <c r="F90" s="3">
        <v>1999</v>
      </c>
      <c r="G90" s="3" t="s">
        <v>3783</v>
      </c>
      <c r="H90" s="3" t="s">
        <v>3933</v>
      </c>
      <c r="I90" s="3"/>
      <c r="J90" s="3">
        <v>44</v>
      </c>
      <c r="K90" s="3" t="s">
        <v>72</v>
      </c>
      <c r="M90" s="3">
        <v>10</v>
      </c>
    </row>
    <row r="91" customHeight="1" spans="1:13">
      <c r="A91" s="3">
        <v>11497</v>
      </c>
      <c r="D91" s="91" t="s">
        <v>21</v>
      </c>
      <c r="E91" s="91" t="s">
        <v>3934</v>
      </c>
      <c r="F91" s="3">
        <v>1999</v>
      </c>
      <c r="G91" s="3" t="s">
        <v>3783</v>
      </c>
      <c r="H91" s="3" t="s">
        <v>3853</v>
      </c>
      <c r="I91" s="3"/>
      <c r="J91" s="3">
        <v>43</v>
      </c>
      <c r="K91" s="3" t="s">
        <v>72</v>
      </c>
      <c r="M91" s="3">
        <v>10</v>
      </c>
    </row>
    <row r="92" customHeight="1" spans="1:13">
      <c r="A92" s="3">
        <v>11499</v>
      </c>
      <c r="D92" s="91" t="s">
        <v>21</v>
      </c>
      <c r="E92" s="91" t="s">
        <v>3935</v>
      </c>
      <c r="F92" s="3">
        <v>1997</v>
      </c>
      <c r="G92" s="68" t="s">
        <v>3936</v>
      </c>
      <c r="H92" s="3" t="s">
        <v>3937</v>
      </c>
      <c r="I92" s="3"/>
      <c r="J92" s="3">
        <v>133</v>
      </c>
      <c r="K92" s="3" t="s">
        <v>666</v>
      </c>
      <c r="M92" s="3">
        <v>10</v>
      </c>
    </row>
    <row r="93" customHeight="1" spans="1:13">
      <c r="A93" s="3">
        <v>11505</v>
      </c>
      <c r="D93" s="91" t="s">
        <v>21</v>
      </c>
      <c r="E93" s="91" t="s">
        <v>3938</v>
      </c>
      <c r="F93" s="3">
        <v>2000</v>
      </c>
      <c r="G93" s="3" t="s">
        <v>3768</v>
      </c>
      <c r="H93" s="3" t="s">
        <v>3939</v>
      </c>
      <c r="I93" s="3"/>
      <c r="J93" s="3">
        <v>23</v>
      </c>
      <c r="K93" s="3" t="s">
        <v>25</v>
      </c>
      <c r="M93" s="3">
        <v>10</v>
      </c>
    </row>
    <row r="94" customHeight="1" spans="1:13">
      <c r="A94" s="3">
        <v>11506</v>
      </c>
      <c r="D94" s="91" t="s">
        <v>21</v>
      </c>
      <c r="E94" s="91" t="s">
        <v>3940</v>
      </c>
      <c r="F94" s="3">
        <v>2000</v>
      </c>
      <c r="G94" s="3" t="s">
        <v>3768</v>
      </c>
      <c r="H94" s="3" t="s">
        <v>3941</v>
      </c>
      <c r="I94" s="3"/>
      <c r="J94" s="3">
        <v>44</v>
      </c>
      <c r="K94" s="3" t="s">
        <v>25</v>
      </c>
      <c r="M94" s="3">
        <v>10</v>
      </c>
    </row>
    <row r="95" customHeight="1" spans="1:13">
      <c r="A95" s="3">
        <v>11513</v>
      </c>
      <c r="D95" s="91" t="s">
        <v>21</v>
      </c>
      <c r="E95" s="91" t="s">
        <v>3942</v>
      </c>
      <c r="F95" s="3">
        <v>2000</v>
      </c>
      <c r="G95" s="3" t="s">
        <v>3768</v>
      </c>
      <c r="H95" s="3" t="s">
        <v>3888</v>
      </c>
      <c r="I95" s="3"/>
      <c r="J95" s="3">
        <v>65</v>
      </c>
      <c r="K95" s="3" t="s">
        <v>25</v>
      </c>
      <c r="M95" s="3">
        <v>10</v>
      </c>
    </row>
    <row r="96" customHeight="1" spans="1:13">
      <c r="A96" s="3">
        <v>11523</v>
      </c>
      <c r="D96" s="91" t="s">
        <v>21</v>
      </c>
      <c r="E96" s="91" t="s">
        <v>3943</v>
      </c>
      <c r="F96" s="3">
        <v>1999</v>
      </c>
      <c r="G96" s="3" t="s">
        <v>3783</v>
      </c>
      <c r="H96" s="3" t="s">
        <v>3855</v>
      </c>
      <c r="I96" s="3"/>
      <c r="J96" s="3">
        <v>49</v>
      </c>
      <c r="K96" s="3" t="s">
        <v>25</v>
      </c>
      <c r="M96" s="3">
        <v>10</v>
      </c>
    </row>
    <row r="97" customHeight="1" spans="1:13">
      <c r="A97" s="3">
        <v>11525</v>
      </c>
      <c r="D97" s="91" t="s">
        <v>21</v>
      </c>
      <c r="E97" s="91" t="s">
        <v>3944</v>
      </c>
      <c r="F97" s="3">
        <v>1999</v>
      </c>
      <c r="G97" s="3" t="s">
        <v>3783</v>
      </c>
      <c r="H97" s="3" t="s">
        <v>3918</v>
      </c>
      <c r="I97" s="3"/>
      <c r="J97" s="3">
        <v>62</v>
      </c>
      <c r="K97" s="3" t="s">
        <v>72</v>
      </c>
      <c r="M97" s="3">
        <v>10</v>
      </c>
    </row>
    <row r="98" customHeight="1" spans="1:13">
      <c r="A98" s="3">
        <v>11527</v>
      </c>
      <c r="D98" s="91" t="s">
        <v>21</v>
      </c>
      <c r="E98" s="91" t="s">
        <v>3945</v>
      </c>
      <c r="F98" s="3">
        <v>2000</v>
      </c>
      <c r="G98" s="3" t="s">
        <v>3768</v>
      </c>
      <c r="H98" s="3" t="s">
        <v>3946</v>
      </c>
      <c r="I98" s="3"/>
      <c r="J98" s="3">
        <v>49</v>
      </c>
      <c r="K98" s="3" t="s">
        <v>72</v>
      </c>
      <c r="M98" s="3">
        <v>10</v>
      </c>
    </row>
    <row r="99" customHeight="1" spans="1:13">
      <c r="A99" s="3">
        <v>11530</v>
      </c>
      <c r="D99" s="91" t="s">
        <v>21</v>
      </c>
      <c r="E99" s="91" t="s">
        <v>3947</v>
      </c>
      <c r="F99" s="3">
        <v>2000</v>
      </c>
      <c r="G99" s="3" t="s">
        <v>3768</v>
      </c>
      <c r="H99" s="3" t="s">
        <v>3948</v>
      </c>
      <c r="I99" s="3"/>
      <c r="J99" s="3">
        <v>51</v>
      </c>
      <c r="K99" s="3" t="s">
        <v>72</v>
      </c>
      <c r="M99" s="3">
        <v>10</v>
      </c>
    </row>
    <row r="100" customHeight="1" spans="1:13">
      <c r="A100" s="3">
        <v>11533</v>
      </c>
      <c r="D100" s="91" t="s">
        <v>21</v>
      </c>
      <c r="E100" s="91" t="s">
        <v>3949</v>
      </c>
      <c r="F100" s="3">
        <v>2000</v>
      </c>
      <c r="G100" s="3" t="s">
        <v>3768</v>
      </c>
      <c r="H100" s="3" t="s">
        <v>3950</v>
      </c>
      <c r="I100" s="3"/>
      <c r="J100" s="3">
        <v>62</v>
      </c>
      <c r="K100" s="3" t="s">
        <v>72</v>
      </c>
      <c r="M100" s="3">
        <v>10</v>
      </c>
    </row>
    <row r="101" customHeight="1" spans="1:13">
      <c r="A101" s="3">
        <v>11539</v>
      </c>
      <c r="D101" s="91" t="s">
        <v>21</v>
      </c>
      <c r="E101" s="91" t="s">
        <v>3951</v>
      </c>
      <c r="F101" s="3">
        <v>1999</v>
      </c>
      <c r="G101" s="3" t="s">
        <v>3783</v>
      </c>
      <c r="H101" s="3" t="s">
        <v>3950</v>
      </c>
      <c r="I101" s="3"/>
      <c r="J101" s="3">
        <v>56</v>
      </c>
      <c r="K101" s="3" t="s">
        <v>72</v>
      </c>
      <c r="M101" s="3">
        <v>10</v>
      </c>
    </row>
    <row r="102" customHeight="1" spans="1:13">
      <c r="A102" s="3">
        <v>11543</v>
      </c>
      <c r="D102" s="91" t="s">
        <v>21</v>
      </c>
      <c r="E102" s="91" t="s">
        <v>3952</v>
      </c>
      <c r="F102" s="3">
        <v>1999</v>
      </c>
      <c r="G102" s="3" t="s">
        <v>3783</v>
      </c>
      <c r="H102" s="3" t="s">
        <v>3911</v>
      </c>
      <c r="I102" s="3"/>
      <c r="J102" s="3">
        <v>61</v>
      </c>
      <c r="K102" s="68" t="s">
        <v>72</v>
      </c>
      <c r="M102" s="3">
        <v>10</v>
      </c>
    </row>
    <row r="103" customHeight="1" spans="1:13">
      <c r="A103" s="3">
        <v>11546</v>
      </c>
      <c r="D103" s="91" t="s">
        <v>21</v>
      </c>
      <c r="E103" s="91" t="s">
        <v>3953</v>
      </c>
      <c r="F103" s="3">
        <v>1999</v>
      </c>
      <c r="G103" s="3" t="s">
        <v>3783</v>
      </c>
      <c r="H103" s="3" t="s">
        <v>3928</v>
      </c>
      <c r="I103" s="3"/>
      <c r="J103" s="3">
        <v>55</v>
      </c>
      <c r="K103" s="3" t="s">
        <v>72</v>
      </c>
      <c r="M103" s="3">
        <v>10</v>
      </c>
    </row>
    <row r="104" customHeight="1" spans="1:13">
      <c r="A104" s="3">
        <v>11549</v>
      </c>
      <c r="D104" s="91" t="s">
        <v>21</v>
      </c>
      <c r="E104" s="91" t="s">
        <v>3954</v>
      </c>
      <c r="F104" s="3">
        <v>1999</v>
      </c>
      <c r="G104" s="3" t="s">
        <v>3783</v>
      </c>
      <c r="H104" s="3" t="s">
        <v>3769</v>
      </c>
      <c r="I104" s="3"/>
      <c r="J104" s="3">
        <v>58</v>
      </c>
      <c r="K104" s="3" t="s">
        <v>72</v>
      </c>
      <c r="M104" s="3">
        <v>10</v>
      </c>
    </row>
    <row r="105" customHeight="1" spans="1:13">
      <c r="A105" s="3">
        <v>11550</v>
      </c>
      <c r="D105" s="91" t="s">
        <v>21</v>
      </c>
      <c r="E105" s="91" t="s">
        <v>3955</v>
      </c>
      <c r="F105" s="3">
        <v>1999</v>
      </c>
      <c r="G105" s="3" t="s">
        <v>3783</v>
      </c>
      <c r="H105" s="3" t="s">
        <v>3769</v>
      </c>
      <c r="I105" s="3"/>
      <c r="J105" s="3">
        <v>58</v>
      </c>
      <c r="K105" s="3" t="s">
        <v>72</v>
      </c>
      <c r="M105" s="3">
        <v>10</v>
      </c>
    </row>
    <row r="106" customHeight="1" spans="1:13">
      <c r="A106" s="3">
        <v>11565</v>
      </c>
      <c r="D106" s="91" t="s">
        <v>21</v>
      </c>
      <c r="E106" s="91" t="s">
        <v>3956</v>
      </c>
      <c r="F106" s="3">
        <v>1999</v>
      </c>
      <c r="G106" s="3" t="s">
        <v>3765</v>
      </c>
      <c r="H106" s="3" t="s">
        <v>3835</v>
      </c>
      <c r="I106" s="3"/>
      <c r="J106" s="3">
        <v>50</v>
      </c>
      <c r="K106" s="3" t="s">
        <v>666</v>
      </c>
      <c r="M106" s="3">
        <v>10</v>
      </c>
    </row>
    <row r="107" customHeight="1" spans="1:13">
      <c r="A107" s="3">
        <v>11567</v>
      </c>
      <c r="D107" s="91" t="s">
        <v>21</v>
      </c>
      <c r="E107" s="91" t="s">
        <v>3957</v>
      </c>
      <c r="F107" s="3">
        <v>1999</v>
      </c>
      <c r="G107" s="3" t="s">
        <v>3765</v>
      </c>
      <c r="H107" s="3" t="s">
        <v>3958</v>
      </c>
      <c r="I107" s="3"/>
      <c r="J107" s="3">
        <v>36</v>
      </c>
      <c r="K107" s="3" t="s">
        <v>72</v>
      </c>
      <c r="M107" s="3">
        <v>10</v>
      </c>
    </row>
    <row r="108" customHeight="1" spans="1:13">
      <c r="A108" s="3">
        <v>11568</v>
      </c>
      <c r="D108" s="91" t="s">
        <v>21</v>
      </c>
      <c r="E108" s="91" t="s">
        <v>3959</v>
      </c>
      <c r="F108" s="3">
        <v>1999</v>
      </c>
      <c r="G108" s="3" t="s">
        <v>3765</v>
      </c>
      <c r="H108" s="3" t="s">
        <v>3958</v>
      </c>
      <c r="I108" s="3"/>
      <c r="J108" s="3">
        <v>36</v>
      </c>
      <c r="K108" s="3" t="s">
        <v>72</v>
      </c>
      <c r="M108" s="3">
        <v>10</v>
      </c>
    </row>
    <row r="109" customHeight="1" spans="1:13">
      <c r="A109" s="3">
        <v>11584</v>
      </c>
      <c r="D109" s="91" t="s">
        <v>21</v>
      </c>
      <c r="E109" s="91" t="s">
        <v>3960</v>
      </c>
      <c r="F109" s="3">
        <v>1999</v>
      </c>
      <c r="G109" s="3" t="s">
        <v>3783</v>
      </c>
      <c r="H109" s="3" t="s">
        <v>3961</v>
      </c>
      <c r="I109" s="3"/>
      <c r="J109" s="3">
        <v>45</v>
      </c>
      <c r="K109" s="3" t="s">
        <v>763</v>
      </c>
      <c r="M109" s="3">
        <v>10</v>
      </c>
    </row>
    <row r="110" customHeight="1" spans="1:13">
      <c r="A110" s="3">
        <v>11585</v>
      </c>
      <c r="D110" s="91" t="s">
        <v>21</v>
      </c>
      <c r="E110" s="91" t="s">
        <v>3962</v>
      </c>
      <c r="F110" s="3">
        <v>1999</v>
      </c>
      <c r="G110" s="3" t="s">
        <v>3783</v>
      </c>
      <c r="H110" s="3" t="s">
        <v>3907</v>
      </c>
      <c r="I110" s="3"/>
      <c r="J110" s="3">
        <v>42</v>
      </c>
      <c r="K110" s="3" t="s">
        <v>72</v>
      </c>
      <c r="M110" s="3">
        <v>10</v>
      </c>
    </row>
    <row r="111" customHeight="1" spans="1:13">
      <c r="A111" s="3">
        <v>11593</v>
      </c>
      <c r="D111" s="91" t="s">
        <v>21</v>
      </c>
      <c r="E111" s="91" t="s">
        <v>3963</v>
      </c>
      <c r="F111" s="3">
        <v>1999</v>
      </c>
      <c r="G111" s="3" t="s">
        <v>3783</v>
      </c>
      <c r="H111" s="3" t="s">
        <v>3769</v>
      </c>
      <c r="I111" s="3"/>
      <c r="J111" s="3">
        <v>58</v>
      </c>
      <c r="K111" s="3" t="s">
        <v>72</v>
      </c>
      <c r="M111" s="3">
        <v>10</v>
      </c>
    </row>
    <row r="112" customHeight="1" spans="1:13">
      <c r="A112" s="3">
        <v>11596</v>
      </c>
      <c r="D112" s="91" t="s">
        <v>21</v>
      </c>
      <c r="E112" s="91" t="s">
        <v>3964</v>
      </c>
      <c r="F112" s="3">
        <v>1999</v>
      </c>
      <c r="G112" s="3" t="s">
        <v>3765</v>
      </c>
      <c r="H112" s="3" t="s">
        <v>3965</v>
      </c>
      <c r="I112" s="3"/>
      <c r="J112" s="3">
        <v>70</v>
      </c>
      <c r="K112" s="3" t="s">
        <v>666</v>
      </c>
      <c r="M112" s="3">
        <v>10</v>
      </c>
    </row>
    <row r="113" customHeight="1" spans="1:13">
      <c r="A113" s="3">
        <v>11601</v>
      </c>
      <c r="D113" s="91" t="s">
        <v>21</v>
      </c>
      <c r="E113" s="91" t="s">
        <v>3966</v>
      </c>
      <c r="F113" s="3">
        <v>1999</v>
      </c>
      <c r="G113" s="3" t="s">
        <v>3783</v>
      </c>
      <c r="H113" s="3" t="s">
        <v>3911</v>
      </c>
      <c r="I113" s="3"/>
      <c r="J113" s="3">
        <v>61</v>
      </c>
      <c r="K113" s="3" t="s">
        <v>72</v>
      </c>
      <c r="M113" s="3">
        <v>10</v>
      </c>
    </row>
    <row r="114" customHeight="1" spans="1:13">
      <c r="A114" s="3">
        <v>11602</v>
      </c>
      <c r="D114" s="91" t="s">
        <v>21</v>
      </c>
      <c r="E114" s="91" t="s">
        <v>3967</v>
      </c>
      <c r="F114" s="3">
        <v>1999</v>
      </c>
      <c r="G114" s="3" t="s">
        <v>3783</v>
      </c>
      <c r="H114" s="3" t="s">
        <v>3968</v>
      </c>
      <c r="I114" s="3"/>
      <c r="J114" s="3">
        <v>34</v>
      </c>
      <c r="K114" s="3" t="s">
        <v>72</v>
      </c>
      <c r="M114" s="3">
        <v>10</v>
      </c>
    </row>
    <row r="115" customHeight="1" spans="1:13">
      <c r="A115" s="3">
        <v>11604</v>
      </c>
      <c r="D115" s="91" t="s">
        <v>21</v>
      </c>
      <c r="E115" s="91" t="s">
        <v>3969</v>
      </c>
      <c r="F115" s="3">
        <v>1999</v>
      </c>
      <c r="G115" s="3" t="s">
        <v>3783</v>
      </c>
      <c r="H115" s="3" t="s">
        <v>3970</v>
      </c>
      <c r="I115" s="3"/>
      <c r="J115" s="3">
        <v>35</v>
      </c>
      <c r="K115" s="3" t="s">
        <v>72</v>
      </c>
      <c r="M115" s="3">
        <v>10</v>
      </c>
    </row>
    <row r="116" customHeight="1" spans="1:13">
      <c r="A116" s="3">
        <v>11609</v>
      </c>
      <c r="D116" s="91" t="s">
        <v>21</v>
      </c>
      <c r="E116" s="91" t="s">
        <v>3971</v>
      </c>
      <c r="F116" s="3">
        <v>1999</v>
      </c>
      <c r="G116" s="3" t="s">
        <v>3783</v>
      </c>
      <c r="H116" s="3" t="s">
        <v>3972</v>
      </c>
      <c r="I116" s="3"/>
      <c r="J116" s="3">
        <v>30</v>
      </c>
      <c r="K116" s="3" t="s">
        <v>72</v>
      </c>
      <c r="M116" s="3">
        <v>10</v>
      </c>
    </row>
    <row r="117" customHeight="1" spans="1:13">
      <c r="A117" s="3">
        <v>11616</v>
      </c>
      <c r="D117" s="91" t="s">
        <v>21</v>
      </c>
      <c r="E117" s="91" t="s">
        <v>3973</v>
      </c>
      <c r="F117" s="3">
        <v>1999</v>
      </c>
      <c r="G117" s="3" t="s">
        <v>3783</v>
      </c>
      <c r="H117" s="3" t="s">
        <v>3950</v>
      </c>
      <c r="I117" s="3"/>
      <c r="J117" s="3">
        <v>56</v>
      </c>
      <c r="K117" s="3" t="s">
        <v>1138</v>
      </c>
      <c r="M117" s="3">
        <v>10</v>
      </c>
    </row>
    <row r="118" customHeight="1" spans="1:13">
      <c r="A118" s="3">
        <v>11626</v>
      </c>
      <c r="D118" s="91" t="s">
        <v>21</v>
      </c>
      <c r="E118" s="91" t="s">
        <v>3974</v>
      </c>
      <c r="F118" s="3">
        <v>1999</v>
      </c>
      <c r="G118" s="3" t="s">
        <v>3783</v>
      </c>
      <c r="H118" s="3" t="s">
        <v>3961</v>
      </c>
      <c r="I118" s="3"/>
      <c r="J118" s="3">
        <v>45</v>
      </c>
      <c r="K118" s="3" t="s">
        <v>763</v>
      </c>
      <c r="M118" s="3">
        <v>10</v>
      </c>
    </row>
    <row r="119" customHeight="1" spans="1:13">
      <c r="A119" s="3">
        <v>11633</v>
      </c>
      <c r="D119" s="91" t="s">
        <v>21</v>
      </c>
      <c r="E119" s="91" t="s">
        <v>3975</v>
      </c>
      <c r="F119" s="3">
        <v>1999</v>
      </c>
      <c r="G119" s="3" t="s">
        <v>3765</v>
      </c>
      <c r="H119" s="3" t="s">
        <v>3976</v>
      </c>
      <c r="I119" s="3"/>
      <c r="J119" s="3">
        <v>20</v>
      </c>
      <c r="K119" s="3" t="s">
        <v>666</v>
      </c>
      <c r="M119" s="3">
        <v>10</v>
      </c>
    </row>
    <row r="120" customHeight="1" spans="1:13">
      <c r="A120" s="3">
        <v>11635</v>
      </c>
      <c r="D120" s="91" t="s">
        <v>21</v>
      </c>
      <c r="E120" s="91" t="s">
        <v>3977</v>
      </c>
      <c r="F120" s="3">
        <v>1999</v>
      </c>
      <c r="G120" s="3" t="s">
        <v>3783</v>
      </c>
      <c r="H120" s="3" t="s">
        <v>3978</v>
      </c>
      <c r="I120" s="3"/>
      <c r="J120" s="3">
        <v>29</v>
      </c>
      <c r="K120" s="68" t="s">
        <v>72</v>
      </c>
      <c r="M120" s="3">
        <v>10</v>
      </c>
    </row>
    <row r="121" customHeight="1" spans="1:13">
      <c r="A121" s="3">
        <v>11638</v>
      </c>
      <c r="D121" s="91" t="s">
        <v>21</v>
      </c>
      <c r="E121" s="91" t="s">
        <v>3979</v>
      </c>
      <c r="F121" s="3">
        <v>1999</v>
      </c>
      <c r="G121" s="3" t="s">
        <v>3777</v>
      </c>
      <c r="H121" s="3" t="s">
        <v>3980</v>
      </c>
      <c r="I121" s="3" t="s">
        <v>88</v>
      </c>
      <c r="J121" s="3">
        <v>56</v>
      </c>
      <c r="K121" s="3" t="s">
        <v>763</v>
      </c>
      <c r="M121" s="3">
        <v>10</v>
      </c>
    </row>
    <row r="122" customHeight="1" spans="1:13">
      <c r="A122" s="3">
        <v>11643</v>
      </c>
      <c r="D122" s="91" t="s">
        <v>21</v>
      </c>
      <c r="E122" s="91" t="s">
        <v>3981</v>
      </c>
      <c r="F122" s="3">
        <v>1999</v>
      </c>
      <c r="G122" s="3" t="s">
        <v>3765</v>
      </c>
      <c r="H122" s="3" t="s">
        <v>3892</v>
      </c>
      <c r="I122" s="3" t="s">
        <v>3825</v>
      </c>
      <c r="J122" s="3">
        <v>47</v>
      </c>
      <c r="K122" s="3" t="s">
        <v>72</v>
      </c>
      <c r="M122" s="3">
        <v>10</v>
      </c>
    </row>
    <row r="123" customHeight="1" spans="1:13">
      <c r="A123" s="3">
        <v>11660</v>
      </c>
      <c r="D123" s="91" t="s">
        <v>21</v>
      </c>
      <c r="E123" s="91" t="s">
        <v>3982</v>
      </c>
      <c r="F123" s="3">
        <v>2000</v>
      </c>
      <c r="G123" s="3" t="s">
        <v>3983</v>
      </c>
      <c r="H123" s="3" t="s">
        <v>3984</v>
      </c>
      <c r="I123" s="3" t="s">
        <v>88</v>
      </c>
      <c r="J123" s="3">
        <v>25</v>
      </c>
      <c r="K123" s="3" t="s">
        <v>763</v>
      </c>
      <c r="M123" s="3">
        <v>10</v>
      </c>
    </row>
    <row r="124" customHeight="1" spans="1:13">
      <c r="A124" s="3">
        <v>11662</v>
      </c>
      <c r="D124" s="91" t="s">
        <v>21</v>
      </c>
      <c r="E124" s="91" t="s">
        <v>3985</v>
      </c>
      <c r="F124" s="3">
        <v>2000</v>
      </c>
      <c r="G124" s="3" t="s">
        <v>3983</v>
      </c>
      <c r="H124" s="3" t="s">
        <v>3986</v>
      </c>
      <c r="I124" s="3" t="s">
        <v>88</v>
      </c>
      <c r="J124" s="3">
        <v>40</v>
      </c>
      <c r="K124" s="3" t="s">
        <v>72</v>
      </c>
      <c r="M124" s="3">
        <v>10</v>
      </c>
    </row>
    <row r="125" customHeight="1" spans="1:13">
      <c r="A125" s="3">
        <v>11670</v>
      </c>
      <c r="D125" s="91" t="s">
        <v>21</v>
      </c>
      <c r="E125" s="91" t="s">
        <v>3987</v>
      </c>
      <c r="F125" s="3">
        <v>1999</v>
      </c>
      <c r="G125" s="3" t="s">
        <v>3783</v>
      </c>
      <c r="H125" s="3" t="s">
        <v>3950</v>
      </c>
      <c r="I125" s="3"/>
      <c r="J125" s="3">
        <v>56</v>
      </c>
      <c r="K125" s="3" t="s">
        <v>72</v>
      </c>
      <c r="M125" s="3">
        <v>10</v>
      </c>
    </row>
    <row r="126" customHeight="1" spans="1:13">
      <c r="A126" s="3">
        <v>11680</v>
      </c>
      <c r="D126" s="91" t="s">
        <v>21</v>
      </c>
      <c r="E126" s="91" t="s">
        <v>3988</v>
      </c>
      <c r="F126" s="3">
        <v>1999</v>
      </c>
      <c r="G126" s="3" t="s">
        <v>3777</v>
      </c>
      <c r="H126" s="3" t="s">
        <v>3989</v>
      </c>
      <c r="I126" s="3" t="s">
        <v>88</v>
      </c>
      <c r="J126" s="3">
        <v>28</v>
      </c>
      <c r="K126" s="3" t="s">
        <v>1138</v>
      </c>
      <c r="M126" s="3">
        <v>10</v>
      </c>
    </row>
    <row r="127" customHeight="1" spans="1:13">
      <c r="A127" s="3">
        <v>11683</v>
      </c>
      <c r="D127" s="91" t="s">
        <v>21</v>
      </c>
      <c r="E127" s="91" t="s">
        <v>3990</v>
      </c>
      <c r="F127" s="3">
        <v>1999</v>
      </c>
      <c r="G127" s="3" t="s">
        <v>3783</v>
      </c>
      <c r="H127" s="3" t="s">
        <v>3911</v>
      </c>
      <c r="I127" s="3"/>
      <c r="J127" s="3">
        <v>61</v>
      </c>
      <c r="K127" s="3" t="s">
        <v>25</v>
      </c>
      <c r="M127" s="3">
        <v>10</v>
      </c>
    </row>
    <row r="128" customHeight="1" spans="1:13">
      <c r="A128" s="162">
        <f t="shared" ref="A128:A146" si="2">A127+1</f>
        <v>11684</v>
      </c>
      <c r="B128" s="143"/>
      <c r="C128" s="143"/>
      <c r="D128" s="144" t="s">
        <v>3991</v>
      </c>
      <c r="E128" s="144" t="s">
        <v>3992</v>
      </c>
      <c r="F128" s="140">
        <v>2016</v>
      </c>
      <c r="G128" s="140" t="s">
        <v>3993</v>
      </c>
      <c r="H128" s="140" t="s">
        <v>3994</v>
      </c>
      <c r="I128" s="140" t="s">
        <v>3995</v>
      </c>
      <c r="J128" s="140"/>
      <c r="K128" s="140" t="s">
        <v>3996</v>
      </c>
      <c r="M128" s="3">
        <v>15</v>
      </c>
    </row>
    <row r="129" customHeight="1" spans="1:13">
      <c r="A129" s="162">
        <f t="shared" si="2"/>
        <v>11685</v>
      </c>
      <c r="D129" s="144" t="s">
        <v>21</v>
      </c>
      <c r="E129" s="91" t="s">
        <v>3997</v>
      </c>
      <c r="F129" s="65">
        <v>2016</v>
      </c>
      <c r="G129" s="45" t="s">
        <v>3998</v>
      </c>
      <c r="H129" s="45" t="s">
        <v>3999</v>
      </c>
      <c r="I129" s="3">
        <v>42</v>
      </c>
      <c r="J129" s="45" t="s">
        <v>4000</v>
      </c>
      <c r="K129" s="65" t="s">
        <v>25</v>
      </c>
      <c r="M129" s="3">
        <v>15</v>
      </c>
    </row>
    <row r="130" customHeight="1" spans="1:13">
      <c r="A130" s="162">
        <f t="shared" si="2"/>
        <v>11686</v>
      </c>
      <c r="D130" s="144" t="s">
        <v>21</v>
      </c>
      <c r="E130" s="91" t="s">
        <v>4001</v>
      </c>
      <c r="F130" s="9">
        <v>1999</v>
      </c>
      <c r="G130" s="9" t="s">
        <v>3777</v>
      </c>
      <c r="H130" s="9" t="s">
        <v>4002</v>
      </c>
      <c r="I130" s="9">
        <v>1</v>
      </c>
      <c r="J130" s="9" t="s">
        <v>1770</v>
      </c>
      <c r="K130" s="9" t="s">
        <v>72</v>
      </c>
      <c r="M130" s="3">
        <v>15</v>
      </c>
    </row>
    <row r="131" customHeight="1" spans="1:13">
      <c r="A131" s="162">
        <f t="shared" si="2"/>
        <v>11687</v>
      </c>
      <c r="D131" s="91" t="s">
        <v>21</v>
      </c>
      <c r="E131" s="91" t="s">
        <v>4003</v>
      </c>
      <c r="F131" s="3">
        <v>1999</v>
      </c>
      <c r="G131" s="3" t="s">
        <v>3765</v>
      </c>
      <c r="H131" s="3" t="s">
        <v>3937</v>
      </c>
      <c r="I131" s="3"/>
      <c r="J131" s="3">
        <v>51</v>
      </c>
      <c r="K131" s="3" t="s">
        <v>666</v>
      </c>
      <c r="M131" s="3">
        <v>15</v>
      </c>
    </row>
    <row r="132" customHeight="1" spans="1:13">
      <c r="A132" s="162">
        <f t="shared" si="2"/>
        <v>11688</v>
      </c>
      <c r="D132" s="91" t="s">
        <v>21</v>
      </c>
      <c r="E132" s="91" t="s">
        <v>4004</v>
      </c>
      <c r="F132" s="3">
        <v>1999</v>
      </c>
      <c r="G132" s="3" t="s">
        <v>3765</v>
      </c>
      <c r="H132" s="3" t="s">
        <v>4005</v>
      </c>
      <c r="I132" s="3" t="s">
        <v>88</v>
      </c>
      <c r="J132" s="3">
        <v>50</v>
      </c>
      <c r="K132" s="3" t="s">
        <v>763</v>
      </c>
      <c r="M132" s="3">
        <v>15</v>
      </c>
    </row>
    <row r="133" customHeight="1" spans="1:13">
      <c r="A133" s="162">
        <f t="shared" si="2"/>
        <v>11689</v>
      </c>
      <c r="D133" s="91" t="s">
        <v>21</v>
      </c>
      <c r="E133" s="91" t="s">
        <v>4006</v>
      </c>
      <c r="F133" s="3">
        <v>1999</v>
      </c>
      <c r="G133" s="3" t="s">
        <v>3765</v>
      </c>
      <c r="H133" s="3" t="s">
        <v>4007</v>
      </c>
      <c r="I133" s="3" t="s">
        <v>88</v>
      </c>
      <c r="J133" s="3">
        <v>41</v>
      </c>
      <c r="K133" s="3" t="s">
        <v>72</v>
      </c>
      <c r="M133" s="3">
        <v>15</v>
      </c>
    </row>
    <row r="134" customHeight="1" spans="1:13">
      <c r="A134" s="162">
        <f t="shared" si="2"/>
        <v>11690</v>
      </c>
      <c r="D134" s="91" t="s">
        <v>21</v>
      </c>
      <c r="E134" s="91" t="s">
        <v>4008</v>
      </c>
      <c r="F134" s="3">
        <v>1999</v>
      </c>
      <c r="G134" s="3" t="s">
        <v>3765</v>
      </c>
      <c r="H134" s="3" t="s">
        <v>3848</v>
      </c>
      <c r="I134" s="3"/>
      <c r="J134" s="3">
        <v>40</v>
      </c>
      <c r="K134" s="3" t="s">
        <v>25</v>
      </c>
      <c r="M134" s="3">
        <v>15</v>
      </c>
    </row>
    <row r="135" customHeight="1" spans="1:13">
      <c r="A135" s="162">
        <f t="shared" si="2"/>
        <v>11691</v>
      </c>
      <c r="D135" s="91" t="s">
        <v>21</v>
      </c>
      <c r="E135" s="91" t="s">
        <v>4009</v>
      </c>
      <c r="F135" s="3">
        <v>1999</v>
      </c>
      <c r="G135" s="3" t="s">
        <v>3765</v>
      </c>
      <c r="H135" s="3" t="s">
        <v>3791</v>
      </c>
      <c r="I135" s="3" t="s">
        <v>3849</v>
      </c>
      <c r="J135" s="3">
        <v>64</v>
      </c>
      <c r="K135" s="3" t="s">
        <v>25</v>
      </c>
      <c r="M135" s="3">
        <v>15</v>
      </c>
    </row>
    <row r="136" customHeight="1" spans="1:13">
      <c r="A136" s="162">
        <f t="shared" si="2"/>
        <v>11692</v>
      </c>
      <c r="D136" s="91" t="s">
        <v>21</v>
      </c>
      <c r="E136" s="91" t="s">
        <v>4010</v>
      </c>
      <c r="F136" s="3">
        <v>1999</v>
      </c>
      <c r="G136" s="3" t="s">
        <v>3765</v>
      </c>
      <c r="H136" s="3" t="s">
        <v>4011</v>
      </c>
      <c r="I136" s="3"/>
      <c r="J136" s="3">
        <v>38</v>
      </c>
      <c r="K136" s="3" t="s">
        <v>72</v>
      </c>
      <c r="M136" s="3">
        <v>15</v>
      </c>
    </row>
    <row r="137" customHeight="1" spans="1:13">
      <c r="A137" s="162">
        <f t="shared" si="2"/>
        <v>11693</v>
      </c>
      <c r="D137" s="91" t="s">
        <v>21</v>
      </c>
      <c r="E137" s="91" t="s">
        <v>4012</v>
      </c>
      <c r="F137" s="3">
        <v>1999</v>
      </c>
      <c r="G137" s="3" t="s">
        <v>3765</v>
      </c>
      <c r="H137" s="3" t="s">
        <v>3766</v>
      </c>
      <c r="I137" s="3"/>
      <c r="J137" s="3">
        <v>21</v>
      </c>
      <c r="K137" s="3" t="s">
        <v>72</v>
      </c>
      <c r="M137" s="3">
        <v>15</v>
      </c>
    </row>
    <row r="138" customHeight="1" spans="1:13">
      <c r="A138" s="162">
        <f t="shared" si="2"/>
        <v>11694</v>
      </c>
      <c r="D138" s="91" t="s">
        <v>21</v>
      </c>
      <c r="E138" s="91" t="s">
        <v>4013</v>
      </c>
      <c r="F138" s="3">
        <v>2000</v>
      </c>
      <c r="G138" s="3" t="s">
        <v>3765</v>
      </c>
      <c r="H138" s="3" t="s">
        <v>3841</v>
      </c>
      <c r="I138" s="3"/>
      <c r="J138" s="3">
        <v>58</v>
      </c>
      <c r="K138" s="3" t="s">
        <v>25</v>
      </c>
      <c r="M138" s="3">
        <v>15</v>
      </c>
    </row>
    <row r="139" customHeight="1" spans="1:13">
      <c r="A139" s="162">
        <f t="shared" si="2"/>
        <v>11695</v>
      </c>
      <c r="D139" s="91" t="s">
        <v>21</v>
      </c>
      <c r="E139" s="91" t="s">
        <v>4014</v>
      </c>
      <c r="F139" s="3">
        <v>2000</v>
      </c>
      <c r="G139" s="3" t="s">
        <v>3765</v>
      </c>
      <c r="H139" s="3" t="s">
        <v>4015</v>
      </c>
      <c r="I139" s="3"/>
      <c r="J139" s="3">
        <v>43</v>
      </c>
      <c r="K139" s="3" t="s">
        <v>25</v>
      </c>
      <c r="M139" s="3">
        <v>15</v>
      </c>
    </row>
    <row r="140" customHeight="1" spans="1:13">
      <c r="A140" s="162">
        <f t="shared" si="2"/>
        <v>11696</v>
      </c>
      <c r="D140" s="91" t="s">
        <v>21</v>
      </c>
      <c r="E140" s="91" t="s">
        <v>4016</v>
      </c>
      <c r="F140" s="3">
        <v>1999</v>
      </c>
      <c r="G140" s="3" t="s">
        <v>3765</v>
      </c>
      <c r="H140" s="3" t="s">
        <v>4017</v>
      </c>
      <c r="I140" s="3" t="s">
        <v>88</v>
      </c>
      <c r="J140" s="3">
        <v>62</v>
      </c>
      <c r="K140" s="3" t="s">
        <v>72</v>
      </c>
      <c r="M140" s="3">
        <v>15</v>
      </c>
    </row>
    <row r="141" customHeight="1" spans="1:13">
      <c r="A141" s="162">
        <f t="shared" si="2"/>
        <v>11697</v>
      </c>
      <c r="D141" s="91" t="s">
        <v>21</v>
      </c>
      <c r="E141" s="91" t="s">
        <v>4018</v>
      </c>
      <c r="F141" s="3">
        <v>1999</v>
      </c>
      <c r="G141" s="3" t="s">
        <v>3765</v>
      </c>
      <c r="H141" s="3" t="s">
        <v>4019</v>
      </c>
      <c r="I141" s="3" t="s">
        <v>3846</v>
      </c>
      <c r="J141" s="3">
        <v>45</v>
      </c>
      <c r="K141" s="3" t="s">
        <v>666</v>
      </c>
      <c r="M141" s="3">
        <v>15</v>
      </c>
    </row>
    <row r="142" customHeight="1" spans="1:13">
      <c r="A142" s="162">
        <f t="shared" si="2"/>
        <v>11698</v>
      </c>
      <c r="D142" s="91" t="s">
        <v>21</v>
      </c>
      <c r="E142" s="91" t="s">
        <v>4020</v>
      </c>
      <c r="F142" s="3">
        <v>1999</v>
      </c>
      <c r="G142" s="3" t="s">
        <v>3765</v>
      </c>
      <c r="H142" s="3" t="s">
        <v>3791</v>
      </c>
      <c r="I142" s="3" t="s">
        <v>3849</v>
      </c>
      <c r="J142" s="3">
        <v>64</v>
      </c>
      <c r="K142" s="3" t="s">
        <v>25</v>
      </c>
      <c r="M142" s="3">
        <v>15</v>
      </c>
    </row>
    <row r="143" customHeight="1" spans="1:13">
      <c r="A143" s="162">
        <f t="shared" si="2"/>
        <v>11699</v>
      </c>
      <c r="D143" s="91" t="s">
        <v>21</v>
      </c>
      <c r="E143" s="91" t="s">
        <v>4021</v>
      </c>
      <c r="F143" s="3">
        <v>2000</v>
      </c>
      <c r="G143" s="3" t="s">
        <v>3765</v>
      </c>
      <c r="H143" s="3" t="s">
        <v>3928</v>
      </c>
      <c r="I143" s="3" t="s">
        <v>4022</v>
      </c>
      <c r="J143" s="3">
        <v>61</v>
      </c>
      <c r="K143" s="3" t="s">
        <v>25</v>
      </c>
      <c r="M143" s="3">
        <v>15</v>
      </c>
    </row>
    <row r="144" customHeight="1" spans="1:13">
      <c r="A144" s="162">
        <f t="shared" si="2"/>
        <v>11700</v>
      </c>
      <c r="D144" s="91" t="s">
        <v>21</v>
      </c>
      <c r="E144" s="91" t="s">
        <v>4023</v>
      </c>
      <c r="F144" s="3">
        <v>1999</v>
      </c>
      <c r="G144" s="3" t="s">
        <v>3765</v>
      </c>
      <c r="H144" s="3" t="s">
        <v>3928</v>
      </c>
      <c r="I144" s="3"/>
      <c r="J144" s="3">
        <v>55</v>
      </c>
      <c r="K144" s="3" t="s">
        <v>25</v>
      </c>
      <c r="M144" s="3">
        <v>15</v>
      </c>
    </row>
    <row r="145" customHeight="1" spans="1:13">
      <c r="A145" s="162">
        <f t="shared" si="2"/>
        <v>11701</v>
      </c>
      <c r="D145" s="91" t="s">
        <v>21</v>
      </c>
      <c r="E145" s="91" t="s">
        <v>4024</v>
      </c>
      <c r="F145" s="3">
        <v>1999</v>
      </c>
      <c r="G145" s="3" t="s">
        <v>3777</v>
      </c>
      <c r="H145" s="3" t="s">
        <v>4025</v>
      </c>
      <c r="I145" s="3" t="s">
        <v>3862</v>
      </c>
      <c r="J145" s="3">
        <v>49</v>
      </c>
      <c r="K145" s="3" t="s">
        <v>666</v>
      </c>
      <c r="M145" s="3">
        <v>15</v>
      </c>
    </row>
    <row r="146" customHeight="1" spans="1:13">
      <c r="A146" s="162">
        <f t="shared" si="2"/>
        <v>11702</v>
      </c>
      <c r="D146" s="91" t="s">
        <v>21</v>
      </c>
      <c r="E146" s="91" t="s">
        <v>4026</v>
      </c>
      <c r="F146" s="3">
        <v>2000</v>
      </c>
      <c r="G146" s="3" t="s">
        <v>3768</v>
      </c>
      <c r="H146" s="3" t="s">
        <v>3950</v>
      </c>
      <c r="I146" s="3" t="s">
        <v>3862</v>
      </c>
      <c r="J146" s="3">
        <v>62</v>
      </c>
      <c r="K146" s="3" t="s">
        <v>72</v>
      </c>
      <c r="M146" s="3">
        <v>15</v>
      </c>
    </row>
    <row r="147" customHeight="1" spans="1:13">
      <c r="A147" s="162">
        <v>11349</v>
      </c>
      <c r="D147" s="91" t="s">
        <v>21</v>
      </c>
      <c r="E147" s="91" t="s">
        <v>4027</v>
      </c>
      <c r="F147" s="3">
        <v>1999</v>
      </c>
      <c r="G147" s="3" t="s">
        <v>3777</v>
      </c>
      <c r="H147" s="3" t="s">
        <v>4028</v>
      </c>
      <c r="I147" s="3"/>
      <c r="J147" s="3">
        <v>31</v>
      </c>
      <c r="K147" s="3" t="s">
        <v>72</v>
      </c>
      <c r="M147" s="3">
        <v>15</v>
      </c>
    </row>
    <row r="148" customHeight="1" spans="1:13">
      <c r="A148" s="162">
        <f t="shared" ref="A148:A152" si="3">A147+1</f>
        <v>11350</v>
      </c>
      <c r="D148" s="91" t="s">
        <v>21</v>
      </c>
      <c r="E148" s="91" t="s">
        <v>4029</v>
      </c>
      <c r="F148" s="3">
        <v>1999</v>
      </c>
      <c r="G148" s="3" t="s">
        <v>3777</v>
      </c>
      <c r="H148" s="3" t="s">
        <v>4019</v>
      </c>
      <c r="I148" s="3" t="s">
        <v>3862</v>
      </c>
      <c r="J148" s="3">
        <v>45</v>
      </c>
      <c r="K148" s="3" t="s">
        <v>72</v>
      </c>
      <c r="M148" s="3">
        <v>15</v>
      </c>
    </row>
    <row r="149" customHeight="1" spans="1:13">
      <c r="A149" s="162">
        <f t="shared" si="3"/>
        <v>11351</v>
      </c>
      <c r="D149" s="91" t="s">
        <v>21</v>
      </c>
      <c r="E149" s="91" t="s">
        <v>4030</v>
      </c>
      <c r="F149" s="3">
        <v>2000</v>
      </c>
      <c r="G149" s="3" t="s">
        <v>3768</v>
      </c>
      <c r="H149" s="3" t="s">
        <v>4031</v>
      </c>
      <c r="I149" s="3"/>
      <c r="J149" s="3">
        <v>64</v>
      </c>
      <c r="K149" s="3" t="s">
        <v>72</v>
      </c>
      <c r="M149" s="3">
        <v>15</v>
      </c>
    </row>
    <row r="150" customHeight="1" spans="1:13">
      <c r="A150" s="162">
        <f t="shared" si="3"/>
        <v>11352</v>
      </c>
      <c r="D150" s="91" t="s">
        <v>21</v>
      </c>
      <c r="E150" s="91" t="s">
        <v>4032</v>
      </c>
      <c r="F150" s="3">
        <v>2000</v>
      </c>
      <c r="G150" s="3" t="s">
        <v>3768</v>
      </c>
      <c r="H150" s="3" t="s">
        <v>4033</v>
      </c>
      <c r="I150" s="3"/>
      <c r="J150" s="3">
        <v>18</v>
      </c>
      <c r="K150" s="3" t="s">
        <v>1138</v>
      </c>
      <c r="M150" s="3">
        <v>15</v>
      </c>
    </row>
    <row r="151" customHeight="1" spans="1:13">
      <c r="A151" s="162">
        <f t="shared" si="3"/>
        <v>11353</v>
      </c>
      <c r="D151" s="91" t="s">
        <v>21</v>
      </c>
      <c r="E151" s="91" t="s">
        <v>4034</v>
      </c>
      <c r="F151" s="3">
        <v>1999</v>
      </c>
      <c r="G151" s="3" t="s">
        <v>3783</v>
      </c>
      <c r="H151" s="3" t="s">
        <v>3857</v>
      </c>
      <c r="I151" s="3"/>
      <c r="J151" s="3">
        <v>50</v>
      </c>
      <c r="K151" s="3" t="s">
        <v>72</v>
      </c>
      <c r="M151" s="3">
        <v>15</v>
      </c>
    </row>
    <row r="152" customHeight="1" spans="1:13">
      <c r="A152" s="162">
        <f t="shared" si="3"/>
        <v>11354</v>
      </c>
      <c r="D152" s="91" t="s">
        <v>21</v>
      </c>
      <c r="E152" s="91" t="s">
        <v>4035</v>
      </c>
      <c r="F152" s="3">
        <v>1999</v>
      </c>
      <c r="G152" s="3" t="s">
        <v>3783</v>
      </c>
      <c r="H152" s="3" t="s">
        <v>3857</v>
      </c>
      <c r="I152" s="3"/>
      <c r="J152" s="3">
        <v>50</v>
      </c>
      <c r="K152" s="3" t="s">
        <v>72</v>
      </c>
      <c r="M152" s="3">
        <v>15</v>
      </c>
    </row>
    <row r="153" customHeight="1" spans="1:13">
      <c r="A153" s="3">
        <v>11386</v>
      </c>
      <c r="D153" s="91" t="s">
        <v>21</v>
      </c>
      <c r="E153" s="91" t="s">
        <v>4036</v>
      </c>
      <c r="F153" s="3">
        <v>1996</v>
      </c>
      <c r="G153" s="3" t="s">
        <v>3883</v>
      </c>
      <c r="H153" s="3" t="s">
        <v>4037</v>
      </c>
      <c r="I153" s="3"/>
      <c r="J153" s="3"/>
      <c r="K153" s="3" t="s">
        <v>666</v>
      </c>
      <c r="M153" s="3">
        <v>15</v>
      </c>
    </row>
    <row r="154" customHeight="1" spans="1:13">
      <c r="A154" s="3">
        <v>11403</v>
      </c>
      <c r="D154" s="91" t="s">
        <v>21</v>
      </c>
      <c r="E154" s="91" t="s">
        <v>4038</v>
      </c>
      <c r="F154" s="3">
        <v>1999</v>
      </c>
      <c r="G154" s="3" t="s">
        <v>3765</v>
      </c>
      <c r="H154" s="3" t="s">
        <v>3965</v>
      </c>
      <c r="I154" s="3"/>
      <c r="J154" s="3">
        <v>70</v>
      </c>
      <c r="K154" s="3" t="s">
        <v>72</v>
      </c>
      <c r="M154" s="3">
        <v>15</v>
      </c>
    </row>
    <row r="155" customHeight="1" spans="1:13">
      <c r="A155" s="3">
        <v>11410</v>
      </c>
      <c r="D155" s="91" t="s">
        <v>21</v>
      </c>
      <c r="E155" s="91" t="s">
        <v>4039</v>
      </c>
      <c r="F155" s="3">
        <v>1999</v>
      </c>
      <c r="G155" s="3" t="s">
        <v>3783</v>
      </c>
      <c r="H155" s="3" t="s">
        <v>3918</v>
      </c>
      <c r="I155" s="3"/>
      <c r="J155" s="3">
        <v>62</v>
      </c>
      <c r="K155" s="3" t="s">
        <v>25</v>
      </c>
      <c r="M155" s="3">
        <v>15</v>
      </c>
    </row>
    <row r="156" customHeight="1" spans="1:13">
      <c r="A156" s="3">
        <v>11411</v>
      </c>
      <c r="D156" s="91" t="s">
        <v>21</v>
      </c>
      <c r="E156" s="91" t="s">
        <v>4040</v>
      </c>
      <c r="F156" s="3">
        <v>1999</v>
      </c>
      <c r="G156" s="3" t="s">
        <v>3765</v>
      </c>
      <c r="H156" s="3" t="s">
        <v>4041</v>
      </c>
      <c r="I156" s="3" t="s">
        <v>3825</v>
      </c>
      <c r="J156" s="3">
        <v>34</v>
      </c>
      <c r="K156" s="3" t="s">
        <v>763</v>
      </c>
      <c r="M156" s="3">
        <v>15</v>
      </c>
    </row>
    <row r="157" customHeight="1" spans="1:13">
      <c r="A157" s="3">
        <v>11416</v>
      </c>
      <c r="D157" s="91" t="s">
        <v>21</v>
      </c>
      <c r="E157" s="91" t="s">
        <v>4042</v>
      </c>
      <c r="F157" s="3">
        <v>1999</v>
      </c>
      <c r="G157" s="3" t="s">
        <v>3783</v>
      </c>
      <c r="H157" s="3" t="s">
        <v>3928</v>
      </c>
      <c r="I157" s="3"/>
      <c r="J157" s="3">
        <v>55</v>
      </c>
      <c r="K157" s="3" t="s">
        <v>25</v>
      </c>
      <c r="M157" s="3">
        <v>15</v>
      </c>
    </row>
    <row r="158" customHeight="1" spans="1:13">
      <c r="A158" s="3">
        <v>11417</v>
      </c>
      <c r="D158" s="91" t="s">
        <v>21</v>
      </c>
      <c r="E158" s="91" t="s">
        <v>4043</v>
      </c>
      <c r="F158" s="3">
        <v>1999</v>
      </c>
      <c r="G158" s="3" t="s">
        <v>3783</v>
      </c>
      <c r="H158" s="3" t="s">
        <v>3928</v>
      </c>
      <c r="I158" s="3"/>
      <c r="J158" s="3">
        <v>55</v>
      </c>
      <c r="K158" s="3" t="s">
        <v>25</v>
      </c>
      <c r="M158" s="3">
        <v>15</v>
      </c>
    </row>
    <row r="159" customHeight="1" spans="1:13">
      <c r="A159" s="3">
        <v>11430</v>
      </c>
      <c r="D159" s="91" t="s">
        <v>21</v>
      </c>
      <c r="E159" s="91" t="s">
        <v>4044</v>
      </c>
      <c r="F159" s="3">
        <v>2000</v>
      </c>
      <c r="G159" s="3" t="s">
        <v>3983</v>
      </c>
      <c r="H159" s="3" t="s">
        <v>4045</v>
      </c>
      <c r="I159" s="3" t="s">
        <v>88</v>
      </c>
      <c r="J159" s="3">
        <v>64</v>
      </c>
      <c r="K159" s="3" t="s">
        <v>72</v>
      </c>
      <c r="M159" s="3">
        <v>15</v>
      </c>
    </row>
    <row r="160" customHeight="1" spans="1:13">
      <c r="A160" s="3">
        <v>11431</v>
      </c>
      <c r="D160" s="91" t="s">
        <v>21</v>
      </c>
      <c r="E160" s="91" t="s">
        <v>4046</v>
      </c>
      <c r="F160" s="3">
        <v>2000</v>
      </c>
      <c r="G160" s="3" t="s">
        <v>3765</v>
      </c>
      <c r="H160" s="3" t="s">
        <v>3904</v>
      </c>
      <c r="I160" s="3"/>
      <c r="J160" s="3">
        <v>57</v>
      </c>
      <c r="K160" s="3" t="s">
        <v>25</v>
      </c>
      <c r="M160" s="3">
        <v>15</v>
      </c>
    </row>
    <row r="161" customHeight="1" spans="1:13">
      <c r="A161" s="3">
        <v>11435</v>
      </c>
      <c r="D161" s="91" t="s">
        <v>21</v>
      </c>
      <c r="E161" s="91" t="s">
        <v>4047</v>
      </c>
      <c r="F161" s="3">
        <v>1999</v>
      </c>
      <c r="G161" s="3" t="s">
        <v>3765</v>
      </c>
      <c r="H161" s="3" t="s">
        <v>4048</v>
      </c>
      <c r="I161" s="3" t="s">
        <v>3825</v>
      </c>
      <c r="J161" s="3">
        <v>64</v>
      </c>
      <c r="K161" s="3" t="s">
        <v>763</v>
      </c>
      <c r="M161" s="3">
        <v>15</v>
      </c>
    </row>
    <row r="162" customHeight="1" spans="1:13">
      <c r="A162" s="3">
        <v>11448</v>
      </c>
      <c r="D162" s="91" t="s">
        <v>21</v>
      </c>
      <c r="E162" s="91" t="s">
        <v>4049</v>
      </c>
      <c r="F162" s="3">
        <v>1999</v>
      </c>
      <c r="G162" s="3" t="s">
        <v>3783</v>
      </c>
      <c r="H162" s="3" t="s">
        <v>3918</v>
      </c>
      <c r="I162" s="3"/>
      <c r="J162" s="3">
        <v>62</v>
      </c>
      <c r="K162" s="3" t="s">
        <v>25</v>
      </c>
      <c r="M162" s="3">
        <v>15</v>
      </c>
    </row>
    <row r="163" customHeight="1" spans="1:13">
      <c r="A163" s="3">
        <v>11451</v>
      </c>
      <c r="D163" s="91" t="s">
        <v>21</v>
      </c>
      <c r="E163" s="91" t="s">
        <v>4050</v>
      </c>
      <c r="F163" s="3">
        <v>1999</v>
      </c>
      <c r="G163" s="3" t="s">
        <v>3783</v>
      </c>
      <c r="H163" s="3" t="s">
        <v>3769</v>
      </c>
      <c r="I163" s="3"/>
      <c r="J163" s="3">
        <v>58</v>
      </c>
      <c r="K163" s="3" t="s">
        <v>25</v>
      </c>
      <c r="M163" s="3">
        <v>15</v>
      </c>
    </row>
    <row r="164" customHeight="1" spans="1:13">
      <c r="A164" s="3">
        <v>11454</v>
      </c>
      <c r="D164" s="91" t="s">
        <v>21</v>
      </c>
      <c r="E164" s="91" t="s">
        <v>4051</v>
      </c>
      <c r="F164" s="3">
        <v>2000</v>
      </c>
      <c r="G164" s="3" t="s">
        <v>3768</v>
      </c>
      <c r="H164" s="3" t="s">
        <v>4052</v>
      </c>
      <c r="I164" s="3"/>
      <c r="J164" s="3">
        <v>42</v>
      </c>
      <c r="K164" s="3" t="s">
        <v>72</v>
      </c>
      <c r="M164" s="3">
        <v>15</v>
      </c>
    </row>
    <row r="165" customHeight="1" spans="1:13">
      <c r="A165" s="3">
        <v>11472</v>
      </c>
      <c r="D165" s="91" t="s">
        <v>21</v>
      </c>
      <c r="E165" s="91" t="s">
        <v>4053</v>
      </c>
      <c r="F165" s="3">
        <v>1999</v>
      </c>
      <c r="G165" s="3" t="s">
        <v>3783</v>
      </c>
      <c r="H165" s="3" t="s">
        <v>3769</v>
      </c>
      <c r="I165" s="3"/>
      <c r="J165" s="3">
        <v>58</v>
      </c>
      <c r="K165" s="3" t="s">
        <v>25</v>
      </c>
      <c r="M165" s="3">
        <v>15</v>
      </c>
    </row>
    <row r="166" customHeight="1" spans="1:13">
      <c r="A166" s="3">
        <v>11473</v>
      </c>
      <c r="D166" s="91" t="s">
        <v>21</v>
      </c>
      <c r="E166" s="91" t="s">
        <v>4054</v>
      </c>
      <c r="F166" s="3">
        <v>1999</v>
      </c>
      <c r="G166" s="3" t="s">
        <v>3783</v>
      </c>
      <c r="H166" s="3" t="s">
        <v>3769</v>
      </c>
      <c r="I166" s="3"/>
      <c r="J166" s="3">
        <v>58</v>
      </c>
      <c r="K166" s="3" t="s">
        <v>25</v>
      </c>
      <c r="M166" s="3">
        <v>15</v>
      </c>
    </row>
    <row r="167" customHeight="1" spans="1:13">
      <c r="A167" s="3">
        <v>11475</v>
      </c>
      <c r="D167" s="91" t="s">
        <v>21</v>
      </c>
      <c r="E167" s="91" t="s">
        <v>4055</v>
      </c>
      <c r="F167" s="3">
        <v>2000</v>
      </c>
      <c r="G167" s="3" t="s">
        <v>3768</v>
      </c>
      <c r="H167" s="3" t="s">
        <v>3937</v>
      </c>
      <c r="I167" s="3"/>
      <c r="J167" s="3">
        <v>55</v>
      </c>
      <c r="K167" s="3" t="s">
        <v>72</v>
      </c>
      <c r="M167" s="3">
        <v>15</v>
      </c>
    </row>
    <row r="168" customHeight="1" spans="1:13">
      <c r="A168" s="3">
        <v>11478</v>
      </c>
      <c r="D168" s="91" t="s">
        <v>21</v>
      </c>
      <c r="E168" s="91" t="s">
        <v>4056</v>
      </c>
      <c r="F168" s="3">
        <v>1999</v>
      </c>
      <c r="G168" s="3" t="s">
        <v>3777</v>
      </c>
      <c r="H168" s="3" t="s">
        <v>3831</v>
      </c>
      <c r="I168" s="3" t="s">
        <v>88</v>
      </c>
      <c r="J168" s="3">
        <v>57</v>
      </c>
      <c r="K168" s="3" t="s">
        <v>666</v>
      </c>
      <c r="M168" s="3">
        <v>15</v>
      </c>
    </row>
    <row r="169" customHeight="1" spans="1:13">
      <c r="A169" s="3">
        <v>11479</v>
      </c>
      <c r="D169" s="91" t="s">
        <v>21</v>
      </c>
      <c r="E169" s="91" t="s">
        <v>4057</v>
      </c>
      <c r="F169" s="3">
        <v>1999</v>
      </c>
      <c r="G169" s="3" t="s">
        <v>3777</v>
      </c>
      <c r="H169" s="3" t="s">
        <v>4058</v>
      </c>
      <c r="I169" s="3" t="s">
        <v>88</v>
      </c>
      <c r="J169" s="3">
        <v>46</v>
      </c>
      <c r="K169" s="3" t="s">
        <v>666</v>
      </c>
      <c r="M169" s="3">
        <v>15</v>
      </c>
    </row>
    <row r="170" customHeight="1" spans="1:13">
      <c r="A170" s="3">
        <v>11480</v>
      </c>
      <c r="D170" s="91" t="s">
        <v>21</v>
      </c>
      <c r="E170" s="91" t="s">
        <v>4059</v>
      </c>
      <c r="F170" s="3">
        <v>1999</v>
      </c>
      <c r="G170" s="3" t="s">
        <v>3765</v>
      </c>
      <c r="H170" s="3" t="s">
        <v>4060</v>
      </c>
      <c r="I170" s="3" t="s">
        <v>3825</v>
      </c>
      <c r="J170" s="3">
        <v>69</v>
      </c>
      <c r="K170" s="3" t="s">
        <v>666</v>
      </c>
      <c r="M170" s="3">
        <v>15</v>
      </c>
    </row>
    <row r="171" customHeight="1" spans="1:13">
      <c r="A171" s="3">
        <v>11484</v>
      </c>
      <c r="D171" s="91" t="s">
        <v>21</v>
      </c>
      <c r="E171" s="91" t="s">
        <v>4061</v>
      </c>
      <c r="F171" s="3">
        <v>2000</v>
      </c>
      <c r="G171" s="3" t="s">
        <v>3768</v>
      </c>
      <c r="H171" s="3" t="s">
        <v>3829</v>
      </c>
      <c r="I171" s="3"/>
      <c r="J171" s="3">
        <v>77</v>
      </c>
      <c r="K171" s="3" t="s">
        <v>25</v>
      </c>
      <c r="M171" s="3">
        <v>15</v>
      </c>
    </row>
    <row r="172" customHeight="1" spans="1:13">
      <c r="A172" s="3">
        <v>11490</v>
      </c>
      <c r="D172" s="91" t="s">
        <v>21</v>
      </c>
      <c r="E172" s="91" t="s">
        <v>4062</v>
      </c>
      <c r="F172" s="3">
        <v>1999</v>
      </c>
      <c r="G172" s="3" t="s">
        <v>3777</v>
      </c>
      <c r="H172" s="3" t="s">
        <v>4063</v>
      </c>
      <c r="I172" s="3" t="s">
        <v>88</v>
      </c>
      <c r="J172" s="3">
        <v>54</v>
      </c>
      <c r="K172" s="3" t="s">
        <v>72</v>
      </c>
      <c r="M172" s="3">
        <v>15</v>
      </c>
    </row>
    <row r="173" customHeight="1" spans="1:13">
      <c r="A173" s="3">
        <v>11496</v>
      </c>
      <c r="D173" s="91" t="s">
        <v>21</v>
      </c>
      <c r="E173" s="91" t="s">
        <v>4064</v>
      </c>
      <c r="F173" s="3">
        <v>1999</v>
      </c>
      <c r="G173" s="3" t="s">
        <v>3765</v>
      </c>
      <c r="H173" s="3" t="s">
        <v>3946</v>
      </c>
      <c r="I173" s="3" t="s">
        <v>3825</v>
      </c>
      <c r="J173" s="3">
        <v>43</v>
      </c>
      <c r="K173" s="3" t="s">
        <v>666</v>
      </c>
      <c r="M173" s="3">
        <v>15</v>
      </c>
    </row>
    <row r="174" customHeight="1" spans="1:13">
      <c r="A174" s="3">
        <v>11504</v>
      </c>
      <c r="D174" s="91" t="s">
        <v>21</v>
      </c>
      <c r="E174" s="91" t="s">
        <v>4065</v>
      </c>
      <c r="F174" s="3">
        <v>1999</v>
      </c>
      <c r="G174" s="3" t="s">
        <v>3783</v>
      </c>
      <c r="H174" s="3" t="s">
        <v>3791</v>
      </c>
      <c r="I174" s="3"/>
      <c r="J174" s="3">
        <v>64</v>
      </c>
      <c r="K174" s="3" t="s">
        <v>25</v>
      </c>
      <c r="M174" s="3">
        <v>15</v>
      </c>
    </row>
    <row r="175" customHeight="1" spans="1:13">
      <c r="A175" s="3">
        <v>11507</v>
      </c>
      <c r="D175" s="91" t="s">
        <v>21</v>
      </c>
      <c r="E175" s="91" t="s">
        <v>4066</v>
      </c>
      <c r="F175" s="3">
        <v>1999</v>
      </c>
      <c r="G175" s="3" t="s">
        <v>3783</v>
      </c>
      <c r="H175" s="3" t="s">
        <v>3769</v>
      </c>
      <c r="I175" s="3"/>
      <c r="J175" s="3">
        <v>58</v>
      </c>
      <c r="K175" s="3" t="s">
        <v>25</v>
      </c>
      <c r="M175" s="3">
        <v>15</v>
      </c>
    </row>
    <row r="176" customHeight="1" spans="1:13">
      <c r="A176" s="3">
        <v>11515</v>
      </c>
      <c r="D176" s="91" t="s">
        <v>21</v>
      </c>
      <c r="E176" s="91" t="s">
        <v>4067</v>
      </c>
      <c r="F176" s="3">
        <v>2000</v>
      </c>
      <c r="G176" s="3" t="s">
        <v>3983</v>
      </c>
      <c r="H176" s="3" t="s">
        <v>4068</v>
      </c>
      <c r="I176" s="3" t="s">
        <v>88</v>
      </c>
      <c r="J176" s="3">
        <v>58</v>
      </c>
      <c r="K176" s="3" t="s">
        <v>72</v>
      </c>
      <c r="M176" s="3">
        <v>15</v>
      </c>
    </row>
    <row r="177" customHeight="1" spans="1:13">
      <c r="A177" s="3">
        <v>11517</v>
      </c>
      <c r="D177" s="91" t="s">
        <v>21</v>
      </c>
      <c r="E177" s="91" t="s">
        <v>4069</v>
      </c>
      <c r="F177" s="3">
        <v>2000</v>
      </c>
      <c r="G177" s="3" t="s">
        <v>3983</v>
      </c>
      <c r="H177" s="3" t="s">
        <v>4070</v>
      </c>
      <c r="I177" s="3" t="s">
        <v>88</v>
      </c>
      <c r="J177" s="3">
        <v>44</v>
      </c>
      <c r="K177" s="3" t="s">
        <v>72</v>
      </c>
      <c r="M177" s="3">
        <v>15</v>
      </c>
    </row>
    <row r="178" customHeight="1" spans="1:13">
      <c r="A178" s="3">
        <v>11520</v>
      </c>
      <c r="D178" s="91" t="s">
        <v>21</v>
      </c>
      <c r="E178" s="91" t="s">
        <v>4071</v>
      </c>
      <c r="F178" s="3">
        <v>2000</v>
      </c>
      <c r="G178" s="3" t="s">
        <v>3768</v>
      </c>
      <c r="H178" s="3" t="s">
        <v>3864</v>
      </c>
      <c r="I178" s="3"/>
      <c r="J178" s="3">
        <v>59</v>
      </c>
      <c r="K178" s="3" t="s">
        <v>25</v>
      </c>
      <c r="M178" s="3">
        <v>15</v>
      </c>
    </row>
    <row r="179" customHeight="1" spans="1:13">
      <c r="A179" s="3">
        <v>11521</v>
      </c>
      <c r="D179" s="91" t="s">
        <v>21</v>
      </c>
      <c r="E179" s="91" t="s">
        <v>4072</v>
      </c>
      <c r="F179" s="3">
        <v>1999</v>
      </c>
      <c r="G179" s="3" t="s">
        <v>3765</v>
      </c>
      <c r="H179" s="3" t="s">
        <v>4073</v>
      </c>
      <c r="I179" s="3"/>
      <c r="J179" s="3">
        <v>79</v>
      </c>
      <c r="K179" s="3" t="s">
        <v>1138</v>
      </c>
      <c r="M179" s="3">
        <v>15</v>
      </c>
    </row>
    <row r="180" customHeight="1" spans="1:13">
      <c r="A180" s="3">
        <v>11526</v>
      </c>
      <c r="D180" s="91" t="s">
        <v>21</v>
      </c>
      <c r="E180" s="91" t="s">
        <v>4074</v>
      </c>
      <c r="F180" s="3">
        <v>1999</v>
      </c>
      <c r="G180" s="3" t="s">
        <v>3783</v>
      </c>
      <c r="H180" s="3" t="s">
        <v>3853</v>
      </c>
      <c r="I180" s="3"/>
      <c r="J180" s="3">
        <v>43</v>
      </c>
      <c r="K180" s="3" t="s">
        <v>25</v>
      </c>
      <c r="M180" s="3">
        <v>15</v>
      </c>
    </row>
    <row r="181" customHeight="1" spans="1:13">
      <c r="A181" s="3">
        <v>11538</v>
      </c>
      <c r="D181" s="91" t="s">
        <v>21</v>
      </c>
      <c r="E181" s="91" t="s">
        <v>4075</v>
      </c>
      <c r="F181" s="3">
        <v>1999</v>
      </c>
      <c r="G181" s="3" t="s">
        <v>3783</v>
      </c>
      <c r="H181" s="3" t="s">
        <v>3972</v>
      </c>
      <c r="I181" s="3"/>
      <c r="J181" s="3">
        <v>30</v>
      </c>
      <c r="K181" s="3" t="s">
        <v>666</v>
      </c>
      <c r="M181" s="3">
        <v>15</v>
      </c>
    </row>
    <row r="182" customHeight="1" spans="1:13">
      <c r="A182" s="3">
        <v>11552</v>
      </c>
      <c r="D182" s="91" t="s">
        <v>21</v>
      </c>
      <c r="E182" s="91" t="s">
        <v>4076</v>
      </c>
      <c r="F182" s="3">
        <v>1999</v>
      </c>
      <c r="G182" s="3" t="s">
        <v>3783</v>
      </c>
      <c r="H182" s="3" t="s">
        <v>4077</v>
      </c>
      <c r="I182" s="3"/>
      <c r="J182" s="3">
        <v>35</v>
      </c>
      <c r="K182" s="3" t="s">
        <v>25</v>
      </c>
      <c r="M182" s="3">
        <v>15</v>
      </c>
    </row>
    <row r="183" customHeight="1" spans="1:13">
      <c r="A183" s="3">
        <v>11553</v>
      </c>
      <c r="D183" s="91" t="s">
        <v>21</v>
      </c>
      <c r="E183" s="91" t="s">
        <v>4078</v>
      </c>
      <c r="F183" s="3">
        <v>1999</v>
      </c>
      <c r="G183" s="3" t="s">
        <v>3783</v>
      </c>
      <c r="H183" s="3" t="s">
        <v>3789</v>
      </c>
      <c r="I183" s="3"/>
      <c r="J183" s="3">
        <v>53</v>
      </c>
      <c r="K183" s="3" t="s">
        <v>25</v>
      </c>
      <c r="M183" s="3">
        <v>15</v>
      </c>
    </row>
    <row r="184" customHeight="1" spans="1:13">
      <c r="A184" s="3">
        <v>11555</v>
      </c>
      <c r="D184" s="91" t="s">
        <v>21</v>
      </c>
      <c r="E184" s="91" t="s">
        <v>4079</v>
      </c>
      <c r="F184" s="3">
        <v>1999</v>
      </c>
      <c r="G184" s="3" t="s">
        <v>3783</v>
      </c>
      <c r="H184" s="3" t="s">
        <v>3789</v>
      </c>
      <c r="I184" s="3"/>
      <c r="J184" s="3">
        <v>53</v>
      </c>
      <c r="K184" s="3" t="s">
        <v>25</v>
      </c>
      <c r="M184" s="3">
        <v>15</v>
      </c>
    </row>
    <row r="185" customHeight="1" spans="1:13">
      <c r="A185" s="3">
        <v>11556</v>
      </c>
      <c r="D185" s="91" t="s">
        <v>21</v>
      </c>
      <c r="E185" s="91" t="s">
        <v>4080</v>
      </c>
      <c r="F185" s="3">
        <v>1999</v>
      </c>
      <c r="G185" s="3" t="s">
        <v>3783</v>
      </c>
      <c r="H185" s="3" t="s">
        <v>3789</v>
      </c>
      <c r="I185" s="3"/>
      <c r="J185" s="3">
        <v>53</v>
      </c>
      <c r="K185" s="3" t="s">
        <v>25</v>
      </c>
      <c r="M185" s="3">
        <v>15</v>
      </c>
    </row>
    <row r="186" customHeight="1" spans="1:13">
      <c r="A186" s="3">
        <v>11559</v>
      </c>
      <c r="D186" s="91" t="s">
        <v>21</v>
      </c>
      <c r="E186" s="91" t="s">
        <v>4081</v>
      </c>
      <c r="F186" s="3">
        <v>1999</v>
      </c>
      <c r="G186" s="3" t="s">
        <v>3765</v>
      </c>
      <c r="H186" s="3" t="s">
        <v>4082</v>
      </c>
      <c r="I186" s="3"/>
      <c r="J186" s="3">
        <v>19</v>
      </c>
      <c r="K186" s="3" t="s">
        <v>763</v>
      </c>
      <c r="M186" s="3">
        <v>15</v>
      </c>
    </row>
    <row r="187" customHeight="1" spans="1:13">
      <c r="A187" s="3">
        <v>11560</v>
      </c>
      <c r="D187" s="91" t="s">
        <v>21</v>
      </c>
      <c r="E187" s="91" t="s">
        <v>4083</v>
      </c>
      <c r="F187" s="3">
        <v>1999</v>
      </c>
      <c r="G187" s="3" t="s">
        <v>3783</v>
      </c>
      <c r="H187" s="3" t="s">
        <v>3937</v>
      </c>
      <c r="I187" s="3"/>
      <c r="J187" s="3">
        <v>51</v>
      </c>
      <c r="K187" s="3" t="s">
        <v>666</v>
      </c>
      <c r="M187" s="3">
        <v>15</v>
      </c>
    </row>
    <row r="188" customHeight="1" spans="1:13">
      <c r="A188" s="3">
        <v>11563</v>
      </c>
      <c r="D188" s="91" t="s">
        <v>21</v>
      </c>
      <c r="E188" s="91" t="s">
        <v>4084</v>
      </c>
      <c r="F188" s="3">
        <v>1999</v>
      </c>
      <c r="G188" s="3" t="s">
        <v>3765</v>
      </c>
      <c r="H188" s="3" t="s">
        <v>4085</v>
      </c>
      <c r="I188" s="3"/>
      <c r="J188" s="3">
        <v>17</v>
      </c>
      <c r="K188" s="3" t="s">
        <v>666</v>
      </c>
      <c r="M188" s="3">
        <v>15</v>
      </c>
    </row>
    <row r="189" customHeight="1" spans="1:13">
      <c r="A189" s="3">
        <v>11570</v>
      </c>
      <c r="D189" s="91" t="s">
        <v>21</v>
      </c>
      <c r="E189" s="91" t="s">
        <v>4086</v>
      </c>
      <c r="F189" s="3">
        <v>1999</v>
      </c>
      <c r="G189" s="3" t="s">
        <v>3783</v>
      </c>
      <c r="H189" s="3" t="s">
        <v>3857</v>
      </c>
      <c r="I189" s="3"/>
      <c r="J189" s="3">
        <v>50</v>
      </c>
      <c r="K189" s="3" t="s">
        <v>72</v>
      </c>
      <c r="M189" s="3">
        <v>15</v>
      </c>
    </row>
    <row r="190" customHeight="1" spans="1:13">
      <c r="A190" s="3">
        <v>11571</v>
      </c>
      <c r="D190" s="91" t="s">
        <v>21</v>
      </c>
      <c r="E190" s="91" t="s">
        <v>4087</v>
      </c>
      <c r="F190" s="3">
        <v>2000</v>
      </c>
      <c r="G190" s="3" t="s">
        <v>3768</v>
      </c>
      <c r="H190" s="3" t="s">
        <v>3875</v>
      </c>
      <c r="I190" s="3" t="s">
        <v>88</v>
      </c>
      <c r="J190" s="3">
        <v>37</v>
      </c>
      <c r="K190" s="3" t="s">
        <v>1138</v>
      </c>
      <c r="M190" s="3">
        <v>15</v>
      </c>
    </row>
    <row r="191" customHeight="1" spans="1:13">
      <c r="A191" s="3">
        <v>11574</v>
      </c>
      <c r="D191" s="91" t="s">
        <v>21</v>
      </c>
      <c r="E191" s="91" t="s">
        <v>4088</v>
      </c>
      <c r="F191" s="3">
        <v>1999</v>
      </c>
      <c r="G191" s="3" t="s">
        <v>3783</v>
      </c>
      <c r="H191" s="3" t="s">
        <v>4089</v>
      </c>
      <c r="I191" s="3"/>
      <c r="J191" s="3">
        <v>46</v>
      </c>
      <c r="K191" s="3" t="s">
        <v>25</v>
      </c>
      <c r="M191" s="3">
        <v>15</v>
      </c>
    </row>
    <row r="192" customHeight="1" spans="1:13">
      <c r="A192" s="3">
        <v>11575</v>
      </c>
      <c r="D192" s="91" t="s">
        <v>21</v>
      </c>
      <c r="E192" s="91" t="s">
        <v>4090</v>
      </c>
      <c r="F192" s="3">
        <v>1999</v>
      </c>
      <c r="G192" s="3" t="s">
        <v>3783</v>
      </c>
      <c r="H192" s="3" t="s">
        <v>4089</v>
      </c>
      <c r="I192" s="3"/>
      <c r="J192" s="3">
        <v>46</v>
      </c>
      <c r="K192" s="3" t="s">
        <v>25</v>
      </c>
      <c r="M192" s="3">
        <v>15</v>
      </c>
    </row>
    <row r="193" customHeight="1" spans="1:13">
      <c r="A193" s="3">
        <v>11580</v>
      </c>
      <c r="D193" s="91" t="s">
        <v>21</v>
      </c>
      <c r="E193" s="91" t="s">
        <v>4091</v>
      </c>
      <c r="F193" s="3">
        <v>2000</v>
      </c>
      <c r="G193" s="3" t="s">
        <v>3768</v>
      </c>
      <c r="H193" s="3" t="s">
        <v>3841</v>
      </c>
      <c r="I193" s="3"/>
      <c r="J193" s="3">
        <v>58</v>
      </c>
      <c r="K193" s="3" t="s">
        <v>25</v>
      </c>
      <c r="M193" s="3">
        <v>15</v>
      </c>
    </row>
    <row r="194" customHeight="1" spans="1:13">
      <c r="A194" s="3">
        <v>11582</v>
      </c>
      <c r="D194" s="91" t="s">
        <v>21</v>
      </c>
      <c r="E194" s="91" t="s">
        <v>4092</v>
      </c>
      <c r="F194" s="3">
        <v>2000</v>
      </c>
      <c r="G194" s="3" t="s">
        <v>3768</v>
      </c>
      <c r="H194" s="3" t="s">
        <v>3841</v>
      </c>
      <c r="I194" s="3"/>
      <c r="J194" s="3">
        <v>58</v>
      </c>
      <c r="K194" s="3" t="s">
        <v>25</v>
      </c>
      <c r="M194" s="3">
        <v>15</v>
      </c>
    </row>
    <row r="195" customHeight="1" spans="1:13">
      <c r="A195" s="3">
        <v>11586</v>
      </c>
      <c r="D195" s="91" t="s">
        <v>21</v>
      </c>
      <c r="E195" s="91" t="s">
        <v>4093</v>
      </c>
      <c r="F195" s="3">
        <v>1999</v>
      </c>
      <c r="G195" s="3" t="s">
        <v>3783</v>
      </c>
      <c r="H195" s="3" t="s">
        <v>3970</v>
      </c>
      <c r="I195" s="3"/>
      <c r="J195" s="3">
        <v>52</v>
      </c>
      <c r="K195" s="3" t="s">
        <v>666</v>
      </c>
      <c r="M195" s="3">
        <v>15</v>
      </c>
    </row>
    <row r="196" customHeight="1" spans="1:13">
      <c r="A196" s="3">
        <v>11599</v>
      </c>
      <c r="D196" s="91" t="s">
        <v>21</v>
      </c>
      <c r="E196" s="91" t="s">
        <v>4094</v>
      </c>
      <c r="F196" s="3">
        <v>1999</v>
      </c>
      <c r="G196" s="3" t="s">
        <v>3777</v>
      </c>
      <c r="H196" s="3" t="s">
        <v>4095</v>
      </c>
      <c r="I196" s="3" t="s">
        <v>88</v>
      </c>
      <c r="J196" s="3">
        <v>51</v>
      </c>
      <c r="K196" s="3" t="s">
        <v>666</v>
      </c>
      <c r="M196" s="3">
        <v>15</v>
      </c>
    </row>
    <row r="197" customHeight="1" spans="1:13">
      <c r="A197" s="3">
        <v>11603</v>
      </c>
      <c r="D197" s="91" t="s">
        <v>21</v>
      </c>
      <c r="E197" s="91" t="s">
        <v>4096</v>
      </c>
      <c r="F197" s="3">
        <v>1999</v>
      </c>
      <c r="G197" s="3" t="s">
        <v>3783</v>
      </c>
      <c r="H197" s="3" t="s">
        <v>4097</v>
      </c>
      <c r="I197" s="3"/>
      <c r="J197" s="3">
        <v>47</v>
      </c>
      <c r="K197" s="3" t="s">
        <v>25</v>
      </c>
      <c r="M197" s="3">
        <v>15</v>
      </c>
    </row>
    <row r="198" customHeight="1" spans="1:13">
      <c r="A198" s="3">
        <v>11605</v>
      </c>
      <c r="D198" s="91" t="s">
        <v>21</v>
      </c>
      <c r="E198" s="91" t="s">
        <v>4098</v>
      </c>
      <c r="F198" s="3">
        <v>2000</v>
      </c>
      <c r="G198" s="3" t="s">
        <v>3768</v>
      </c>
      <c r="H198" s="3" t="s">
        <v>4099</v>
      </c>
      <c r="I198" s="3"/>
      <c r="J198" s="3">
        <v>60</v>
      </c>
      <c r="K198" s="3" t="s">
        <v>25</v>
      </c>
      <c r="M198" s="3">
        <v>15</v>
      </c>
    </row>
    <row r="199" customHeight="1" spans="1:13">
      <c r="A199" s="3">
        <v>11610</v>
      </c>
      <c r="D199" s="91" t="s">
        <v>21</v>
      </c>
      <c r="E199" s="91" t="s">
        <v>4100</v>
      </c>
      <c r="F199" s="3">
        <v>1999</v>
      </c>
      <c r="G199" s="3" t="s">
        <v>3765</v>
      </c>
      <c r="H199" s="3" t="s">
        <v>4101</v>
      </c>
      <c r="I199" s="3"/>
      <c r="J199" s="3">
        <v>63</v>
      </c>
      <c r="K199" s="3" t="s">
        <v>1138</v>
      </c>
      <c r="M199" s="3">
        <v>15</v>
      </c>
    </row>
    <row r="200" customHeight="1" spans="1:13">
      <c r="A200" s="3">
        <v>11613</v>
      </c>
      <c r="D200" s="91" t="s">
        <v>21</v>
      </c>
      <c r="E200" s="91" t="s">
        <v>4102</v>
      </c>
      <c r="F200" s="3">
        <v>1999</v>
      </c>
      <c r="G200" s="3" t="s">
        <v>3765</v>
      </c>
      <c r="H200" s="3" t="s">
        <v>3833</v>
      </c>
      <c r="I200" s="3"/>
      <c r="J200" s="3">
        <v>71</v>
      </c>
      <c r="K200" s="3" t="s">
        <v>72</v>
      </c>
      <c r="M200" s="3">
        <v>15</v>
      </c>
    </row>
    <row r="201" customHeight="1" spans="1:13">
      <c r="A201" s="3">
        <v>11628</v>
      </c>
      <c r="D201" s="91" t="s">
        <v>21</v>
      </c>
      <c r="E201" s="91" t="s">
        <v>4103</v>
      </c>
      <c r="F201" s="3">
        <v>1999</v>
      </c>
      <c r="G201" s="3" t="s">
        <v>3783</v>
      </c>
      <c r="H201" s="3" t="s">
        <v>3970</v>
      </c>
      <c r="I201" s="3"/>
      <c r="J201" s="3">
        <v>35</v>
      </c>
      <c r="K201" s="3" t="s">
        <v>25</v>
      </c>
      <c r="M201" s="3">
        <v>15</v>
      </c>
    </row>
    <row r="202" customHeight="1" spans="1:13">
      <c r="A202" s="3">
        <v>11631</v>
      </c>
      <c r="D202" s="91" t="s">
        <v>21</v>
      </c>
      <c r="E202" s="91" t="s">
        <v>4104</v>
      </c>
      <c r="F202" s="3">
        <v>2000</v>
      </c>
      <c r="G202" s="3" t="s">
        <v>3768</v>
      </c>
      <c r="H202" s="3" t="s">
        <v>4105</v>
      </c>
      <c r="I202" s="3"/>
      <c r="J202" s="3">
        <v>78</v>
      </c>
      <c r="K202" s="3" t="s">
        <v>25</v>
      </c>
      <c r="M202" s="3">
        <v>15</v>
      </c>
    </row>
    <row r="203" customHeight="1" spans="1:13">
      <c r="A203" s="3">
        <v>11632</v>
      </c>
      <c r="D203" s="91" t="s">
        <v>21</v>
      </c>
      <c r="E203" s="91" t="s">
        <v>4106</v>
      </c>
      <c r="F203" s="3">
        <v>1999</v>
      </c>
      <c r="G203" s="3" t="s">
        <v>3783</v>
      </c>
      <c r="H203" s="3" t="s">
        <v>3928</v>
      </c>
      <c r="I203" s="3"/>
      <c r="J203" s="3">
        <v>55</v>
      </c>
      <c r="K203" s="3" t="s">
        <v>25</v>
      </c>
      <c r="M203" s="3">
        <v>15</v>
      </c>
    </row>
    <row r="204" customHeight="1" spans="1:13">
      <c r="A204" s="3">
        <v>11636</v>
      </c>
      <c r="D204" s="91" t="s">
        <v>21</v>
      </c>
      <c r="E204" s="91" t="s">
        <v>4107</v>
      </c>
      <c r="F204" s="3">
        <v>1998</v>
      </c>
      <c r="G204" s="3" t="s">
        <v>3786</v>
      </c>
      <c r="H204" s="3" t="s">
        <v>4108</v>
      </c>
      <c r="I204" s="3"/>
      <c r="J204" s="3">
        <v>25</v>
      </c>
      <c r="K204" s="3" t="s">
        <v>1138</v>
      </c>
      <c r="M204" s="3">
        <v>15</v>
      </c>
    </row>
    <row r="205" customHeight="1" spans="1:13">
      <c r="A205" s="3">
        <v>11637</v>
      </c>
      <c r="D205" s="91" t="s">
        <v>21</v>
      </c>
      <c r="E205" s="91" t="s">
        <v>4109</v>
      </c>
      <c r="F205" s="3">
        <v>1999</v>
      </c>
      <c r="G205" s="3" t="s">
        <v>3783</v>
      </c>
      <c r="H205" s="3" t="s">
        <v>3791</v>
      </c>
      <c r="I205" s="3"/>
      <c r="J205" s="3">
        <v>64</v>
      </c>
      <c r="K205" s="3" t="s">
        <v>25</v>
      </c>
      <c r="M205" s="3">
        <v>15</v>
      </c>
    </row>
    <row r="206" customHeight="1" spans="1:13">
      <c r="A206" s="3">
        <v>11648</v>
      </c>
      <c r="D206" s="91" t="s">
        <v>21</v>
      </c>
      <c r="E206" s="91" t="s">
        <v>4110</v>
      </c>
      <c r="F206" s="3">
        <v>1999</v>
      </c>
      <c r="G206" s="3" t="s">
        <v>3783</v>
      </c>
      <c r="H206" s="3" t="s">
        <v>4111</v>
      </c>
      <c r="I206" s="3"/>
      <c r="J206" s="3">
        <v>25</v>
      </c>
      <c r="K206" s="3" t="s">
        <v>72</v>
      </c>
      <c r="M206" s="3">
        <v>15</v>
      </c>
    </row>
    <row r="207" customHeight="1" spans="1:13">
      <c r="A207" s="3">
        <v>11656</v>
      </c>
      <c r="D207" s="91" t="s">
        <v>21</v>
      </c>
      <c r="E207" s="91" t="s">
        <v>4112</v>
      </c>
      <c r="F207" s="3">
        <v>1999</v>
      </c>
      <c r="G207" s="3" t="s">
        <v>3765</v>
      </c>
      <c r="H207" s="3" t="s">
        <v>4113</v>
      </c>
      <c r="I207" s="3" t="s">
        <v>3825</v>
      </c>
      <c r="J207" s="3">
        <v>65</v>
      </c>
      <c r="K207" s="3" t="s">
        <v>666</v>
      </c>
      <c r="M207" s="3">
        <v>15</v>
      </c>
    </row>
    <row r="208" customHeight="1" spans="1:13">
      <c r="A208" s="3">
        <v>11665</v>
      </c>
      <c r="D208" s="91" t="s">
        <v>21</v>
      </c>
      <c r="E208" s="91" t="s">
        <v>4114</v>
      </c>
      <c r="F208" s="3">
        <v>1999</v>
      </c>
      <c r="G208" s="3" t="s">
        <v>3765</v>
      </c>
      <c r="H208" s="3" t="s">
        <v>4085</v>
      </c>
      <c r="I208" s="68" t="s">
        <v>3825</v>
      </c>
      <c r="J208" s="3">
        <v>17</v>
      </c>
      <c r="K208" s="3" t="s">
        <v>666</v>
      </c>
      <c r="M208" s="3">
        <v>15</v>
      </c>
    </row>
    <row r="209" customHeight="1" spans="1:13">
      <c r="A209" s="3">
        <v>11672</v>
      </c>
      <c r="D209" s="91" t="s">
        <v>21</v>
      </c>
      <c r="E209" s="91" t="s">
        <v>4115</v>
      </c>
      <c r="F209" s="3">
        <v>2000</v>
      </c>
      <c r="G209" s="3" t="s">
        <v>3768</v>
      </c>
      <c r="H209" s="3" t="s">
        <v>3864</v>
      </c>
      <c r="I209" s="3" t="s">
        <v>88</v>
      </c>
      <c r="J209" s="3">
        <v>59</v>
      </c>
      <c r="K209" s="3" t="s">
        <v>763</v>
      </c>
      <c r="M209" s="3">
        <v>15</v>
      </c>
    </row>
    <row r="210" customHeight="1" spans="1:13">
      <c r="A210" s="3">
        <v>11675</v>
      </c>
      <c r="D210" s="91" t="s">
        <v>21</v>
      </c>
      <c r="E210" s="91" t="s">
        <v>4116</v>
      </c>
      <c r="F210" s="3">
        <v>1999</v>
      </c>
      <c r="G210" s="3" t="s">
        <v>3783</v>
      </c>
      <c r="H210" s="3" t="s">
        <v>3815</v>
      </c>
      <c r="I210" s="3"/>
      <c r="J210" s="3">
        <v>48</v>
      </c>
      <c r="K210" s="3" t="s">
        <v>72</v>
      </c>
      <c r="M210" s="3">
        <v>15</v>
      </c>
    </row>
    <row r="211" customHeight="1" spans="1:13">
      <c r="A211" s="3">
        <v>11676</v>
      </c>
      <c r="D211" s="91" t="s">
        <v>21</v>
      </c>
      <c r="E211" s="91" t="s">
        <v>4117</v>
      </c>
      <c r="F211" s="3">
        <v>1999</v>
      </c>
      <c r="G211" s="3" t="s">
        <v>3783</v>
      </c>
      <c r="H211" s="3" t="s">
        <v>3815</v>
      </c>
      <c r="I211" s="3"/>
      <c r="J211" s="3">
        <v>48</v>
      </c>
      <c r="K211" s="3" t="s">
        <v>72</v>
      </c>
      <c r="M211" s="3">
        <v>15</v>
      </c>
    </row>
    <row r="212" customHeight="1" spans="1:13">
      <c r="A212" s="3">
        <v>11682</v>
      </c>
      <c r="D212" s="91" t="s">
        <v>21</v>
      </c>
      <c r="E212" s="91" t="s">
        <v>4118</v>
      </c>
      <c r="F212" s="3">
        <v>1999</v>
      </c>
      <c r="G212" s="3" t="s">
        <v>3783</v>
      </c>
      <c r="H212" s="3" t="s">
        <v>3918</v>
      </c>
      <c r="I212" s="3"/>
      <c r="J212" s="3">
        <v>62</v>
      </c>
      <c r="K212" s="3" t="s">
        <v>25</v>
      </c>
      <c r="M212" s="3">
        <v>15</v>
      </c>
    </row>
    <row r="213" customHeight="1" spans="1:13">
      <c r="A213" s="3">
        <v>11686</v>
      </c>
      <c r="D213" s="91" t="s">
        <v>21</v>
      </c>
      <c r="E213" s="91" t="s">
        <v>4119</v>
      </c>
      <c r="F213" s="3">
        <v>2000</v>
      </c>
      <c r="G213" s="3" t="s">
        <v>3768</v>
      </c>
      <c r="H213" s="3" t="s">
        <v>3937</v>
      </c>
      <c r="I213" s="3"/>
      <c r="J213" s="3">
        <v>55</v>
      </c>
      <c r="K213" s="3" t="s">
        <v>72</v>
      </c>
      <c r="M213" s="3">
        <v>15</v>
      </c>
    </row>
    <row r="214" customHeight="1" spans="1:13">
      <c r="A214" s="162">
        <f t="shared" ref="A214:A225" si="4">A213+1</f>
        <v>11687</v>
      </c>
      <c r="D214" s="144" t="s">
        <v>21</v>
      </c>
      <c r="E214" s="91" t="s">
        <v>4438</v>
      </c>
      <c r="F214" s="65">
        <v>2000</v>
      </c>
      <c r="G214" s="45" t="s">
        <v>3768</v>
      </c>
      <c r="H214" s="45" t="s">
        <v>4439</v>
      </c>
      <c r="I214" s="45">
        <v>10</v>
      </c>
      <c r="J214" s="65" t="s">
        <v>1770</v>
      </c>
      <c r="K214" s="65" t="s">
        <v>1138</v>
      </c>
      <c r="M214" s="3">
        <v>20</v>
      </c>
    </row>
    <row r="215" customHeight="1" spans="1:13">
      <c r="A215" s="162">
        <f t="shared" si="4"/>
        <v>11688</v>
      </c>
      <c r="D215" s="144" t="s">
        <v>21</v>
      </c>
      <c r="E215" s="91" t="s">
        <v>4440</v>
      </c>
      <c r="F215" s="65">
        <v>1999</v>
      </c>
      <c r="G215" s="45" t="s">
        <v>4375</v>
      </c>
      <c r="H215" s="45" t="s">
        <v>4441</v>
      </c>
      <c r="I215" s="45">
        <v>189</v>
      </c>
      <c r="J215" s="65" t="s">
        <v>1770</v>
      </c>
      <c r="K215" s="65" t="s">
        <v>72</v>
      </c>
      <c r="M215" s="3">
        <v>20</v>
      </c>
    </row>
    <row r="216" customHeight="1" spans="1:13">
      <c r="A216" s="162">
        <f t="shared" si="4"/>
        <v>11689</v>
      </c>
      <c r="D216" s="91" t="s">
        <v>21</v>
      </c>
      <c r="E216" s="91" t="s">
        <v>4507</v>
      </c>
      <c r="F216" s="3">
        <v>1999</v>
      </c>
      <c r="G216" s="3" t="s">
        <v>3765</v>
      </c>
      <c r="H216" s="3" t="s">
        <v>4508</v>
      </c>
      <c r="I216" s="3" t="s">
        <v>88</v>
      </c>
      <c r="J216" s="3">
        <v>36</v>
      </c>
      <c r="K216" s="3" t="s">
        <v>72</v>
      </c>
      <c r="M216" s="3">
        <v>20</v>
      </c>
    </row>
    <row r="217" customHeight="1" spans="1:13">
      <c r="A217" s="162">
        <f t="shared" si="4"/>
        <v>11690</v>
      </c>
      <c r="D217" s="91" t="s">
        <v>21</v>
      </c>
      <c r="E217" s="91" t="s">
        <v>4509</v>
      </c>
      <c r="F217" s="3">
        <v>2000</v>
      </c>
      <c r="G217" s="3" t="s">
        <v>3765</v>
      </c>
      <c r="H217" s="3" t="s">
        <v>4058</v>
      </c>
      <c r="I217" s="3"/>
      <c r="J217" s="3">
        <v>56</v>
      </c>
      <c r="K217" s="3" t="s">
        <v>30</v>
      </c>
      <c r="M217" s="3">
        <v>20</v>
      </c>
    </row>
    <row r="218" customHeight="1" spans="1:13">
      <c r="A218" s="162">
        <f t="shared" si="4"/>
        <v>11691</v>
      </c>
      <c r="D218" s="91" t="s">
        <v>21</v>
      </c>
      <c r="E218" s="91" t="s">
        <v>4511</v>
      </c>
      <c r="F218" s="3">
        <v>1999</v>
      </c>
      <c r="G218" s="3" t="s">
        <v>3765</v>
      </c>
      <c r="H218" s="3" t="s">
        <v>3888</v>
      </c>
      <c r="I218" s="3" t="s">
        <v>88</v>
      </c>
      <c r="J218" s="3">
        <v>53</v>
      </c>
      <c r="K218" s="3" t="s">
        <v>666</v>
      </c>
      <c r="M218" s="3">
        <v>20</v>
      </c>
    </row>
    <row r="219" customHeight="1" spans="1:13">
      <c r="A219" s="162">
        <f t="shared" si="4"/>
        <v>11692</v>
      </c>
      <c r="D219" s="91" t="s">
        <v>21</v>
      </c>
      <c r="E219" s="91" t="s">
        <v>4512</v>
      </c>
      <c r="F219" s="3">
        <v>1999</v>
      </c>
      <c r="G219" s="3" t="s">
        <v>3765</v>
      </c>
      <c r="H219" s="3" t="s">
        <v>3989</v>
      </c>
      <c r="I219" s="3" t="s">
        <v>88</v>
      </c>
      <c r="J219" s="3">
        <v>28</v>
      </c>
      <c r="K219" s="3" t="s">
        <v>72</v>
      </c>
      <c r="M219" s="3">
        <v>20</v>
      </c>
    </row>
    <row r="220" customHeight="1" spans="1:13">
      <c r="A220" s="162">
        <f t="shared" si="4"/>
        <v>11693</v>
      </c>
      <c r="D220" s="91" t="s">
        <v>21</v>
      </c>
      <c r="E220" s="91" t="s">
        <v>4528</v>
      </c>
      <c r="F220" s="3">
        <v>1999</v>
      </c>
      <c r="G220" s="3" t="s">
        <v>3783</v>
      </c>
      <c r="H220" s="3" t="s">
        <v>3815</v>
      </c>
      <c r="I220" s="3"/>
      <c r="J220" s="3">
        <v>48</v>
      </c>
      <c r="K220" s="3" t="s">
        <v>25</v>
      </c>
      <c r="M220" s="3">
        <v>20</v>
      </c>
    </row>
    <row r="221" customHeight="1" spans="1:13">
      <c r="A221" s="162">
        <f t="shared" si="4"/>
        <v>11694</v>
      </c>
      <c r="D221" s="91" t="s">
        <v>21</v>
      </c>
      <c r="E221" s="91" t="s">
        <v>4529</v>
      </c>
      <c r="F221" s="3">
        <v>1999</v>
      </c>
      <c r="G221" s="3" t="s">
        <v>3777</v>
      </c>
      <c r="H221" s="3" t="s">
        <v>3902</v>
      </c>
      <c r="I221" s="3" t="s">
        <v>3862</v>
      </c>
      <c r="J221" s="3">
        <v>55</v>
      </c>
      <c r="K221" s="3" t="s">
        <v>72</v>
      </c>
      <c r="M221" s="3">
        <v>20</v>
      </c>
    </row>
    <row r="222" customHeight="1" spans="1:13">
      <c r="A222" s="162">
        <f t="shared" si="4"/>
        <v>11695</v>
      </c>
      <c r="D222" s="91" t="s">
        <v>21</v>
      </c>
      <c r="E222" s="91" t="s">
        <v>4538</v>
      </c>
      <c r="F222" s="3">
        <v>1999</v>
      </c>
      <c r="G222" s="3" t="s">
        <v>3777</v>
      </c>
      <c r="H222" s="3" t="s">
        <v>3924</v>
      </c>
      <c r="I222" s="3" t="s">
        <v>88</v>
      </c>
      <c r="J222" s="3">
        <v>35</v>
      </c>
      <c r="K222" s="3" t="s">
        <v>72</v>
      </c>
      <c r="M222" s="3">
        <v>20</v>
      </c>
    </row>
    <row r="223" customHeight="1" spans="1:13">
      <c r="A223" s="162">
        <f t="shared" si="4"/>
        <v>11696</v>
      </c>
      <c r="D223" s="91" t="s">
        <v>21</v>
      </c>
      <c r="E223" s="91" t="s">
        <v>4539</v>
      </c>
      <c r="F223" s="3">
        <v>1999</v>
      </c>
      <c r="G223" s="3" t="s">
        <v>4368</v>
      </c>
      <c r="H223" s="3" t="s">
        <v>3835</v>
      </c>
      <c r="I223" s="3"/>
      <c r="J223" s="3">
        <v>50</v>
      </c>
      <c r="K223" s="3" t="s">
        <v>72</v>
      </c>
      <c r="M223" s="3">
        <v>20</v>
      </c>
    </row>
    <row r="224" customHeight="1" spans="1:13">
      <c r="A224" s="162">
        <f t="shared" si="4"/>
        <v>11697</v>
      </c>
      <c r="D224" s="91" t="s">
        <v>21</v>
      </c>
      <c r="E224" s="91" t="s">
        <v>4541</v>
      </c>
      <c r="F224" s="3">
        <v>1999</v>
      </c>
      <c r="G224" s="3" t="s">
        <v>3783</v>
      </c>
      <c r="H224" s="3" t="s">
        <v>3970</v>
      </c>
      <c r="I224" s="3"/>
      <c r="J224" s="3">
        <v>52</v>
      </c>
      <c r="K224" s="3" t="s">
        <v>25</v>
      </c>
      <c r="M224" s="3">
        <v>20</v>
      </c>
    </row>
    <row r="225" customHeight="1" spans="1:13">
      <c r="A225" s="162">
        <f t="shared" si="4"/>
        <v>11698</v>
      </c>
      <c r="D225" s="91" t="s">
        <v>21</v>
      </c>
      <c r="E225" s="91" t="s">
        <v>4542</v>
      </c>
      <c r="F225" s="3">
        <v>1999</v>
      </c>
      <c r="G225" s="3" t="s">
        <v>3783</v>
      </c>
      <c r="H225" s="3" t="s">
        <v>3784</v>
      </c>
      <c r="I225" s="3"/>
      <c r="J225" s="3">
        <v>60</v>
      </c>
      <c r="K225" s="3" t="s">
        <v>666</v>
      </c>
      <c r="M225" s="3">
        <v>20</v>
      </c>
    </row>
    <row r="226" customHeight="1" spans="1:13">
      <c r="A226" s="3">
        <v>11392</v>
      </c>
      <c r="D226" s="91" t="s">
        <v>21</v>
      </c>
      <c r="E226" s="91" t="s">
        <v>4553</v>
      </c>
      <c r="F226" s="3">
        <v>1999</v>
      </c>
      <c r="G226" s="3" t="s">
        <v>3783</v>
      </c>
      <c r="H226" s="3" t="s">
        <v>4111</v>
      </c>
      <c r="I226" s="3"/>
      <c r="J226" s="3">
        <v>25</v>
      </c>
      <c r="K226" s="3" t="s">
        <v>25</v>
      </c>
      <c r="M226" s="3">
        <v>20</v>
      </c>
    </row>
    <row r="227" customHeight="1" spans="1:13">
      <c r="A227" s="3">
        <v>11396</v>
      </c>
      <c r="D227" s="91" t="s">
        <v>21</v>
      </c>
      <c r="E227" s="91" t="s">
        <v>4557</v>
      </c>
      <c r="F227" s="3">
        <v>1999</v>
      </c>
      <c r="G227" s="3" t="s">
        <v>3765</v>
      </c>
      <c r="H227" s="3" t="s">
        <v>4011</v>
      </c>
      <c r="I227" s="3" t="s">
        <v>3825</v>
      </c>
      <c r="J227" s="3">
        <v>38</v>
      </c>
      <c r="K227" s="3" t="s">
        <v>763</v>
      </c>
      <c r="M227" s="3">
        <v>20</v>
      </c>
    </row>
    <row r="228" customHeight="1" spans="1:13">
      <c r="A228" s="3">
        <v>11397</v>
      </c>
      <c r="D228" s="91" t="s">
        <v>21</v>
      </c>
      <c r="E228" s="91" t="s">
        <v>4558</v>
      </c>
      <c r="F228" s="3">
        <v>1999</v>
      </c>
      <c r="G228" s="3" t="s">
        <v>3765</v>
      </c>
      <c r="H228" s="3" t="s">
        <v>4113</v>
      </c>
      <c r="I228" s="3" t="s">
        <v>3825</v>
      </c>
      <c r="J228" s="3">
        <v>65</v>
      </c>
      <c r="K228" s="3" t="s">
        <v>666</v>
      </c>
      <c r="M228" s="3">
        <v>20</v>
      </c>
    </row>
    <row r="229" customHeight="1" spans="1:13">
      <c r="A229" s="3">
        <v>11407</v>
      </c>
      <c r="D229" s="91" t="s">
        <v>21</v>
      </c>
      <c r="E229" s="91" t="s">
        <v>4566</v>
      </c>
      <c r="F229" s="3">
        <v>2000</v>
      </c>
      <c r="G229" s="3" t="s">
        <v>3768</v>
      </c>
      <c r="H229" s="3" t="s">
        <v>4052</v>
      </c>
      <c r="I229" s="3"/>
      <c r="J229" s="3">
        <v>42</v>
      </c>
      <c r="K229" s="3" t="s">
        <v>25</v>
      </c>
      <c r="M229" s="3">
        <v>20</v>
      </c>
    </row>
    <row r="230" customHeight="1" spans="1:13">
      <c r="A230" s="3">
        <v>11420</v>
      </c>
      <c r="D230" s="91" t="s">
        <v>21</v>
      </c>
      <c r="E230" s="91" t="s">
        <v>4576</v>
      </c>
      <c r="F230" s="3">
        <v>1999</v>
      </c>
      <c r="G230" s="3" t="s">
        <v>3765</v>
      </c>
      <c r="H230" s="3" t="s">
        <v>3835</v>
      </c>
      <c r="I230" s="3" t="s">
        <v>3825</v>
      </c>
      <c r="J230" s="3">
        <v>50</v>
      </c>
      <c r="K230" s="3" t="s">
        <v>666</v>
      </c>
      <c r="M230" s="3">
        <v>20</v>
      </c>
    </row>
    <row r="231" customHeight="1" spans="1:13">
      <c r="A231" s="3">
        <v>11421</v>
      </c>
      <c r="D231" s="91" t="s">
        <v>21</v>
      </c>
      <c r="E231" s="91" t="s">
        <v>4577</v>
      </c>
      <c r="F231" s="3">
        <v>1999</v>
      </c>
      <c r="G231" s="3" t="s">
        <v>3765</v>
      </c>
      <c r="H231" s="3" t="s">
        <v>3835</v>
      </c>
      <c r="I231" s="3" t="s">
        <v>3825</v>
      </c>
      <c r="J231" s="3">
        <v>50</v>
      </c>
      <c r="K231" s="3" t="s">
        <v>666</v>
      </c>
      <c r="M231" s="3">
        <v>20</v>
      </c>
    </row>
    <row r="232" customHeight="1" spans="1:13">
      <c r="A232" s="3">
        <v>11427</v>
      </c>
      <c r="D232" s="91" t="s">
        <v>21</v>
      </c>
      <c r="E232" s="91" t="s">
        <v>4580</v>
      </c>
      <c r="F232" s="3">
        <v>1999</v>
      </c>
      <c r="G232" s="3" t="s">
        <v>3768</v>
      </c>
      <c r="H232" s="3" t="s">
        <v>3937</v>
      </c>
      <c r="I232" s="3"/>
      <c r="J232" s="3">
        <v>55</v>
      </c>
      <c r="K232" s="3" t="s">
        <v>25</v>
      </c>
      <c r="M232" s="3">
        <v>20</v>
      </c>
    </row>
    <row r="233" customHeight="1" spans="1:13">
      <c r="A233" s="3">
        <v>11434</v>
      </c>
      <c r="D233" s="91" t="s">
        <v>21</v>
      </c>
      <c r="E233" s="91" t="s">
        <v>4584</v>
      </c>
      <c r="F233" s="3">
        <v>1999</v>
      </c>
      <c r="G233" s="3" t="s">
        <v>3765</v>
      </c>
      <c r="H233" s="3" t="s">
        <v>4048</v>
      </c>
      <c r="I233" s="3" t="s">
        <v>3825</v>
      </c>
      <c r="J233" s="3">
        <v>64</v>
      </c>
      <c r="K233" s="3" t="s">
        <v>666</v>
      </c>
      <c r="M233" s="3">
        <v>20</v>
      </c>
    </row>
    <row r="234" customHeight="1" spans="1:13">
      <c r="A234" s="3">
        <v>11438</v>
      </c>
      <c r="D234" s="91" t="s">
        <v>21</v>
      </c>
      <c r="E234" s="91" t="s">
        <v>4586</v>
      </c>
      <c r="F234" s="3">
        <v>2000</v>
      </c>
      <c r="G234" s="3" t="s">
        <v>4587</v>
      </c>
      <c r="H234" s="3" t="s">
        <v>4588</v>
      </c>
      <c r="I234" s="3" t="s">
        <v>88</v>
      </c>
      <c r="J234" s="3">
        <v>59</v>
      </c>
      <c r="K234" s="3" t="s">
        <v>72</v>
      </c>
      <c r="M234" s="3">
        <v>20</v>
      </c>
    </row>
    <row r="235" customHeight="1" spans="1:13">
      <c r="A235" s="3">
        <v>11443</v>
      </c>
      <c r="D235" s="91" t="s">
        <v>21</v>
      </c>
      <c r="E235" s="91" t="s">
        <v>4594</v>
      </c>
      <c r="F235" s="3">
        <v>1999</v>
      </c>
      <c r="G235" s="3" t="s">
        <v>3765</v>
      </c>
      <c r="H235" s="3" t="s">
        <v>3851</v>
      </c>
      <c r="I235" s="3" t="s">
        <v>3825</v>
      </c>
      <c r="J235" s="3">
        <v>32</v>
      </c>
      <c r="K235" s="3" t="s">
        <v>666</v>
      </c>
      <c r="M235" s="3">
        <v>20</v>
      </c>
    </row>
    <row r="236" customHeight="1" spans="1:13">
      <c r="A236" s="3">
        <v>11445</v>
      </c>
      <c r="D236" s="91" t="s">
        <v>21</v>
      </c>
      <c r="E236" s="91" t="s">
        <v>4595</v>
      </c>
      <c r="F236" s="3">
        <v>2000</v>
      </c>
      <c r="G236" s="3" t="s">
        <v>3768</v>
      </c>
      <c r="H236" s="3" t="s">
        <v>4058</v>
      </c>
      <c r="I236" s="3"/>
      <c r="J236" s="3">
        <v>56</v>
      </c>
      <c r="K236" s="3" t="s">
        <v>72</v>
      </c>
      <c r="M236" s="3">
        <v>20</v>
      </c>
    </row>
    <row r="237" customHeight="1" spans="1:13">
      <c r="A237" s="3">
        <v>11450</v>
      </c>
      <c r="D237" s="91" t="s">
        <v>21</v>
      </c>
      <c r="E237" s="91" t="s">
        <v>4596</v>
      </c>
      <c r="F237" s="3">
        <v>1999</v>
      </c>
      <c r="G237" s="3" t="s">
        <v>3765</v>
      </c>
      <c r="H237" s="3" t="s">
        <v>3771</v>
      </c>
      <c r="I237" s="3" t="s">
        <v>3825</v>
      </c>
      <c r="J237" s="3">
        <v>61</v>
      </c>
      <c r="K237" s="3" t="s">
        <v>72</v>
      </c>
      <c r="M237" s="3">
        <v>20</v>
      </c>
    </row>
    <row r="238" customHeight="1" spans="1:13">
      <c r="A238" s="3">
        <v>11457</v>
      </c>
      <c r="D238" s="91" t="s">
        <v>21</v>
      </c>
      <c r="E238" s="91" t="s">
        <v>4600</v>
      </c>
      <c r="F238" s="3">
        <v>1999</v>
      </c>
      <c r="G238" s="3" t="s">
        <v>3783</v>
      </c>
      <c r="H238" s="3" t="s">
        <v>3970</v>
      </c>
      <c r="I238" s="3"/>
      <c r="J238" s="3">
        <v>52</v>
      </c>
      <c r="K238" s="3" t="s">
        <v>25</v>
      </c>
      <c r="M238" s="3">
        <v>20</v>
      </c>
    </row>
    <row r="239" customHeight="1" spans="1:13">
      <c r="A239" s="3">
        <v>11466</v>
      </c>
      <c r="D239" s="91" t="s">
        <v>21</v>
      </c>
      <c r="E239" s="91" t="s">
        <v>4610</v>
      </c>
      <c r="F239" s="3">
        <v>2000</v>
      </c>
      <c r="G239" s="3" t="s">
        <v>3768</v>
      </c>
      <c r="H239" s="3" t="s">
        <v>4033</v>
      </c>
      <c r="I239" s="3"/>
      <c r="J239" s="3">
        <v>18</v>
      </c>
      <c r="K239" s="3" t="s">
        <v>1138</v>
      </c>
      <c r="M239" s="3">
        <v>20</v>
      </c>
    </row>
    <row r="240" customHeight="1" spans="1:13">
      <c r="A240" s="3">
        <v>11488</v>
      </c>
      <c r="D240" s="91" t="s">
        <v>21</v>
      </c>
      <c r="E240" s="91" t="s">
        <v>4616</v>
      </c>
      <c r="F240" s="3">
        <v>2000</v>
      </c>
      <c r="G240" s="3" t="s">
        <v>3768</v>
      </c>
      <c r="H240" s="3" t="s">
        <v>4617</v>
      </c>
      <c r="I240" s="3"/>
      <c r="J240" s="3">
        <v>38</v>
      </c>
      <c r="K240" s="3" t="s">
        <v>72</v>
      </c>
      <c r="M240" s="3">
        <v>20</v>
      </c>
    </row>
    <row r="241" customHeight="1" spans="1:13">
      <c r="A241" s="3">
        <v>11518</v>
      </c>
      <c r="D241" s="91" t="s">
        <v>21</v>
      </c>
      <c r="E241" s="91" t="s">
        <v>4636</v>
      </c>
      <c r="F241" s="3">
        <v>2000</v>
      </c>
      <c r="G241" s="3" t="s">
        <v>3983</v>
      </c>
      <c r="H241" s="3" t="s">
        <v>4637</v>
      </c>
      <c r="I241" s="3" t="s">
        <v>88</v>
      </c>
      <c r="J241" s="3">
        <v>55</v>
      </c>
      <c r="K241" s="3" t="s">
        <v>72</v>
      </c>
      <c r="M241" s="3">
        <v>20</v>
      </c>
    </row>
    <row r="242" customHeight="1" spans="1:13">
      <c r="A242" s="3">
        <v>11531</v>
      </c>
      <c r="D242" s="91" t="s">
        <v>21</v>
      </c>
      <c r="E242" s="91" t="s">
        <v>4644</v>
      </c>
      <c r="F242" s="3">
        <v>2000</v>
      </c>
      <c r="G242" s="3" t="s">
        <v>3768</v>
      </c>
      <c r="H242" s="3" t="s">
        <v>4617</v>
      </c>
      <c r="I242" s="3"/>
      <c r="J242" s="3">
        <v>38</v>
      </c>
      <c r="K242" s="3" t="s">
        <v>72</v>
      </c>
      <c r="M242" s="3">
        <v>20</v>
      </c>
    </row>
    <row r="243" customHeight="1" spans="1:13">
      <c r="A243" s="3">
        <v>11548</v>
      </c>
      <c r="D243" s="91" t="s">
        <v>21</v>
      </c>
      <c r="E243" s="91" t="s">
        <v>4656</v>
      </c>
      <c r="F243" s="3">
        <v>1999</v>
      </c>
      <c r="G243" s="3" t="s">
        <v>3783</v>
      </c>
      <c r="H243" s="3" t="s">
        <v>4097</v>
      </c>
      <c r="I243" s="3"/>
      <c r="J243" s="3">
        <v>47</v>
      </c>
      <c r="K243" s="3" t="s">
        <v>25</v>
      </c>
      <c r="M243" s="3">
        <v>20</v>
      </c>
    </row>
    <row r="244" customHeight="1" spans="1:13">
      <c r="A244" s="3">
        <v>11564</v>
      </c>
      <c r="D244" s="91" t="s">
        <v>21</v>
      </c>
      <c r="E244" s="91" t="s">
        <v>4664</v>
      </c>
      <c r="F244" s="3">
        <v>1999</v>
      </c>
      <c r="G244" s="3" t="s">
        <v>3783</v>
      </c>
      <c r="H244" s="3" t="s">
        <v>4552</v>
      </c>
      <c r="I244" s="3"/>
      <c r="J244" s="3">
        <v>57</v>
      </c>
      <c r="K244" s="3" t="s">
        <v>72</v>
      </c>
      <c r="M244" s="3">
        <v>20</v>
      </c>
    </row>
    <row r="245" customHeight="1" spans="1:13">
      <c r="A245" s="3">
        <v>11572</v>
      </c>
      <c r="D245" s="91" t="s">
        <v>21</v>
      </c>
      <c r="E245" s="91" t="s">
        <v>4666</v>
      </c>
      <c r="F245" s="3">
        <v>1999</v>
      </c>
      <c r="G245" s="3" t="s">
        <v>3765</v>
      </c>
      <c r="H245" s="3" t="s">
        <v>3835</v>
      </c>
      <c r="I245" s="3"/>
      <c r="J245" s="3">
        <v>50</v>
      </c>
      <c r="K245" s="3" t="s">
        <v>763</v>
      </c>
      <c r="M245" s="3">
        <v>20</v>
      </c>
    </row>
    <row r="246" customHeight="1" spans="1:13">
      <c r="A246" s="3">
        <v>11576</v>
      </c>
      <c r="D246" s="91" t="s">
        <v>21</v>
      </c>
      <c r="E246" s="91" t="s">
        <v>4668</v>
      </c>
      <c r="F246" s="3">
        <v>1999</v>
      </c>
      <c r="G246" s="3" t="s">
        <v>3765</v>
      </c>
      <c r="H246" s="3" t="s">
        <v>3835</v>
      </c>
      <c r="I246" s="3"/>
      <c r="J246" s="3">
        <v>50</v>
      </c>
      <c r="K246" s="3" t="s">
        <v>72</v>
      </c>
      <c r="M246" s="3">
        <v>20</v>
      </c>
    </row>
    <row r="247" customHeight="1" spans="1:13">
      <c r="A247" s="3">
        <v>11577</v>
      </c>
      <c r="D247" s="91" t="s">
        <v>21</v>
      </c>
      <c r="E247" s="91" t="s">
        <v>4669</v>
      </c>
      <c r="F247" s="3">
        <v>1999</v>
      </c>
      <c r="G247" s="3" t="s">
        <v>3765</v>
      </c>
      <c r="H247" s="3" t="s">
        <v>4537</v>
      </c>
      <c r="I247" s="3"/>
      <c r="J247" s="3">
        <v>42</v>
      </c>
      <c r="K247" s="3" t="s">
        <v>72</v>
      </c>
      <c r="M247" s="3">
        <v>20</v>
      </c>
    </row>
    <row r="248" customHeight="1" spans="1:13">
      <c r="A248" s="3">
        <v>11587</v>
      </c>
      <c r="D248" s="91" t="s">
        <v>21</v>
      </c>
      <c r="E248" s="91" t="s">
        <v>4674</v>
      </c>
      <c r="F248" s="3">
        <v>1999</v>
      </c>
      <c r="G248" s="3" t="s">
        <v>3783</v>
      </c>
      <c r="H248" s="3" t="s">
        <v>3813</v>
      </c>
      <c r="I248" s="3"/>
      <c r="J248" s="3">
        <v>63</v>
      </c>
      <c r="K248" s="3" t="s">
        <v>72</v>
      </c>
      <c r="M248" s="3">
        <v>20</v>
      </c>
    </row>
    <row r="249" customHeight="1" spans="1:13">
      <c r="A249" s="3">
        <v>11592</v>
      </c>
      <c r="D249" s="91" t="s">
        <v>21</v>
      </c>
      <c r="E249" s="91" t="s">
        <v>4677</v>
      </c>
      <c r="F249" s="3">
        <v>1999</v>
      </c>
      <c r="G249" s="3" t="s">
        <v>3765</v>
      </c>
      <c r="H249" s="3" t="s">
        <v>3965</v>
      </c>
      <c r="I249" s="3"/>
      <c r="J249" s="3">
        <v>70</v>
      </c>
      <c r="K249" s="3" t="s">
        <v>72</v>
      </c>
      <c r="M249" s="3">
        <v>20</v>
      </c>
    </row>
    <row r="250" customHeight="1" spans="1:13">
      <c r="A250" s="3">
        <v>11597</v>
      </c>
      <c r="D250" s="91" t="s">
        <v>21</v>
      </c>
      <c r="E250" s="91" t="s">
        <v>4678</v>
      </c>
      <c r="F250" s="3">
        <v>1999</v>
      </c>
      <c r="G250" s="3" t="s">
        <v>3777</v>
      </c>
      <c r="H250" s="3" t="s">
        <v>4058</v>
      </c>
      <c r="I250" s="3" t="s">
        <v>88</v>
      </c>
      <c r="J250" s="3">
        <v>46</v>
      </c>
      <c r="K250" s="3" t="s">
        <v>72</v>
      </c>
      <c r="M250" s="3">
        <v>20</v>
      </c>
    </row>
    <row r="251" customHeight="1" spans="1:13">
      <c r="A251" s="3">
        <v>11607</v>
      </c>
      <c r="D251" s="91" t="s">
        <v>21</v>
      </c>
      <c r="E251" s="91" t="s">
        <v>4681</v>
      </c>
      <c r="F251" s="3">
        <v>1999</v>
      </c>
      <c r="G251" s="3" t="s">
        <v>3783</v>
      </c>
      <c r="H251" s="3" t="s">
        <v>4111</v>
      </c>
      <c r="I251" s="3"/>
      <c r="J251" s="3">
        <v>25</v>
      </c>
      <c r="K251" s="3" t="s">
        <v>25</v>
      </c>
      <c r="M251" s="3">
        <v>20</v>
      </c>
    </row>
    <row r="252" customHeight="1" spans="1:13">
      <c r="A252" s="3">
        <v>11615</v>
      </c>
      <c r="D252" s="91" t="s">
        <v>21</v>
      </c>
      <c r="E252" s="91" t="s">
        <v>4688</v>
      </c>
      <c r="F252" s="3">
        <v>1999</v>
      </c>
      <c r="G252" s="3" t="s">
        <v>3783</v>
      </c>
      <c r="H252" s="3" t="s">
        <v>3970</v>
      </c>
      <c r="I252" s="3"/>
      <c r="J252" s="3">
        <v>52</v>
      </c>
      <c r="K252" s="3" t="s">
        <v>25</v>
      </c>
      <c r="M252" s="3">
        <v>20</v>
      </c>
    </row>
    <row r="253" customHeight="1" spans="1:13">
      <c r="A253" s="3">
        <v>11619</v>
      </c>
      <c r="D253" s="91" t="s">
        <v>21</v>
      </c>
      <c r="E253" s="91" t="s">
        <v>4691</v>
      </c>
      <c r="F253" s="3">
        <v>1999</v>
      </c>
      <c r="G253" s="3" t="s">
        <v>3777</v>
      </c>
      <c r="H253" s="3" t="s">
        <v>4692</v>
      </c>
      <c r="I253" s="3" t="s">
        <v>88</v>
      </c>
      <c r="J253" s="3">
        <v>50</v>
      </c>
      <c r="K253" s="3" t="s">
        <v>666</v>
      </c>
      <c r="M253" s="3">
        <v>20</v>
      </c>
    </row>
    <row r="254" customHeight="1" spans="1:13">
      <c r="A254" s="3">
        <v>11624</v>
      </c>
      <c r="D254" s="91" t="s">
        <v>21</v>
      </c>
      <c r="E254" s="91" t="s">
        <v>4699</v>
      </c>
      <c r="F254" s="3">
        <v>1999</v>
      </c>
      <c r="G254" s="3" t="s">
        <v>3783</v>
      </c>
      <c r="H254" s="3" t="s">
        <v>3970</v>
      </c>
      <c r="I254" s="3"/>
      <c r="J254" s="3">
        <v>52</v>
      </c>
      <c r="K254" s="3" t="s">
        <v>72</v>
      </c>
      <c r="M254" s="3">
        <v>20</v>
      </c>
    </row>
    <row r="255" customHeight="1" spans="1:13">
      <c r="A255" s="3">
        <v>11639</v>
      </c>
      <c r="D255" s="91" t="s">
        <v>21</v>
      </c>
      <c r="E255" s="91" t="s">
        <v>4704</v>
      </c>
      <c r="F255" s="3">
        <v>1999</v>
      </c>
      <c r="G255" s="3" t="s">
        <v>3765</v>
      </c>
      <c r="H255" s="3" t="s">
        <v>4662</v>
      </c>
      <c r="I255" s="3"/>
      <c r="J255" s="3">
        <v>48</v>
      </c>
      <c r="K255" s="3" t="s">
        <v>72</v>
      </c>
      <c r="M255" s="3">
        <v>20</v>
      </c>
    </row>
    <row r="256" customHeight="1" spans="1:13">
      <c r="A256" s="3">
        <v>11654</v>
      </c>
      <c r="D256" s="91" t="s">
        <v>21</v>
      </c>
      <c r="E256" s="91" t="s">
        <v>4715</v>
      </c>
      <c r="F256" s="3">
        <v>1999</v>
      </c>
      <c r="G256" s="3" t="s">
        <v>3765</v>
      </c>
      <c r="H256" s="3" t="s">
        <v>4716</v>
      </c>
      <c r="I256" s="3" t="s">
        <v>3825</v>
      </c>
      <c r="J256" s="3">
        <v>31</v>
      </c>
      <c r="K256" s="3" t="s">
        <v>666</v>
      </c>
      <c r="M256" s="3">
        <v>20</v>
      </c>
    </row>
    <row r="257" customHeight="1" spans="1:13">
      <c r="A257" s="3">
        <v>11657</v>
      </c>
      <c r="D257" s="91" t="s">
        <v>21</v>
      </c>
      <c r="E257" s="91" t="s">
        <v>4719</v>
      </c>
      <c r="F257" s="3">
        <v>2000</v>
      </c>
      <c r="G257" s="3" t="s">
        <v>3983</v>
      </c>
      <c r="H257" s="3" t="s">
        <v>4720</v>
      </c>
      <c r="I257" s="3" t="s">
        <v>88</v>
      </c>
      <c r="J257" s="3">
        <v>54</v>
      </c>
      <c r="K257" s="3" t="s">
        <v>72</v>
      </c>
      <c r="M257" s="3">
        <v>20</v>
      </c>
    </row>
    <row r="258" customHeight="1" spans="1:13">
      <c r="A258" s="3">
        <v>11659</v>
      </c>
      <c r="D258" s="91" t="s">
        <v>21</v>
      </c>
      <c r="E258" s="91" t="s">
        <v>4722</v>
      </c>
      <c r="F258" s="3">
        <v>2000</v>
      </c>
      <c r="G258" s="3" t="s">
        <v>3768</v>
      </c>
      <c r="H258" s="3" t="s">
        <v>4723</v>
      </c>
      <c r="I258" s="3" t="s">
        <v>88</v>
      </c>
      <c r="J258" s="3">
        <v>36</v>
      </c>
      <c r="K258" s="3" t="s">
        <v>72</v>
      </c>
      <c r="M258" s="3">
        <v>20</v>
      </c>
    </row>
    <row r="259" customHeight="1" spans="1:13">
      <c r="A259" s="3">
        <v>11666</v>
      </c>
      <c r="D259" s="91" t="s">
        <v>21</v>
      </c>
      <c r="E259" s="91" t="s">
        <v>4727</v>
      </c>
      <c r="F259" s="3">
        <v>1999</v>
      </c>
      <c r="G259" s="3" t="s">
        <v>3765</v>
      </c>
      <c r="H259" s="3" t="s">
        <v>4113</v>
      </c>
      <c r="I259" s="3" t="s">
        <v>3825</v>
      </c>
      <c r="J259" s="3">
        <v>65</v>
      </c>
      <c r="K259" s="3" t="s">
        <v>72</v>
      </c>
      <c r="M259" s="3">
        <v>20</v>
      </c>
    </row>
    <row r="260" customHeight="1" spans="1:13">
      <c r="A260" s="3">
        <v>11667</v>
      </c>
      <c r="D260" s="91" t="s">
        <v>21</v>
      </c>
      <c r="E260" s="91" t="s">
        <v>4728</v>
      </c>
      <c r="F260" s="3">
        <v>1999</v>
      </c>
      <c r="G260" s="3" t="s">
        <v>3765</v>
      </c>
      <c r="H260" s="3" t="s">
        <v>3873</v>
      </c>
      <c r="I260" s="3" t="s">
        <v>3825</v>
      </c>
      <c r="J260" s="3">
        <v>35</v>
      </c>
      <c r="K260" s="3" t="s">
        <v>763</v>
      </c>
      <c r="M260" s="3">
        <v>20</v>
      </c>
    </row>
    <row r="261" customHeight="1" spans="1:13">
      <c r="A261" s="3">
        <v>11669</v>
      </c>
      <c r="D261" s="91" t="s">
        <v>21</v>
      </c>
      <c r="E261" s="91" t="s">
        <v>4730</v>
      </c>
      <c r="F261" s="3">
        <v>1999</v>
      </c>
      <c r="G261" s="3" t="s">
        <v>3783</v>
      </c>
      <c r="H261" s="3" t="s">
        <v>3970</v>
      </c>
      <c r="I261" s="3"/>
      <c r="J261" s="3">
        <v>52</v>
      </c>
      <c r="K261" s="3" t="s">
        <v>72</v>
      </c>
      <c r="M261" s="3">
        <v>20</v>
      </c>
    </row>
    <row r="262" customHeight="1" spans="1:13">
      <c r="A262" s="3">
        <v>11673</v>
      </c>
      <c r="D262" s="91" t="s">
        <v>21</v>
      </c>
      <c r="E262" s="91" t="s">
        <v>4731</v>
      </c>
      <c r="F262" s="3">
        <v>2000</v>
      </c>
      <c r="G262" s="3" t="s">
        <v>3768</v>
      </c>
      <c r="H262" s="3" t="s">
        <v>4519</v>
      </c>
      <c r="I262" s="3" t="s">
        <v>88</v>
      </c>
      <c r="J262" s="3">
        <v>50</v>
      </c>
      <c r="K262" s="3" t="s">
        <v>1138</v>
      </c>
      <c r="M262" s="3">
        <v>20</v>
      </c>
    </row>
    <row r="263" customHeight="1" spans="1:13">
      <c r="A263" s="162">
        <f t="shared" ref="A263:A267" si="5">A262+1</f>
        <v>11674</v>
      </c>
      <c r="D263" s="91" t="s">
        <v>21</v>
      </c>
      <c r="E263" s="91" t="s">
        <v>4505</v>
      </c>
      <c r="F263" s="3">
        <v>1999</v>
      </c>
      <c r="G263" s="3" t="s">
        <v>3765</v>
      </c>
      <c r="H263" s="3" t="s">
        <v>3968</v>
      </c>
      <c r="I263" s="3"/>
      <c r="J263" s="3">
        <v>34</v>
      </c>
      <c r="K263" s="3" t="s">
        <v>25</v>
      </c>
      <c r="M263" s="3">
        <v>25</v>
      </c>
    </row>
    <row r="264" customHeight="1" spans="1:13">
      <c r="A264" s="162">
        <f t="shared" si="5"/>
        <v>11675</v>
      </c>
      <c r="D264" s="91" t="s">
        <v>21</v>
      </c>
      <c r="E264" s="91" t="s">
        <v>4506</v>
      </c>
      <c r="F264" s="3">
        <v>1999</v>
      </c>
      <c r="G264" s="3" t="s">
        <v>3765</v>
      </c>
      <c r="H264" s="3" t="s">
        <v>3968</v>
      </c>
      <c r="I264" s="3"/>
      <c r="J264" s="3">
        <v>34</v>
      </c>
      <c r="K264" s="3" t="s">
        <v>25</v>
      </c>
      <c r="M264" s="3">
        <v>25</v>
      </c>
    </row>
    <row r="265" customHeight="1" spans="1:13">
      <c r="A265" s="162">
        <f t="shared" si="5"/>
        <v>11676</v>
      </c>
      <c r="D265" s="91" t="s">
        <v>21</v>
      </c>
      <c r="E265" s="91" t="s">
        <v>4524</v>
      </c>
      <c r="F265" s="3">
        <v>1999</v>
      </c>
      <c r="G265" s="3" t="s">
        <v>3783</v>
      </c>
      <c r="H265" s="3" t="s">
        <v>3813</v>
      </c>
      <c r="I265" s="3"/>
      <c r="J265" s="3">
        <v>63</v>
      </c>
      <c r="K265" s="3" t="s">
        <v>25</v>
      </c>
      <c r="M265" s="3">
        <v>25</v>
      </c>
    </row>
    <row r="266" customHeight="1" spans="1:13">
      <c r="A266" s="162">
        <f t="shared" si="5"/>
        <v>11677</v>
      </c>
      <c r="D266" s="91" t="s">
        <v>21</v>
      </c>
      <c r="E266" s="91" t="s">
        <v>4534</v>
      </c>
      <c r="F266" s="3">
        <v>1999</v>
      </c>
      <c r="G266" s="3" t="s">
        <v>3777</v>
      </c>
      <c r="H266" s="3" t="s">
        <v>4535</v>
      </c>
      <c r="I266" s="3" t="s">
        <v>88</v>
      </c>
      <c r="J266" s="3">
        <v>42</v>
      </c>
      <c r="K266" s="3" t="s">
        <v>666</v>
      </c>
      <c r="M266" s="3">
        <v>25</v>
      </c>
    </row>
    <row r="267" customHeight="1" spans="1:13">
      <c r="A267" s="162">
        <f t="shared" si="5"/>
        <v>11678</v>
      </c>
      <c r="D267" s="91" t="s">
        <v>21</v>
      </c>
      <c r="E267" s="91" t="s">
        <v>4545</v>
      </c>
      <c r="F267" s="3">
        <v>2000</v>
      </c>
      <c r="G267" s="3" t="s">
        <v>3765</v>
      </c>
      <c r="H267" s="3" t="s">
        <v>4537</v>
      </c>
      <c r="I267" s="3" t="s">
        <v>4546</v>
      </c>
      <c r="J267" s="3">
        <v>63</v>
      </c>
      <c r="K267" s="3" t="s">
        <v>25</v>
      </c>
      <c r="M267" s="3">
        <v>25</v>
      </c>
    </row>
    <row r="268" customHeight="1" spans="1:13">
      <c r="A268" s="3">
        <v>11388</v>
      </c>
      <c r="D268" s="91" t="s">
        <v>21</v>
      </c>
      <c r="E268" s="91" t="s">
        <v>4549</v>
      </c>
      <c r="F268" s="3">
        <v>1999</v>
      </c>
      <c r="G268" s="3" t="s">
        <v>3783</v>
      </c>
      <c r="H268" s="3" t="s">
        <v>3937</v>
      </c>
      <c r="I268" s="3"/>
      <c r="J268" s="3">
        <v>51</v>
      </c>
      <c r="K268" s="3" t="s">
        <v>25</v>
      </c>
      <c r="M268" s="3">
        <v>25</v>
      </c>
    </row>
    <row r="269" customHeight="1" spans="1:13">
      <c r="A269" s="3">
        <v>11391</v>
      </c>
      <c r="D269" s="91" t="s">
        <v>21</v>
      </c>
      <c r="E269" s="91" t="s">
        <v>4551</v>
      </c>
      <c r="F269" s="3">
        <v>1999</v>
      </c>
      <c r="G269" s="3" t="s">
        <v>3783</v>
      </c>
      <c r="H269" s="3" t="s">
        <v>4552</v>
      </c>
      <c r="I269" s="3"/>
      <c r="J269" s="3">
        <v>57</v>
      </c>
      <c r="K269" s="68" t="s">
        <v>25</v>
      </c>
      <c r="M269" s="3">
        <v>25</v>
      </c>
    </row>
    <row r="270" customHeight="1" spans="1:13">
      <c r="A270" s="3">
        <v>11400</v>
      </c>
      <c r="D270" s="91" t="s">
        <v>21</v>
      </c>
      <c r="E270" s="91" t="s">
        <v>4561</v>
      </c>
      <c r="F270" s="3">
        <v>1999</v>
      </c>
      <c r="G270" s="3" t="s">
        <v>3783</v>
      </c>
      <c r="H270" s="3" t="s">
        <v>3950</v>
      </c>
      <c r="I270" s="3"/>
      <c r="J270" s="3">
        <v>56</v>
      </c>
      <c r="K270" s="3" t="s">
        <v>25</v>
      </c>
      <c r="M270" s="3">
        <v>25</v>
      </c>
    </row>
    <row r="271" customHeight="1" spans="1:13">
      <c r="A271" s="3">
        <v>11401</v>
      </c>
      <c r="D271" s="91" t="s">
        <v>21</v>
      </c>
      <c r="E271" s="91" t="s">
        <v>4562</v>
      </c>
      <c r="F271" s="3">
        <v>1999</v>
      </c>
      <c r="G271" s="3" t="s">
        <v>3783</v>
      </c>
      <c r="H271" s="3" t="s">
        <v>3950</v>
      </c>
      <c r="I271" s="3"/>
      <c r="J271" s="3">
        <v>56</v>
      </c>
      <c r="K271" s="3" t="s">
        <v>25</v>
      </c>
      <c r="M271" s="3">
        <v>25</v>
      </c>
    </row>
    <row r="272" customHeight="1" spans="1:13">
      <c r="A272" s="3">
        <v>11413</v>
      </c>
      <c r="D272" s="91" t="s">
        <v>21</v>
      </c>
      <c r="E272" s="91" t="s">
        <v>4572</v>
      </c>
      <c r="F272" s="3">
        <v>1999</v>
      </c>
      <c r="G272" s="3" t="s">
        <v>3765</v>
      </c>
      <c r="H272" s="3" t="s">
        <v>4041</v>
      </c>
      <c r="I272" s="3" t="s">
        <v>3825</v>
      </c>
      <c r="J272" s="3">
        <v>34</v>
      </c>
      <c r="K272" s="3" t="s">
        <v>666</v>
      </c>
      <c r="M272" s="3">
        <v>25</v>
      </c>
    </row>
    <row r="273" customHeight="1" spans="1:13">
      <c r="A273" s="3">
        <v>11415</v>
      </c>
      <c r="D273" s="91" t="s">
        <v>21</v>
      </c>
      <c r="E273" s="91" t="s">
        <v>4574</v>
      </c>
      <c r="F273" s="3">
        <v>1999</v>
      </c>
      <c r="G273" s="3" t="s">
        <v>3783</v>
      </c>
      <c r="H273" s="3" t="s">
        <v>3890</v>
      </c>
      <c r="I273" s="3"/>
      <c r="J273" s="3">
        <v>38</v>
      </c>
      <c r="K273" s="3" t="s">
        <v>25</v>
      </c>
      <c r="M273" s="3">
        <v>25</v>
      </c>
    </row>
    <row r="274" customHeight="1" spans="1:13">
      <c r="A274" s="3">
        <v>11423</v>
      </c>
      <c r="D274" s="91" t="s">
        <v>21</v>
      </c>
      <c r="E274" s="91" t="s">
        <v>4578</v>
      </c>
      <c r="F274" s="3">
        <v>1999</v>
      </c>
      <c r="G274" s="3" t="s">
        <v>3783</v>
      </c>
      <c r="H274" s="3" t="s">
        <v>3918</v>
      </c>
      <c r="I274" s="3"/>
      <c r="J274" s="3">
        <v>62</v>
      </c>
      <c r="K274" s="3" t="s">
        <v>25</v>
      </c>
      <c r="M274" s="3">
        <v>25</v>
      </c>
    </row>
    <row r="275" customHeight="1" spans="1:13">
      <c r="A275" s="3">
        <v>11425</v>
      </c>
      <c r="D275" s="91" t="s">
        <v>21</v>
      </c>
      <c r="E275" s="91" t="s">
        <v>4579</v>
      </c>
      <c r="F275" s="3">
        <v>1999</v>
      </c>
      <c r="G275" s="3" t="s">
        <v>3783</v>
      </c>
      <c r="H275" s="3" t="s">
        <v>3813</v>
      </c>
      <c r="I275" s="3"/>
      <c r="J275" s="3">
        <v>63</v>
      </c>
      <c r="K275" s="3" t="s">
        <v>25</v>
      </c>
      <c r="M275" s="3">
        <v>25</v>
      </c>
    </row>
    <row r="276" customHeight="1" spans="1:13">
      <c r="A276" s="3">
        <v>11453</v>
      </c>
      <c r="D276" s="91" t="s">
        <v>21</v>
      </c>
      <c r="E276" s="91" t="s">
        <v>4597</v>
      </c>
      <c r="F276" s="3">
        <v>1999</v>
      </c>
      <c r="G276" s="3" t="s">
        <v>3783</v>
      </c>
      <c r="H276" s="3" t="s">
        <v>3813</v>
      </c>
      <c r="I276" s="3"/>
      <c r="J276" s="3">
        <v>63</v>
      </c>
      <c r="K276" s="3" t="s">
        <v>25</v>
      </c>
      <c r="M276" s="3">
        <v>25</v>
      </c>
    </row>
    <row r="277" customHeight="1" spans="1:13">
      <c r="A277" s="3">
        <v>11458</v>
      </c>
      <c r="D277" s="91" t="s">
        <v>21</v>
      </c>
      <c r="E277" s="91" t="s">
        <v>4601</v>
      </c>
      <c r="F277" s="3">
        <v>1999</v>
      </c>
      <c r="G277" s="3" t="s">
        <v>3783</v>
      </c>
      <c r="H277" s="3" t="s">
        <v>4602</v>
      </c>
      <c r="I277" s="3"/>
      <c r="J277" s="3">
        <v>37</v>
      </c>
      <c r="K277" s="3" t="s">
        <v>25</v>
      </c>
      <c r="M277" s="3">
        <v>25</v>
      </c>
    </row>
    <row r="278" customHeight="1" spans="1:13">
      <c r="A278" s="3">
        <v>11459</v>
      </c>
      <c r="D278" s="91" t="s">
        <v>21</v>
      </c>
      <c r="E278" s="91" t="s">
        <v>4603</v>
      </c>
      <c r="F278" s="3">
        <v>1999</v>
      </c>
      <c r="G278" s="3" t="s">
        <v>3783</v>
      </c>
      <c r="H278" s="3" t="s">
        <v>3950</v>
      </c>
      <c r="I278" s="3"/>
      <c r="J278" s="3">
        <v>56</v>
      </c>
      <c r="K278" s="3" t="s">
        <v>25</v>
      </c>
      <c r="M278" s="3">
        <v>25</v>
      </c>
    </row>
    <row r="279" customHeight="1" spans="1:13">
      <c r="A279" s="3">
        <v>11493</v>
      </c>
      <c r="D279" s="91" t="s">
        <v>21</v>
      </c>
      <c r="E279" s="91" t="s">
        <v>4619</v>
      </c>
      <c r="F279" s="3">
        <v>1999</v>
      </c>
      <c r="G279" s="3" t="s">
        <v>3783</v>
      </c>
      <c r="H279" s="3" t="s">
        <v>4552</v>
      </c>
      <c r="I279" s="3"/>
      <c r="J279" s="3">
        <v>57</v>
      </c>
      <c r="K279" s="3" t="s">
        <v>25</v>
      </c>
      <c r="M279" s="3">
        <v>25</v>
      </c>
    </row>
    <row r="280" customHeight="1" spans="1:13">
      <c r="A280" s="3">
        <v>11494</v>
      </c>
      <c r="D280" s="91" t="s">
        <v>21</v>
      </c>
      <c r="E280" s="91" t="s">
        <v>4620</v>
      </c>
      <c r="F280" s="3">
        <v>1999</v>
      </c>
      <c r="G280" s="3" t="s">
        <v>3765</v>
      </c>
      <c r="H280" s="3" t="s">
        <v>4621</v>
      </c>
      <c r="I280" s="3" t="s">
        <v>3825</v>
      </c>
      <c r="J280" s="3">
        <v>28</v>
      </c>
      <c r="K280" s="3" t="s">
        <v>666</v>
      </c>
      <c r="M280" s="3">
        <v>25</v>
      </c>
    </row>
    <row r="281" customHeight="1" spans="1:13">
      <c r="A281" s="3">
        <v>11500</v>
      </c>
      <c r="D281" s="91" t="s">
        <v>21</v>
      </c>
      <c r="E281" s="91" t="s">
        <v>4622</v>
      </c>
      <c r="F281" s="3">
        <v>2000</v>
      </c>
      <c r="G281" s="3" t="s">
        <v>3768</v>
      </c>
      <c r="H281" s="3" t="s">
        <v>4623</v>
      </c>
      <c r="I281" s="3"/>
      <c r="J281" s="3">
        <v>53</v>
      </c>
      <c r="K281" s="3" t="s">
        <v>25</v>
      </c>
      <c r="M281" s="3">
        <v>25</v>
      </c>
    </row>
    <row r="282" customHeight="1" spans="1:13">
      <c r="A282" s="3">
        <v>11503</v>
      </c>
      <c r="D282" s="91" t="s">
        <v>21</v>
      </c>
      <c r="E282" s="91" t="s">
        <v>4626</v>
      </c>
      <c r="F282" s="3">
        <v>1997</v>
      </c>
      <c r="G282" s="3" t="s">
        <v>4627</v>
      </c>
      <c r="H282" s="3" t="s">
        <v>3904</v>
      </c>
      <c r="I282" s="3" t="s">
        <v>4599</v>
      </c>
      <c r="J282" s="3">
        <v>88</v>
      </c>
      <c r="K282" s="3" t="s">
        <v>1138</v>
      </c>
      <c r="M282" s="3">
        <v>25</v>
      </c>
    </row>
    <row r="283" customHeight="1" spans="1:13">
      <c r="A283" s="3">
        <v>11510</v>
      </c>
      <c r="D283" s="91" t="s">
        <v>21</v>
      </c>
      <c r="E283" s="91" t="s">
        <v>4631</v>
      </c>
      <c r="F283" s="3">
        <v>2000</v>
      </c>
      <c r="G283" s="3" t="s">
        <v>3768</v>
      </c>
      <c r="H283" s="3" t="s">
        <v>4058</v>
      </c>
      <c r="I283" s="3" t="s">
        <v>88</v>
      </c>
      <c r="J283" s="3">
        <v>56</v>
      </c>
      <c r="K283" s="3" t="s">
        <v>25</v>
      </c>
      <c r="M283" s="3">
        <v>25</v>
      </c>
    </row>
    <row r="284" customHeight="1" spans="1:13">
      <c r="A284" s="3">
        <v>11511</v>
      </c>
      <c r="D284" s="91" t="s">
        <v>21</v>
      </c>
      <c r="E284" s="91" t="s">
        <v>4632</v>
      </c>
      <c r="F284" s="3">
        <v>1999</v>
      </c>
      <c r="G284" s="3" t="s">
        <v>3765</v>
      </c>
      <c r="H284" s="3" t="s">
        <v>3986</v>
      </c>
      <c r="I284" s="3" t="s">
        <v>3825</v>
      </c>
      <c r="J284" s="3">
        <v>36</v>
      </c>
      <c r="K284" s="3" t="s">
        <v>72</v>
      </c>
      <c r="M284" s="3">
        <v>25</v>
      </c>
    </row>
    <row r="285" customHeight="1" spans="1:13">
      <c r="A285" s="3">
        <v>11524</v>
      </c>
      <c r="D285" s="91" t="s">
        <v>21</v>
      </c>
      <c r="E285" s="91" t="s">
        <v>4643</v>
      </c>
      <c r="F285" s="3">
        <v>1999</v>
      </c>
      <c r="G285" s="3" t="s">
        <v>3783</v>
      </c>
      <c r="H285" s="3" t="s">
        <v>4517</v>
      </c>
      <c r="I285" s="3"/>
      <c r="J285" s="3">
        <v>39</v>
      </c>
      <c r="K285" s="3" t="s">
        <v>30</v>
      </c>
      <c r="M285" s="3">
        <v>25</v>
      </c>
    </row>
    <row r="286" customHeight="1" spans="1:13">
      <c r="A286" s="3">
        <v>11534</v>
      </c>
      <c r="D286" s="91" t="s">
        <v>21</v>
      </c>
      <c r="E286" s="91" t="s">
        <v>4645</v>
      </c>
      <c r="F286" s="3">
        <v>1999</v>
      </c>
      <c r="G286" s="3" t="s">
        <v>3783</v>
      </c>
      <c r="H286" s="3" t="s">
        <v>4602</v>
      </c>
      <c r="I286" s="3"/>
      <c r="J286" s="3">
        <v>37</v>
      </c>
      <c r="K286" s="3" t="s">
        <v>25</v>
      </c>
      <c r="M286" s="3">
        <v>25</v>
      </c>
    </row>
    <row r="287" customHeight="1" spans="1:13">
      <c r="A287" s="3">
        <v>11540</v>
      </c>
      <c r="D287" s="91" t="s">
        <v>21</v>
      </c>
      <c r="E287" s="91" t="s">
        <v>4649</v>
      </c>
      <c r="F287" s="3">
        <v>1999</v>
      </c>
      <c r="G287" s="3" t="s">
        <v>3783</v>
      </c>
      <c r="H287" s="3" t="s">
        <v>3950</v>
      </c>
      <c r="I287" s="3"/>
      <c r="J287" s="3">
        <v>56</v>
      </c>
      <c r="K287" s="3" t="s">
        <v>25</v>
      </c>
      <c r="M287" s="3">
        <v>25</v>
      </c>
    </row>
    <row r="288" customHeight="1" spans="1:13">
      <c r="A288" s="3">
        <v>11541</v>
      </c>
      <c r="D288" s="91" t="s">
        <v>21</v>
      </c>
      <c r="E288" s="91" t="s">
        <v>4650</v>
      </c>
      <c r="F288" s="3">
        <v>1999</v>
      </c>
      <c r="G288" s="3" t="s">
        <v>3783</v>
      </c>
      <c r="H288" s="3" t="s">
        <v>3769</v>
      </c>
      <c r="I288" s="3" t="s">
        <v>88</v>
      </c>
      <c r="J288" s="3">
        <v>58</v>
      </c>
      <c r="K288" s="3" t="s">
        <v>72</v>
      </c>
      <c r="M288" s="3">
        <v>25</v>
      </c>
    </row>
    <row r="289" customHeight="1" spans="1:13">
      <c r="A289" s="3">
        <v>11547</v>
      </c>
      <c r="D289" s="91" t="s">
        <v>21</v>
      </c>
      <c r="E289" s="91" t="s">
        <v>4655</v>
      </c>
      <c r="F289" s="3">
        <v>1999</v>
      </c>
      <c r="G289" s="3" t="s">
        <v>3783</v>
      </c>
      <c r="H289" s="3" t="s">
        <v>4602</v>
      </c>
      <c r="I289" s="3"/>
      <c r="J289" s="3">
        <v>37</v>
      </c>
      <c r="K289" s="3" t="s">
        <v>25</v>
      </c>
      <c r="M289" s="3">
        <v>25</v>
      </c>
    </row>
    <row r="290" customHeight="1" spans="1:13">
      <c r="A290" s="3">
        <v>11557</v>
      </c>
      <c r="D290" s="91" t="s">
        <v>21</v>
      </c>
      <c r="E290" s="91" t="s">
        <v>4658</v>
      </c>
      <c r="F290" s="3">
        <v>1999</v>
      </c>
      <c r="G290" s="3" t="s">
        <v>3783</v>
      </c>
      <c r="H290" s="3" t="s">
        <v>3950</v>
      </c>
      <c r="I290" s="3"/>
      <c r="J290" s="3">
        <v>56</v>
      </c>
      <c r="K290" s="3" t="s">
        <v>25</v>
      </c>
      <c r="M290" s="3">
        <v>25</v>
      </c>
    </row>
    <row r="291" customHeight="1" spans="1:13">
      <c r="A291" s="3">
        <v>11617</v>
      </c>
      <c r="D291" s="91" t="s">
        <v>21</v>
      </c>
      <c r="E291" s="91" t="s">
        <v>4689</v>
      </c>
      <c r="F291" s="3">
        <v>1999</v>
      </c>
      <c r="G291" s="3" t="s">
        <v>3783</v>
      </c>
      <c r="H291" s="3" t="s">
        <v>3970</v>
      </c>
      <c r="I291" s="3" t="s">
        <v>88</v>
      </c>
      <c r="J291" s="3">
        <v>52</v>
      </c>
      <c r="K291" s="3" t="s">
        <v>72</v>
      </c>
      <c r="M291" s="3">
        <v>25</v>
      </c>
    </row>
    <row r="292" customHeight="1" spans="1:13">
      <c r="A292" s="3">
        <v>11620</v>
      </c>
      <c r="D292" s="91" t="s">
        <v>21</v>
      </c>
      <c r="E292" s="91" t="s">
        <v>4693</v>
      </c>
      <c r="F292" s="3">
        <v>1999</v>
      </c>
      <c r="G292" s="3" t="s">
        <v>3783</v>
      </c>
      <c r="H292" s="3" t="s">
        <v>4694</v>
      </c>
      <c r="I292" s="3"/>
      <c r="J292" s="3">
        <v>21</v>
      </c>
      <c r="K292" s="3" t="s">
        <v>25</v>
      </c>
      <c r="M292" s="3">
        <v>25</v>
      </c>
    </row>
    <row r="293" customHeight="1" spans="1:13">
      <c r="A293" s="3">
        <v>11621</v>
      </c>
      <c r="D293" s="91" t="s">
        <v>21</v>
      </c>
      <c r="E293" s="91" t="s">
        <v>4695</v>
      </c>
      <c r="F293" s="3">
        <v>1999</v>
      </c>
      <c r="G293" s="3" t="s">
        <v>3777</v>
      </c>
      <c r="H293" s="3" t="s">
        <v>4692</v>
      </c>
      <c r="I293" s="3" t="s">
        <v>88</v>
      </c>
      <c r="J293" s="3">
        <v>50</v>
      </c>
      <c r="K293" s="3" t="s">
        <v>72</v>
      </c>
      <c r="M293" s="3">
        <v>25</v>
      </c>
    </row>
    <row r="294" customHeight="1" spans="1:13">
      <c r="A294" s="3">
        <v>11658</v>
      </c>
      <c r="D294" s="91" t="s">
        <v>21</v>
      </c>
      <c r="E294" s="91" t="s">
        <v>4721</v>
      </c>
      <c r="F294" s="3">
        <v>2000</v>
      </c>
      <c r="G294" s="3" t="s">
        <v>3768</v>
      </c>
      <c r="H294" s="3" t="s">
        <v>3892</v>
      </c>
      <c r="I294" s="3"/>
      <c r="J294" s="3">
        <v>52</v>
      </c>
      <c r="K294" s="3" t="s">
        <v>25</v>
      </c>
      <c r="M294" s="3">
        <v>25</v>
      </c>
    </row>
    <row r="295" customHeight="1" spans="1:13">
      <c r="A295" s="3">
        <v>11668</v>
      </c>
      <c r="D295" s="91" t="s">
        <v>21</v>
      </c>
      <c r="E295" s="91" t="s">
        <v>4729</v>
      </c>
      <c r="F295" s="3">
        <v>1999</v>
      </c>
      <c r="G295" s="3" t="s">
        <v>3765</v>
      </c>
      <c r="H295" s="3" t="s">
        <v>3873</v>
      </c>
      <c r="I295" s="3" t="s">
        <v>3825</v>
      </c>
      <c r="J295" s="3">
        <v>35</v>
      </c>
      <c r="K295" s="3" t="s">
        <v>666</v>
      </c>
      <c r="M295" s="3">
        <v>25</v>
      </c>
    </row>
    <row r="296" customHeight="1" spans="1:13">
      <c r="A296" s="3">
        <v>11674</v>
      </c>
      <c r="D296" s="91" t="s">
        <v>21</v>
      </c>
      <c r="E296" s="91" t="s">
        <v>4732</v>
      </c>
      <c r="F296" s="3">
        <v>1999</v>
      </c>
      <c r="G296" s="3" t="s">
        <v>3783</v>
      </c>
      <c r="H296" s="3" t="s">
        <v>4602</v>
      </c>
      <c r="I296" s="3"/>
      <c r="J296" s="3">
        <v>37</v>
      </c>
      <c r="K296" s="3" t="s">
        <v>25</v>
      </c>
      <c r="M296" s="3">
        <v>25</v>
      </c>
    </row>
    <row r="297" customHeight="1" spans="1:15">
      <c r="A297" s="3">
        <v>11679</v>
      </c>
      <c r="D297" s="91" t="s">
        <v>21</v>
      </c>
      <c r="E297" s="91" t="s">
        <v>4736</v>
      </c>
      <c r="F297" s="3">
        <v>1999</v>
      </c>
      <c r="G297" s="3" t="s">
        <v>3765</v>
      </c>
      <c r="H297" s="3" t="s">
        <v>4737</v>
      </c>
      <c r="I297" s="3"/>
      <c r="J297" s="3">
        <v>23</v>
      </c>
      <c r="K297" s="3" t="s">
        <v>72</v>
      </c>
      <c r="M297" s="3">
        <v>25</v>
      </c>
      <c r="O297" s="3" t="s">
        <v>1492</v>
      </c>
    </row>
    <row r="298" customHeight="1" spans="1:14">
      <c r="A298" s="162">
        <f t="shared" ref="A298:A303" si="6">A297+1</f>
        <v>11680</v>
      </c>
      <c r="B298" s="143"/>
      <c r="C298" s="143"/>
      <c r="D298" s="144" t="s">
        <v>21</v>
      </c>
      <c r="E298" s="144" t="s">
        <v>4357</v>
      </c>
      <c r="F298" s="140">
        <v>1999</v>
      </c>
      <c r="G298" s="140" t="s">
        <v>3783</v>
      </c>
      <c r="H298" s="140" t="s">
        <v>4358</v>
      </c>
      <c r="I298" s="140">
        <v>60</v>
      </c>
      <c r="J298" s="140" t="s">
        <v>4359</v>
      </c>
      <c r="K298" s="140" t="s">
        <v>1138</v>
      </c>
      <c r="M298" s="3">
        <v>30</v>
      </c>
      <c r="N298" s="6">
        <f>COUNTA(M298:M418)</f>
        <v>121</v>
      </c>
    </row>
    <row r="299" customHeight="1" spans="1:14">
      <c r="A299" s="162">
        <f t="shared" si="6"/>
        <v>11681</v>
      </c>
      <c r="B299" s="143"/>
      <c r="C299" s="143"/>
      <c r="D299" s="144" t="s">
        <v>66</v>
      </c>
      <c r="E299" s="144" t="s">
        <v>4365</v>
      </c>
      <c r="F299" s="140">
        <v>2016</v>
      </c>
      <c r="G299" s="140" t="s">
        <v>3993</v>
      </c>
      <c r="H299" s="140" t="s">
        <v>4366</v>
      </c>
      <c r="I299" s="140">
        <v>12</v>
      </c>
      <c r="J299" s="140" t="s">
        <v>1770</v>
      </c>
      <c r="K299" s="140" t="s">
        <v>4222</v>
      </c>
      <c r="M299" s="3">
        <v>30</v>
      </c>
      <c r="N299" s="6">
        <f>SUM(M298:M418)</f>
        <v>5640</v>
      </c>
    </row>
    <row r="300" customHeight="1" spans="1:14">
      <c r="A300" s="162">
        <f t="shared" si="6"/>
        <v>11682</v>
      </c>
      <c r="D300" s="144" t="s">
        <v>21</v>
      </c>
      <c r="E300" s="91" t="s">
        <v>4424</v>
      </c>
      <c r="F300" s="65">
        <v>1999</v>
      </c>
      <c r="G300" s="45" t="s">
        <v>4368</v>
      </c>
      <c r="H300" s="45" t="s">
        <v>4425</v>
      </c>
      <c r="I300" s="45">
        <v>10</v>
      </c>
      <c r="J300" s="65" t="s">
        <v>1770</v>
      </c>
      <c r="K300" s="65" t="s">
        <v>763</v>
      </c>
      <c r="M300" s="3">
        <v>30</v>
      </c>
      <c r="N300" s="6">
        <f>N299/N298</f>
        <v>46.6115702479339</v>
      </c>
    </row>
    <row r="301" customHeight="1" spans="1:13">
      <c r="A301" s="162">
        <f t="shared" si="6"/>
        <v>11683</v>
      </c>
      <c r="D301" s="144" t="s">
        <v>21</v>
      </c>
      <c r="E301" s="91" t="s">
        <v>4428</v>
      </c>
      <c r="F301" s="65">
        <v>2000</v>
      </c>
      <c r="G301" s="45" t="s">
        <v>3765</v>
      </c>
      <c r="H301" s="45" t="s">
        <v>4400</v>
      </c>
      <c r="I301" s="3">
        <v>6</v>
      </c>
      <c r="J301" s="45" t="s">
        <v>4429</v>
      </c>
      <c r="K301" s="65" t="s">
        <v>72</v>
      </c>
      <c r="M301" s="3">
        <v>30</v>
      </c>
    </row>
    <row r="302" customHeight="1" spans="1:13">
      <c r="A302" s="162">
        <f t="shared" si="6"/>
        <v>11684</v>
      </c>
      <c r="D302" s="144" t="s">
        <v>21</v>
      </c>
      <c r="E302" s="91" t="s">
        <v>4443</v>
      </c>
      <c r="F302" s="65">
        <v>1999</v>
      </c>
      <c r="G302" s="45" t="s">
        <v>4444</v>
      </c>
      <c r="H302" s="45" t="s">
        <v>4445</v>
      </c>
      <c r="I302" s="3">
        <v>5</v>
      </c>
      <c r="J302" s="45" t="s">
        <v>4446</v>
      </c>
      <c r="K302" s="65" t="s">
        <v>72</v>
      </c>
      <c r="M302" s="3">
        <v>30</v>
      </c>
    </row>
    <row r="303" customHeight="1" spans="1:13">
      <c r="A303" s="162">
        <f t="shared" si="6"/>
        <v>11685</v>
      </c>
      <c r="D303" s="144" t="s">
        <v>21</v>
      </c>
      <c r="E303" s="91" t="s">
        <v>4449</v>
      </c>
      <c r="F303" s="65">
        <v>1999</v>
      </c>
      <c r="G303" s="45" t="s">
        <v>3765</v>
      </c>
      <c r="H303" s="45" t="s">
        <v>4450</v>
      </c>
      <c r="I303" s="3">
        <v>14</v>
      </c>
      <c r="J303" s="45" t="s">
        <v>3862</v>
      </c>
      <c r="K303" s="65" t="s">
        <v>763</v>
      </c>
      <c r="M303" s="3">
        <v>30</v>
      </c>
    </row>
    <row r="304" customHeight="1" spans="1:13">
      <c r="A304" s="162" t="e">
        <f>'Drop 1 Baseball'!A209+1</f>
        <v>#VALUE!</v>
      </c>
      <c r="D304" s="91" t="s">
        <v>21</v>
      </c>
      <c r="E304" s="91" t="s">
        <v>4504</v>
      </c>
      <c r="F304" s="3">
        <v>1999</v>
      </c>
      <c r="G304" s="3" t="s">
        <v>3765</v>
      </c>
      <c r="H304" s="3" t="s">
        <v>4048</v>
      </c>
      <c r="I304" s="3" t="s">
        <v>3825</v>
      </c>
      <c r="J304" s="3">
        <v>64</v>
      </c>
      <c r="K304" s="3" t="s">
        <v>25</v>
      </c>
      <c r="M304" s="3">
        <v>30</v>
      </c>
    </row>
    <row r="305" customHeight="1" spans="1:13">
      <c r="A305" s="162" t="e">
        <f>A304+1</f>
        <v>#VALUE!</v>
      </c>
      <c r="D305" s="91" t="s">
        <v>21</v>
      </c>
      <c r="E305" s="91" t="s">
        <v>4536</v>
      </c>
      <c r="F305" s="3">
        <v>1999</v>
      </c>
      <c r="G305" s="3" t="s">
        <v>3765</v>
      </c>
      <c r="H305" s="3" t="s">
        <v>4537</v>
      </c>
      <c r="I305" s="3"/>
      <c r="J305" s="3">
        <v>42</v>
      </c>
      <c r="K305" s="3" t="s">
        <v>763</v>
      </c>
      <c r="M305" s="3">
        <v>30</v>
      </c>
    </row>
    <row r="306" customHeight="1" spans="1:13">
      <c r="A306" s="3">
        <v>11419</v>
      </c>
      <c r="D306" s="91" t="s">
        <v>21</v>
      </c>
      <c r="E306" s="91" t="s">
        <v>4575</v>
      </c>
      <c r="F306" s="3">
        <v>1999</v>
      </c>
      <c r="G306" s="3" t="s">
        <v>3765</v>
      </c>
      <c r="H306" s="3" t="s">
        <v>4082</v>
      </c>
      <c r="I306" s="3" t="s">
        <v>3825</v>
      </c>
      <c r="J306" s="3">
        <v>19</v>
      </c>
      <c r="K306" s="3" t="s">
        <v>666</v>
      </c>
      <c r="M306" s="3">
        <v>30</v>
      </c>
    </row>
    <row r="307" customHeight="1" spans="1:13">
      <c r="A307" s="3">
        <v>11439</v>
      </c>
      <c r="D307" s="91" t="s">
        <v>21</v>
      </c>
      <c r="E307" s="91" t="s">
        <v>4589</v>
      </c>
      <c r="F307" s="3">
        <v>1999</v>
      </c>
      <c r="G307" s="3" t="s">
        <v>3765</v>
      </c>
      <c r="H307" s="3" t="s">
        <v>3841</v>
      </c>
      <c r="I307" s="3" t="s">
        <v>3825</v>
      </c>
      <c r="J307" s="3">
        <v>51</v>
      </c>
      <c r="K307" s="3" t="s">
        <v>25</v>
      </c>
      <c r="M307" s="3">
        <v>30</v>
      </c>
    </row>
    <row r="308" customHeight="1" spans="1:13">
      <c r="A308" s="3">
        <v>11461</v>
      </c>
      <c r="D308" s="91" t="s">
        <v>21</v>
      </c>
      <c r="E308" s="91" t="s">
        <v>4606</v>
      </c>
      <c r="F308" s="3">
        <v>1999</v>
      </c>
      <c r="G308" s="3" t="s">
        <v>3783</v>
      </c>
      <c r="H308" s="3" t="s">
        <v>3895</v>
      </c>
      <c r="I308" s="3"/>
      <c r="J308" s="3">
        <v>41</v>
      </c>
      <c r="K308" s="3" t="s">
        <v>30</v>
      </c>
      <c r="M308" s="3">
        <v>30</v>
      </c>
    </row>
    <row r="309" customHeight="1" spans="1:13">
      <c r="A309" s="3">
        <v>11463</v>
      </c>
      <c r="D309" s="91" t="s">
        <v>21</v>
      </c>
      <c r="E309" s="91" t="s">
        <v>4608</v>
      </c>
      <c r="F309" s="3">
        <v>2000</v>
      </c>
      <c r="G309" s="3" t="s">
        <v>3768</v>
      </c>
      <c r="H309" s="3" t="s">
        <v>4609</v>
      </c>
      <c r="I309" s="3"/>
      <c r="J309" s="3">
        <v>33</v>
      </c>
      <c r="K309" s="3" t="s">
        <v>25</v>
      </c>
      <c r="M309" s="3">
        <v>30</v>
      </c>
    </row>
    <row r="310" customHeight="1" spans="1:13">
      <c r="A310" s="3">
        <v>11470</v>
      </c>
      <c r="D310" s="91" t="s">
        <v>21</v>
      </c>
      <c r="E310" s="91" t="s">
        <v>4611</v>
      </c>
      <c r="F310" s="3">
        <v>2000</v>
      </c>
      <c r="G310" s="3" t="s">
        <v>3768</v>
      </c>
      <c r="H310" s="3" t="s">
        <v>4612</v>
      </c>
      <c r="I310" s="3"/>
      <c r="J310" s="3">
        <v>35</v>
      </c>
      <c r="K310" s="3" t="s">
        <v>72</v>
      </c>
      <c r="M310" s="3">
        <v>30</v>
      </c>
    </row>
    <row r="311" customHeight="1" spans="1:13">
      <c r="A311" s="3">
        <v>11481</v>
      </c>
      <c r="D311" s="91" t="s">
        <v>21</v>
      </c>
      <c r="E311" s="91" t="s">
        <v>4613</v>
      </c>
      <c r="F311" s="3">
        <v>2000</v>
      </c>
      <c r="G311" s="3" t="s">
        <v>3768</v>
      </c>
      <c r="H311" s="3" t="s">
        <v>3844</v>
      </c>
      <c r="I311" s="3"/>
      <c r="J311" s="3">
        <v>46</v>
      </c>
      <c r="K311" s="3" t="s">
        <v>25</v>
      </c>
      <c r="M311" s="3">
        <v>30</v>
      </c>
    </row>
    <row r="312" customHeight="1" spans="1:13">
      <c r="A312" s="3">
        <v>11486</v>
      </c>
      <c r="D312" s="91" t="s">
        <v>21</v>
      </c>
      <c r="E312" s="91" t="s">
        <v>4615</v>
      </c>
      <c r="F312" s="3">
        <v>1999</v>
      </c>
      <c r="G312" s="3" t="s">
        <v>3783</v>
      </c>
      <c r="H312" s="3" t="s">
        <v>3937</v>
      </c>
      <c r="I312" s="3"/>
      <c r="J312" s="3">
        <v>51</v>
      </c>
      <c r="K312" s="3" t="s">
        <v>72</v>
      </c>
      <c r="M312" s="3">
        <v>30</v>
      </c>
    </row>
    <row r="313" customHeight="1" spans="1:13">
      <c r="A313" s="3">
        <v>11501</v>
      </c>
      <c r="D313" s="91" t="s">
        <v>21</v>
      </c>
      <c r="E313" s="91" t="s">
        <v>4624</v>
      </c>
      <c r="F313" s="3">
        <v>2000</v>
      </c>
      <c r="G313" s="3" t="s">
        <v>3768</v>
      </c>
      <c r="H313" s="3" t="s">
        <v>4101</v>
      </c>
      <c r="I313" s="3"/>
      <c r="J313" s="3">
        <v>68</v>
      </c>
      <c r="K313" s="3" t="s">
        <v>25</v>
      </c>
      <c r="M313" s="3">
        <v>30</v>
      </c>
    </row>
    <row r="314" customHeight="1" spans="1:13">
      <c r="A314" s="3">
        <v>11502</v>
      </c>
      <c r="D314" s="91" t="s">
        <v>21</v>
      </c>
      <c r="E314" s="91" t="s">
        <v>4625</v>
      </c>
      <c r="F314" s="3">
        <v>1999</v>
      </c>
      <c r="G314" s="3" t="s">
        <v>3765</v>
      </c>
      <c r="H314" s="3" t="s">
        <v>4113</v>
      </c>
      <c r="I314" s="3" t="s">
        <v>3825</v>
      </c>
      <c r="J314" s="3">
        <v>65</v>
      </c>
      <c r="K314" s="3" t="s">
        <v>25</v>
      </c>
      <c r="M314" s="3">
        <v>30</v>
      </c>
    </row>
    <row r="315" customHeight="1" spans="1:13">
      <c r="A315" s="3">
        <v>11516</v>
      </c>
      <c r="D315" s="91" t="s">
        <v>21</v>
      </c>
      <c r="E315" s="91" t="s">
        <v>4634</v>
      </c>
      <c r="F315" s="3">
        <v>2000</v>
      </c>
      <c r="G315" s="3" t="s">
        <v>3983</v>
      </c>
      <c r="H315" s="3" t="s">
        <v>4635</v>
      </c>
      <c r="I315" s="3" t="s">
        <v>88</v>
      </c>
      <c r="J315" s="3">
        <v>47</v>
      </c>
      <c r="K315" s="3" t="s">
        <v>72</v>
      </c>
      <c r="M315" s="3">
        <v>30</v>
      </c>
    </row>
    <row r="316" customHeight="1" spans="1:13">
      <c r="A316" s="3">
        <v>11542</v>
      </c>
      <c r="D316" s="91" t="s">
        <v>21</v>
      </c>
      <c r="E316" s="91" t="s">
        <v>4651</v>
      </c>
      <c r="F316" s="3">
        <v>2000</v>
      </c>
      <c r="G316" s="3" t="s">
        <v>3768</v>
      </c>
      <c r="H316" s="3" t="s">
        <v>4652</v>
      </c>
      <c r="I316" s="3"/>
      <c r="J316" s="3">
        <v>28</v>
      </c>
      <c r="K316" s="3" t="s">
        <v>25</v>
      </c>
      <c r="M316" s="3">
        <v>30</v>
      </c>
    </row>
    <row r="317" customHeight="1" spans="1:13">
      <c r="A317" s="3">
        <v>11569</v>
      </c>
      <c r="D317" s="91" t="s">
        <v>21</v>
      </c>
      <c r="E317" s="91" t="s">
        <v>4665</v>
      </c>
      <c r="F317" s="3">
        <v>1999</v>
      </c>
      <c r="G317" s="3" t="s">
        <v>3783</v>
      </c>
      <c r="H317" s="3" t="s">
        <v>4552</v>
      </c>
      <c r="I317" s="3"/>
      <c r="J317" s="3">
        <v>57</v>
      </c>
      <c r="K317" s="3" t="s">
        <v>30</v>
      </c>
      <c r="M317" s="3">
        <v>30</v>
      </c>
    </row>
    <row r="318" customHeight="1" spans="1:13">
      <c r="A318" s="3">
        <v>11573</v>
      </c>
      <c r="D318" s="91" t="s">
        <v>21</v>
      </c>
      <c r="E318" s="91" t="s">
        <v>4667</v>
      </c>
      <c r="F318" s="3">
        <v>1999</v>
      </c>
      <c r="G318" s="3" t="s">
        <v>3765</v>
      </c>
      <c r="H318" s="3" t="s">
        <v>3937</v>
      </c>
      <c r="I318" s="3"/>
      <c r="J318" s="3">
        <v>51</v>
      </c>
      <c r="K318" s="3" t="s">
        <v>72</v>
      </c>
      <c r="M318" s="3">
        <v>30</v>
      </c>
    </row>
    <row r="319" customHeight="1" spans="1:13">
      <c r="A319" s="3">
        <v>11634</v>
      </c>
      <c r="D319" s="91" t="s">
        <v>21</v>
      </c>
      <c r="E319" s="91" t="s">
        <v>4703</v>
      </c>
      <c r="F319" s="3">
        <v>1999</v>
      </c>
      <c r="G319" s="3" t="s">
        <v>3783</v>
      </c>
      <c r="H319" s="3" t="s">
        <v>3857</v>
      </c>
      <c r="J319" s="3">
        <v>50</v>
      </c>
      <c r="K319" s="3" t="s">
        <v>25</v>
      </c>
      <c r="M319" s="3">
        <v>30</v>
      </c>
    </row>
    <row r="320" customHeight="1" spans="1:13">
      <c r="A320" s="3">
        <v>11640</v>
      </c>
      <c r="D320" s="91" t="s">
        <v>21</v>
      </c>
      <c r="E320" s="91" t="s">
        <v>4705</v>
      </c>
      <c r="F320" s="3">
        <v>1999</v>
      </c>
      <c r="G320" s="3" t="s">
        <v>3765</v>
      </c>
      <c r="H320" s="3" t="s">
        <v>3771</v>
      </c>
      <c r="I320" s="3" t="s">
        <v>3825</v>
      </c>
      <c r="J320" s="3">
        <v>61</v>
      </c>
      <c r="K320" s="3" t="s">
        <v>25</v>
      </c>
      <c r="M320" s="3">
        <v>30</v>
      </c>
    </row>
    <row r="321" customHeight="1" spans="1:13">
      <c r="A321" s="3">
        <v>11644</v>
      </c>
      <c r="D321" s="91" t="s">
        <v>21</v>
      </c>
      <c r="E321" s="91" t="s">
        <v>4706</v>
      </c>
      <c r="F321" s="3">
        <v>1999</v>
      </c>
      <c r="G321" s="3" t="s">
        <v>3765</v>
      </c>
      <c r="H321" s="3" t="s">
        <v>4537</v>
      </c>
      <c r="I321" s="3"/>
      <c r="J321" s="3">
        <v>42</v>
      </c>
      <c r="K321" s="3" t="s">
        <v>666</v>
      </c>
      <c r="M321" s="3">
        <v>30</v>
      </c>
    </row>
    <row r="322" customHeight="1" spans="1:13">
      <c r="A322" s="3">
        <v>11650</v>
      </c>
      <c r="D322" s="91" t="s">
        <v>21</v>
      </c>
      <c r="E322" s="91" t="s">
        <v>4709</v>
      </c>
      <c r="F322" s="3">
        <v>1999</v>
      </c>
      <c r="G322" s="3" t="s">
        <v>3765</v>
      </c>
      <c r="H322" s="3" t="s">
        <v>4082</v>
      </c>
      <c r="I322" s="3" t="s">
        <v>3825</v>
      </c>
      <c r="J322" s="3">
        <v>19</v>
      </c>
      <c r="K322" s="3" t="s">
        <v>72</v>
      </c>
      <c r="M322" s="3">
        <v>30</v>
      </c>
    </row>
    <row r="323" customHeight="1" spans="1:13">
      <c r="A323" s="3">
        <v>11651</v>
      </c>
      <c r="D323" s="91" t="s">
        <v>21</v>
      </c>
      <c r="E323" s="91" t="s">
        <v>4710</v>
      </c>
      <c r="F323" s="3">
        <v>1999</v>
      </c>
      <c r="G323" s="3" t="s">
        <v>3765</v>
      </c>
      <c r="H323" s="3" t="s">
        <v>4711</v>
      </c>
      <c r="I323" s="3" t="s">
        <v>3825</v>
      </c>
      <c r="J323" s="3">
        <v>25</v>
      </c>
      <c r="K323" s="3" t="s">
        <v>72</v>
      </c>
      <c r="M323" s="3">
        <v>30</v>
      </c>
    </row>
    <row r="324" customHeight="1" spans="1:13">
      <c r="A324" s="3">
        <v>11652</v>
      </c>
      <c r="D324" s="91" t="s">
        <v>21</v>
      </c>
      <c r="E324" s="91" t="s">
        <v>4712</v>
      </c>
      <c r="F324" s="3">
        <v>2000</v>
      </c>
      <c r="G324" s="3" t="s">
        <v>4404</v>
      </c>
      <c r="H324" s="3" t="s">
        <v>3994</v>
      </c>
      <c r="I324" s="3" t="s">
        <v>4713</v>
      </c>
      <c r="J324" s="3">
        <v>14</v>
      </c>
      <c r="K324" s="3" t="s">
        <v>72</v>
      </c>
      <c r="M324" s="3">
        <v>30</v>
      </c>
    </row>
    <row r="325" customHeight="1" spans="1:13">
      <c r="A325" s="162">
        <f>'Drop 1 Football'!A531+1</f>
        <v>12418</v>
      </c>
      <c r="D325" s="91" t="s">
        <v>66</v>
      </c>
      <c r="E325" s="3">
        <v>6724406</v>
      </c>
      <c r="F325" s="3">
        <v>2010</v>
      </c>
      <c r="G325" s="3" t="s">
        <v>3765</v>
      </c>
      <c r="H325" s="3" t="s">
        <v>4352</v>
      </c>
      <c r="K325" s="3" t="s">
        <v>4353</v>
      </c>
      <c r="M325" s="3">
        <v>35</v>
      </c>
    </row>
    <row r="326" customHeight="1" spans="1:13">
      <c r="A326" s="162">
        <f t="shared" ref="A326:A328" si="7">A325+1</f>
        <v>12419</v>
      </c>
      <c r="D326" s="144" t="s">
        <v>21</v>
      </c>
      <c r="E326" s="91" t="s">
        <v>4403</v>
      </c>
      <c r="F326" s="65">
        <v>2000</v>
      </c>
      <c r="G326" s="45" t="s">
        <v>4404</v>
      </c>
      <c r="H326" s="45" t="s">
        <v>4405</v>
      </c>
      <c r="I326" s="3">
        <v>10</v>
      </c>
      <c r="J326" s="45" t="s">
        <v>4406</v>
      </c>
      <c r="K326" s="65" t="s">
        <v>763</v>
      </c>
      <c r="M326" s="3">
        <v>35</v>
      </c>
    </row>
    <row r="327" customHeight="1" spans="1:13">
      <c r="A327" s="162">
        <f t="shared" si="7"/>
        <v>12420</v>
      </c>
      <c r="D327" s="91" t="s">
        <v>21</v>
      </c>
      <c r="E327" s="91" t="s">
        <v>4522</v>
      </c>
      <c r="F327" s="3">
        <v>1999</v>
      </c>
      <c r="G327" s="3" t="s">
        <v>3777</v>
      </c>
      <c r="H327" s="3" t="s">
        <v>4523</v>
      </c>
      <c r="I327" s="3"/>
      <c r="J327" s="3">
        <v>21</v>
      </c>
      <c r="K327" s="3" t="s">
        <v>25</v>
      </c>
      <c r="M327" s="3">
        <v>35</v>
      </c>
    </row>
    <row r="328" customHeight="1" spans="1:13">
      <c r="A328" s="162">
        <f t="shared" si="7"/>
        <v>12421</v>
      </c>
      <c r="D328" s="91" t="s">
        <v>21</v>
      </c>
      <c r="E328" s="91" t="s">
        <v>4530</v>
      </c>
      <c r="F328" s="3">
        <v>1999</v>
      </c>
      <c r="G328" s="3" t="s">
        <v>3777</v>
      </c>
      <c r="H328" s="3" t="s">
        <v>4531</v>
      </c>
      <c r="I328" s="3" t="s">
        <v>3862</v>
      </c>
      <c r="J328" s="3">
        <v>37</v>
      </c>
      <c r="K328" s="3" t="s">
        <v>666</v>
      </c>
      <c r="M328" s="3">
        <v>35</v>
      </c>
    </row>
    <row r="329" customHeight="1" spans="1:13">
      <c r="A329" s="3">
        <v>11398</v>
      </c>
      <c r="D329" s="91" t="s">
        <v>21</v>
      </c>
      <c r="E329" s="91" t="s">
        <v>4559</v>
      </c>
      <c r="F329" s="3">
        <v>1999</v>
      </c>
      <c r="G329" s="3" t="s">
        <v>3765</v>
      </c>
      <c r="H329" s="3" t="s">
        <v>4060</v>
      </c>
      <c r="I329" s="3" t="s">
        <v>3825</v>
      </c>
      <c r="J329" s="3">
        <v>69</v>
      </c>
      <c r="K329" s="3" t="s">
        <v>25</v>
      </c>
      <c r="M329" s="3">
        <v>35</v>
      </c>
    </row>
    <row r="330" customHeight="1" spans="1:13">
      <c r="A330" s="3">
        <v>11414</v>
      </c>
      <c r="D330" s="91" t="s">
        <v>21</v>
      </c>
      <c r="E330" s="91" t="s">
        <v>4573</v>
      </c>
      <c r="F330" s="3">
        <v>1999</v>
      </c>
      <c r="G330" s="3" t="s">
        <v>3777</v>
      </c>
      <c r="H330" s="3" t="s">
        <v>3902</v>
      </c>
      <c r="I330" s="3" t="s">
        <v>88</v>
      </c>
      <c r="J330" s="3">
        <v>55</v>
      </c>
      <c r="K330" s="3" t="s">
        <v>25</v>
      </c>
      <c r="M330" s="3">
        <v>35</v>
      </c>
    </row>
    <row r="331" customHeight="1" spans="1:13">
      <c r="A331" s="3">
        <v>11441</v>
      </c>
      <c r="D331" s="91" t="s">
        <v>21</v>
      </c>
      <c r="E331" s="91" t="s">
        <v>4590</v>
      </c>
      <c r="F331" s="3">
        <v>2000</v>
      </c>
      <c r="G331" s="3" t="s">
        <v>3768</v>
      </c>
      <c r="H331" s="3" t="s">
        <v>4519</v>
      </c>
      <c r="I331" s="3"/>
      <c r="J331" s="3">
        <v>50</v>
      </c>
      <c r="K331" s="3" t="s">
        <v>25</v>
      </c>
      <c r="M331" s="3">
        <v>35</v>
      </c>
    </row>
    <row r="332" customHeight="1" spans="1:13">
      <c r="A332" s="3">
        <v>11509</v>
      </c>
      <c r="D332" s="91" t="s">
        <v>21</v>
      </c>
      <c r="E332" s="91" t="s">
        <v>4630</v>
      </c>
      <c r="F332" s="3">
        <v>1999</v>
      </c>
      <c r="G332" s="3" t="s">
        <v>3777</v>
      </c>
      <c r="H332" s="3" t="s">
        <v>3902</v>
      </c>
      <c r="I332" s="3" t="s">
        <v>88</v>
      </c>
      <c r="J332" s="3">
        <v>55</v>
      </c>
      <c r="K332" s="3" t="s">
        <v>25</v>
      </c>
      <c r="M332" s="3">
        <v>35</v>
      </c>
    </row>
    <row r="333" customHeight="1" spans="1:13">
      <c r="A333" s="3">
        <v>11512</v>
      </c>
      <c r="D333" s="91" t="s">
        <v>21</v>
      </c>
      <c r="E333" s="91" t="s">
        <v>4633</v>
      </c>
      <c r="F333" s="3">
        <v>1999</v>
      </c>
      <c r="G333" s="3" t="s">
        <v>3777</v>
      </c>
      <c r="H333" s="3" t="s">
        <v>3778</v>
      </c>
      <c r="I333" s="3"/>
      <c r="J333" s="3">
        <v>32</v>
      </c>
      <c r="K333" s="3" t="s">
        <v>25</v>
      </c>
      <c r="M333" s="3">
        <v>35</v>
      </c>
    </row>
    <row r="334" customHeight="1" spans="1:13">
      <c r="A334" s="3">
        <v>11535</v>
      </c>
      <c r="D334" s="91" t="s">
        <v>21</v>
      </c>
      <c r="E334" s="91" t="s">
        <v>4646</v>
      </c>
      <c r="F334" s="3">
        <v>1999</v>
      </c>
      <c r="G334" s="3" t="s">
        <v>4647</v>
      </c>
      <c r="H334" s="3" t="s">
        <v>4548</v>
      </c>
      <c r="I334" s="3"/>
      <c r="J334" s="3">
        <v>30</v>
      </c>
      <c r="K334" s="3" t="s">
        <v>25</v>
      </c>
      <c r="M334" s="3">
        <v>35</v>
      </c>
    </row>
    <row r="335" customHeight="1" spans="1:13">
      <c r="A335" s="3">
        <v>11536</v>
      </c>
      <c r="D335" s="91" t="s">
        <v>21</v>
      </c>
      <c r="E335" s="91" t="s">
        <v>4648</v>
      </c>
      <c r="F335" s="3">
        <v>1999</v>
      </c>
      <c r="G335" s="3" t="s">
        <v>3783</v>
      </c>
      <c r="H335" s="3" t="s">
        <v>3895</v>
      </c>
      <c r="I335" s="3"/>
      <c r="J335" s="3">
        <v>41</v>
      </c>
      <c r="K335" s="3" t="s">
        <v>30</v>
      </c>
      <c r="M335" s="3">
        <v>35</v>
      </c>
    </row>
    <row r="336" customHeight="1" spans="1:13">
      <c r="A336" s="3">
        <v>11561</v>
      </c>
      <c r="D336" s="91" t="s">
        <v>21</v>
      </c>
      <c r="E336" s="91" t="s">
        <v>4661</v>
      </c>
      <c r="F336" s="3">
        <v>1999</v>
      </c>
      <c r="G336" s="3" t="s">
        <v>3765</v>
      </c>
      <c r="H336" s="3" t="s">
        <v>4662</v>
      </c>
      <c r="I336" s="3"/>
      <c r="J336" s="3">
        <v>48</v>
      </c>
      <c r="K336" s="3" t="s">
        <v>25</v>
      </c>
      <c r="M336" s="3">
        <v>35</v>
      </c>
    </row>
    <row r="337" customHeight="1" spans="1:13">
      <c r="A337" s="3">
        <v>11583</v>
      </c>
      <c r="D337" s="91" t="s">
        <v>21</v>
      </c>
      <c r="E337" s="91" t="s">
        <v>4673</v>
      </c>
      <c r="F337" s="3">
        <v>1999</v>
      </c>
      <c r="G337" s="3" t="s">
        <v>3765</v>
      </c>
      <c r="H337" s="3" t="s">
        <v>3873</v>
      </c>
      <c r="I337" s="3"/>
      <c r="J337" s="3">
        <v>35</v>
      </c>
      <c r="K337" s="3" t="s">
        <v>72</v>
      </c>
      <c r="M337" s="3">
        <v>35</v>
      </c>
    </row>
    <row r="338" customHeight="1" spans="1:13">
      <c r="A338" s="3">
        <v>11600</v>
      </c>
      <c r="D338" s="91" t="s">
        <v>21</v>
      </c>
      <c r="E338" s="91" t="s">
        <v>4679</v>
      </c>
      <c r="F338" s="3">
        <v>1999</v>
      </c>
      <c r="G338" s="3" t="s">
        <v>3783</v>
      </c>
      <c r="H338" s="3" t="s">
        <v>3813</v>
      </c>
      <c r="I338" s="3"/>
      <c r="J338" s="3">
        <v>63</v>
      </c>
      <c r="K338" s="3" t="s">
        <v>30</v>
      </c>
      <c r="M338" s="3">
        <v>35</v>
      </c>
    </row>
    <row r="339" customHeight="1" spans="1:13">
      <c r="A339" s="3">
        <v>11612</v>
      </c>
      <c r="D339" s="91" t="s">
        <v>21</v>
      </c>
      <c r="E339" s="91" t="s">
        <v>4684</v>
      </c>
      <c r="F339" s="3">
        <v>1999</v>
      </c>
      <c r="G339" s="3" t="s">
        <v>3765</v>
      </c>
      <c r="H339" s="3" t="s">
        <v>3784</v>
      </c>
      <c r="I339" s="3" t="s">
        <v>4685</v>
      </c>
      <c r="J339" s="3">
        <v>58</v>
      </c>
      <c r="K339" s="3" t="s">
        <v>72</v>
      </c>
      <c r="M339" s="3">
        <v>35</v>
      </c>
    </row>
    <row r="340" customHeight="1" spans="1:13">
      <c r="A340" s="3">
        <v>11663</v>
      </c>
      <c r="D340" s="91" t="s">
        <v>21</v>
      </c>
      <c r="E340" s="91" t="s">
        <v>4724</v>
      </c>
      <c r="F340" s="3">
        <v>1999</v>
      </c>
      <c r="G340" s="3" t="s">
        <v>3765</v>
      </c>
      <c r="H340" s="3" t="s">
        <v>3994</v>
      </c>
      <c r="I340" s="3" t="s">
        <v>4725</v>
      </c>
      <c r="J340" s="3">
        <v>3</v>
      </c>
      <c r="K340" s="3" t="s">
        <v>1138</v>
      </c>
      <c r="M340" s="3">
        <v>35</v>
      </c>
    </row>
    <row r="341" customHeight="1" spans="1:13">
      <c r="A341" s="3">
        <v>11677</v>
      </c>
      <c r="D341" s="91" t="s">
        <v>21</v>
      </c>
      <c r="E341" s="91" t="s">
        <v>4733</v>
      </c>
      <c r="F341" s="3">
        <v>1999</v>
      </c>
      <c r="G341" s="3" t="s">
        <v>3765</v>
      </c>
      <c r="H341" s="3" t="s">
        <v>4519</v>
      </c>
      <c r="I341" s="3"/>
      <c r="J341" s="3">
        <v>46</v>
      </c>
      <c r="K341" s="3" t="s">
        <v>666</v>
      </c>
      <c r="M341" s="3">
        <v>35</v>
      </c>
    </row>
    <row r="342" customHeight="1" spans="1:13">
      <c r="A342" s="162">
        <f>'Drop 1 Football'!A524+1</f>
        <v>10976</v>
      </c>
      <c r="D342" s="91" t="s">
        <v>66</v>
      </c>
      <c r="E342" s="3">
        <v>2135284</v>
      </c>
      <c r="F342" s="3">
        <v>2011</v>
      </c>
      <c r="G342" s="3" t="s">
        <v>3765</v>
      </c>
      <c r="H342" s="3" t="s">
        <v>4349</v>
      </c>
      <c r="J342" s="3" t="s">
        <v>4350</v>
      </c>
      <c r="K342" s="3" t="s">
        <v>4351</v>
      </c>
      <c r="M342" s="3">
        <v>40</v>
      </c>
    </row>
    <row r="343" customHeight="1" spans="1:13">
      <c r="A343" s="162">
        <f t="shared" ref="A343:A352" si="8">A342+1</f>
        <v>10977</v>
      </c>
      <c r="B343" s="143"/>
      <c r="C343" s="143"/>
      <c r="D343" s="144" t="s">
        <v>3991</v>
      </c>
      <c r="E343" s="144" t="s">
        <v>4367</v>
      </c>
      <c r="F343" s="140">
        <v>2004</v>
      </c>
      <c r="G343" s="140" t="s">
        <v>4368</v>
      </c>
      <c r="H343" s="140" t="s">
        <v>4369</v>
      </c>
      <c r="I343" s="140" t="s">
        <v>4370</v>
      </c>
      <c r="J343" s="140" t="s">
        <v>4371</v>
      </c>
      <c r="K343" s="140" t="s">
        <v>3996</v>
      </c>
      <c r="M343" s="3">
        <v>40</v>
      </c>
    </row>
    <row r="344" customHeight="1" spans="1:13">
      <c r="A344" s="162">
        <f t="shared" si="8"/>
        <v>10978</v>
      </c>
      <c r="B344" s="143"/>
      <c r="C344" s="143"/>
      <c r="D344" s="144" t="s">
        <v>3991</v>
      </c>
      <c r="E344" s="144" t="s">
        <v>4372</v>
      </c>
      <c r="F344" s="140">
        <v>2004</v>
      </c>
      <c r="G344" s="140" t="s">
        <v>3765</v>
      </c>
      <c r="H344" s="140" t="s">
        <v>4369</v>
      </c>
      <c r="I344" s="140" t="s">
        <v>4370</v>
      </c>
      <c r="J344" s="140" t="s">
        <v>4371</v>
      </c>
      <c r="K344" s="140" t="s">
        <v>3996</v>
      </c>
      <c r="M344" s="3">
        <v>40</v>
      </c>
    </row>
    <row r="345" customHeight="1" spans="1:13">
      <c r="A345" s="162">
        <f t="shared" si="8"/>
        <v>10979</v>
      </c>
      <c r="D345" s="144" t="s">
        <v>21</v>
      </c>
      <c r="E345" s="91" t="s">
        <v>4378</v>
      </c>
      <c r="F345" s="65">
        <v>1999</v>
      </c>
      <c r="G345" s="45" t="s">
        <v>3777</v>
      </c>
      <c r="H345" s="45" t="s">
        <v>3837</v>
      </c>
      <c r="I345" s="45">
        <v>6</v>
      </c>
      <c r="J345" s="65"/>
      <c r="K345" s="65" t="s">
        <v>666</v>
      </c>
      <c r="M345" s="3">
        <v>40</v>
      </c>
    </row>
    <row r="346" customHeight="1" spans="1:13">
      <c r="A346" s="162">
        <f t="shared" si="8"/>
        <v>10980</v>
      </c>
      <c r="D346" s="144" t="s">
        <v>21</v>
      </c>
      <c r="E346" s="91" t="s">
        <v>4387</v>
      </c>
      <c r="F346" s="3">
        <v>1999</v>
      </c>
      <c r="G346" s="3" t="s">
        <v>3783</v>
      </c>
      <c r="H346" s="3" t="s">
        <v>4388</v>
      </c>
      <c r="I346" s="3">
        <v>9</v>
      </c>
      <c r="J346" s="3" t="s">
        <v>3862</v>
      </c>
      <c r="K346" s="3" t="s">
        <v>763</v>
      </c>
      <c r="M346" s="3">
        <v>40</v>
      </c>
    </row>
    <row r="347" customHeight="1" spans="1:13">
      <c r="A347" s="162">
        <f t="shared" si="8"/>
        <v>10981</v>
      </c>
      <c r="D347" s="144" t="s">
        <v>21</v>
      </c>
      <c r="E347" s="91" t="s">
        <v>4420</v>
      </c>
      <c r="F347" s="65">
        <v>1999</v>
      </c>
      <c r="G347" s="45" t="s">
        <v>3783</v>
      </c>
      <c r="H347" s="45" t="s">
        <v>4421</v>
      </c>
      <c r="I347" s="3">
        <v>15</v>
      </c>
      <c r="J347" s="45" t="s">
        <v>3862</v>
      </c>
      <c r="K347" s="65" t="s">
        <v>666</v>
      </c>
      <c r="M347" s="3">
        <v>40</v>
      </c>
    </row>
    <row r="348" customHeight="1" spans="1:13">
      <c r="A348" s="162">
        <f t="shared" si="8"/>
        <v>10982</v>
      </c>
      <c r="D348" s="144" t="s">
        <v>21</v>
      </c>
      <c r="E348" s="91" t="s">
        <v>4422</v>
      </c>
      <c r="F348" s="3">
        <v>1999</v>
      </c>
      <c r="G348" s="3" t="s">
        <v>3765</v>
      </c>
      <c r="H348" s="3" t="s">
        <v>4423</v>
      </c>
      <c r="I348" s="3">
        <v>7</v>
      </c>
      <c r="J348" s="3" t="s">
        <v>1770</v>
      </c>
      <c r="K348" s="3" t="s">
        <v>72</v>
      </c>
      <c r="M348" s="3">
        <v>40</v>
      </c>
    </row>
    <row r="349" customHeight="1" spans="1:13">
      <c r="A349" s="162">
        <f t="shared" si="8"/>
        <v>10983</v>
      </c>
      <c r="D349" s="144" t="s">
        <v>21</v>
      </c>
      <c r="E349" s="91" t="s">
        <v>4430</v>
      </c>
      <c r="F349" s="65">
        <v>2000</v>
      </c>
      <c r="G349" s="45" t="s">
        <v>4431</v>
      </c>
      <c r="H349" s="45" t="s">
        <v>4432</v>
      </c>
      <c r="I349" s="3">
        <v>7</v>
      </c>
      <c r="J349" s="45" t="s">
        <v>4433</v>
      </c>
      <c r="K349" s="65" t="s">
        <v>666</v>
      </c>
      <c r="M349" s="3">
        <v>40</v>
      </c>
    </row>
    <row r="350" customHeight="1" spans="1:13">
      <c r="A350" s="162">
        <f t="shared" si="8"/>
        <v>10984</v>
      </c>
      <c r="D350" s="144" t="s">
        <v>21</v>
      </c>
      <c r="E350" s="91" t="s">
        <v>4451</v>
      </c>
      <c r="F350" s="65">
        <v>1999</v>
      </c>
      <c r="G350" s="45" t="s">
        <v>3777</v>
      </c>
      <c r="H350" s="45" t="s">
        <v>4452</v>
      </c>
      <c r="I350" s="45">
        <v>9</v>
      </c>
      <c r="J350" s="65" t="s">
        <v>1770</v>
      </c>
      <c r="K350" s="65" t="s">
        <v>72</v>
      </c>
      <c r="M350" s="3">
        <v>40</v>
      </c>
    </row>
    <row r="351" customHeight="1" spans="1:13">
      <c r="A351" s="162">
        <f t="shared" si="8"/>
        <v>10985</v>
      </c>
      <c r="D351" s="91" t="s">
        <v>21</v>
      </c>
      <c r="E351" s="91" t="s">
        <v>4516</v>
      </c>
      <c r="F351" s="3">
        <v>1999</v>
      </c>
      <c r="G351" s="3" t="s">
        <v>3765</v>
      </c>
      <c r="H351" s="3" t="s">
        <v>4517</v>
      </c>
      <c r="I351" s="3" t="s">
        <v>3849</v>
      </c>
      <c r="J351" s="3">
        <v>39</v>
      </c>
      <c r="K351" s="3" t="s">
        <v>25</v>
      </c>
      <c r="M351" s="3">
        <v>40</v>
      </c>
    </row>
    <row r="352" customHeight="1" spans="1:13">
      <c r="A352" s="162">
        <f t="shared" si="8"/>
        <v>10986</v>
      </c>
      <c r="D352" s="91" t="s">
        <v>21</v>
      </c>
      <c r="E352" s="91" t="s">
        <v>4525</v>
      </c>
      <c r="F352" s="3">
        <v>1999</v>
      </c>
      <c r="G352" s="3" t="s">
        <v>4526</v>
      </c>
      <c r="H352" s="3" t="s">
        <v>4527</v>
      </c>
      <c r="I352" s="3"/>
      <c r="J352" s="3">
        <v>134</v>
      </c>
      <c r="K352" s="3" t="s">
        <v>72</v>
      </c>
      <c r="M352" s="3">
        <v>40</v>
      </c>
    </row>
    <row r="353" customHeight="1" spans="1:13">
      <c r="A353" s="3">
        <v>11402</v>
      </c>
      <c r="D353" s="91" t="s">
        <v>21</v>
      </c>
      <c r="E353" s="91" t="s">
        <v>4563</v>
      </c>
      <c r="F353" s="3">
        <v>1999</v>
      </c>
      <c r="G353" s="3" t="s">
        <v>3777</v>
      </c>
      <c r="H353" s="3" t="s">
        <v>4564</v>
      </c>
      <c r="I353" s="3" t="s">
        <v>88</v>
      </c>
      <c r="J353" s="3">
        <v>52</v>
      </c>
      <c r="K353" s="3" t="s">
        <v>25</v>
      </c>
      <c r="M353" s="3">
        <v>40</v>
      </c>
    </row>
    <row r="354" customHeight="1" spans="1:13">
      <c r="A354" s="3">
        <v>11404</v>
      </c>
      <c r="D354" s="91" t="s">
        <v>21</v>
      </c>
      <c r="E354" s="91" t="s">
        <v>4565</v>
      </c>
      <c r="F354" s="3">
        <v>1999</v>
      </c>
      <c r="G354" s="3" t="s">
        <v>3765</v>
      </c>
      <c r="H354" s="3" t="s">
        <v>4548</v>
      </c>
      <c r="I354" s="3"/>
      <c r="J354" s="3">
        <v>30</v>
      </c>
      <c r="K354" s="3" t="s">
        <v>25</v>
      </c>
      <c r="M354" s="3">
        <v>40</v>
      </c>
    </row>
    <row r="355" customHeight="1" spans="1:13">
      <c r="A355" s="3">
        <v>11433</v>
      </c>
      <c r="D355" s="91" t="s">
        <v>21</v>
      </c>
      <c r="E355" s="91" t="s">
        <v>4583</v>
      </c>
      <c r="F355" s="3">
        <v>1999</v>
      </c>
      <c r="G355" s="3" t="s">
        <v>3765</v>
      </c>
      <c r="H355" s="3" t="s">
        <v>4060</v>
      </c>
      <c r="I355" s="3" t="s">
        <v>3825</v>
      </c>
      <c r="J355" s="3">
        <v>69</v>
      </c>
      <c r="K355" s="3" t="s">
        <v>25</v>
      </c>
      <c r="M355" s="3">
        <v>40</v>
      </c>
    </row>
    <row r="356" customHeight="1" spans="1:13">
      <c r="A356" s="3">
        <v>11460</v>
      </c>
      <c r="D356" s="91" t="s">
        <v>21</v>
      </c>
      <c r="E356" s="91" t="s">
        <v>4604</v>
      </c>
      <c r="F356" s="3">
        <v>1999</v>
      </c>
      <c r="G356" s="3" t="s">
        <v>3765</v>
      </c>
      <c r="H356" s="3" t="s">
        <v>4605</v>
      </c>
      <c r="I356" s="3" t="s">
        <v>3825</v>
      </c>
      <c r="J356" s="3">
        <v>27</v>
      </c>
      <c r="K356" s="3" t="s">
        <v>72</v>
      </c>
      <c r="M356" s="3">
        <v>40</v>
      </c>
    </row>
    <row r="357" customHeight="1" spans="1:13">
      <c r="A357" s="3">
        <v>11485</v>
      </c>
      <c r="D357" s="91" t="s">
        <v>21</v>
      </c>
      <c r="E357" s="91" t="s">
        <v>4614</v>
      </c>
      <c r="F357" s="3">
        <v>1996</v>
      </c>
      <c r="G357" s="68" t="s">
        <v>3883</v>
      </c>
      <c r="H357" s="3" t="s">
        <v>4073</v>
      </c>
      <c r="I357" s="3" t="s">
        <v>3900</v>
      </c>
      <c r="J357" s="3"/>
      <c r="K357" s="3" t="s">
        <v>25</v>
      </c>
      <c r="M357" s="3">
        <v>40</v>
      </c>
    </row>
    <row r="358" customHeight="1" spans="1:13">
      <c r="A358" s="3">
        <v>11508</v>
      </c>
      <c r="D358" s="91" t="s">
        <v>21</v>
      </c>
      <c r="E358" s="91" t="s">
        <v>4628</v>
      </c>
      <c r="F358" s="3">
        <v>1999</v>
      </c>
      <c r="G358" s="3" t="s">
        <v>3777</v>
      </c>
      <c r="H358" s="3" t="s">
        <v>4629</v>
      </c>
      <c r="I358" s="3"/>
      <c r="J358" s="3">
        <v>16</v>
      </c>
      <c r="K358" s="3" t="s">
        <v>25</v>
      </c>
      <c r="M358" s="3">
        <v>40</v>
      </c>
    </row>
    <row r="359" customHeight="1" spans="1:13">
      <c r="A359" s="3">
        <v>11551</v>
      </c>
      <c r="D359" s="91" t="s">
        <v>21</v>
      </c>
      <c r="E359" s="91" t="s">
        <v>4657</v>
      </c>
      <c r="F359" s="3">
        <v>1999</v>
      </c>
      <c r="G359" s="3" t="s">
        <v>3783</v>
      </c>
      <c r="H359" s="3" t="s">
        <v>3820</v>
      </c>
      <c r="I359" s="3"/>
      <c r="J359" s="3">
        <v>26</v>
      </c>
      <c r="K359" s="3" t="s">
        <v>25</v>
      </c>
      <c r="M359" s="3">
        <v>40</v>
      </c>
    </row>
    <row r="360" customHeight="1" spans="1:13">
      <c r="A360" s="3">
        <v>11630</v>
      </c>
      <c r="D360" s="91" t="s">
        <v>21</v>
      </c>
      <c r="E360" s="91" t="s">
        <v>4702</v>
      </c>
      <c r="F360" s="3">
        <v>1999</v>
      </c>
      <c r="G360" s="3" t="s">
        <v>3783</v>
      </c>
      <c r="H360" s="3" t="s">
        <v>3937</v>
      </c>
      <c r="I360" s="3"/>
      <c r="J360" s="3">
        <v>51</v>
      </c>
      <c r="K360" s="3" t="s">
        <v>25</v>
      </c>
      <c r="M360" s="3">
        <v>40</v>
      </c>
    </row>
    <row r="361" customHeight="1" spans="1:13">
      <c r="A361" s="3">
        <v>11684</v>
      </c>
      <c r="D361" s="91" t="s">
        <v>21</v>
      </c>
      <c r="E361" s="91" t="s">
        <v>4738</v>
      </c>
      <c r="F361" s="3">
        <v>1999</v>
      </c>
      <c r="G361" s="3" t="s">
        <v>3765</v>
      </c>
      <c r="H361" s="3" t="s">
        <v>3873</v>
      </c>
      <c r="I361" s="3"/>
      <c r="J361" s="3">
        <v>35</v>
      </c>
      <c r="K361" s="3" t="s">
        <v>25</v>
      </c>
      <c r="M361" s="3">
        <v>40</v>
      </c>
    </row>
    <row r="362" customHeight="1" spans="1:13">
      <c r="A362" s="162">
        <f>A361+1</f>
        <v>11685</v>
      </c>
      <c r="D362" s="144" t="s">
        <v>21</v>
      </c>
      <c r="E362" s="91" t="s">
        <v>4447</v>
      </c>
      <c r="F362" s="65">
        <v>2000</v>
      </c>
      <c r="G362" s="45" t="s">
        <v>3768</v>
      </c>
      <c r="H362" s="45" t="s">
        <v>4448</v>
      </c>
      <c r="I362" s="45">
        <v>83</v>
      </c>
      <c r="J362" s="65" t="s">
        <v>1770</v>
      </c>
      <c r="K362" s="65" t="s">
        <v>72</v>
      </c>
      <c r="M362" s="3">
        <v>45</v>
      </c>
    </row>
    <row r="363" customHeight="1" spans="1:13">
      <c r="A363" s="3">
        <v>11389</v>
      </c>
      <c r="D363" s="91" t="s">
        <v>21</v>
      </c>
      <c r="E363" s="91" t="s">
        <v>4550</v>
      </c>
      <c r="F363" s="3">
        <v>1999</v>
      </c>
      <c r="G363" s="3" t="s">
        <v>3783</v>
      </c>
      <c r="H363" s="3" t="s">
        <v>3813</v>
      </c>
      <c r="I363" s="3" t="s">
        <v>88</v>
      </c>
      <c r="J363" s="3">
        <v>63</v>
      </c>
      <c r="K363" s="3" t="s">
        <v>25</v>
      </c>
      <c r="M363" s="3">
        <v>45</v>
      </c>
    </row>
    <row r="364" customHeight="1" spans="1:13">
      <c r="A364" s="3">
        <v>11393</v>
      </c>
      <c r="D364" s="91" t="s">
        <v>21</v>
      </c>
      <c r="E364" s="91" t="s">
        <v>4554</v>
      </c>
      <c r="F364" s="3">
        <v>1999</v>
      </c>
      <c r="G364" s="3" t="s">
        <v>3777</v>
      </c>
      <c r="H364" s="3" t="s">
        <v>4555</v>
      </c>
      <c r="I364" s="3" t="s">
        <v>88</v>
      </c>
      <c r="J364" s="3">
        <v>47</v>
      </c>
      <c r="K364" s="3" t="s">
        <v>25</v>
      </c>
      <c r="M364" s="3">
        <v>45</v>
      </c>
    </row>
    <row r="365" customHeight="1" spans="1:13">
      <c r="A365" s="3">
        <v>11409</v>
      </c>
      <c r="D365" s="91" t="s">
        <v>21</v>
      </c>
      <c r="E365" s="91" t="s">
        <v>4569</v>
      </c>
      <c r="F365" s="3">
        <v>1999</v>
      </c>
      <c r="G365" s="3" t="s">
        <v>3777</v>
      </c>
      <c r="H365" s="3" t="s">
        <v>4063</v>
      </c>
      <c r="I365" s="3" t="s">
        <v>88</v>
      </c>
      <c r="J365" s="3">
        <v>54</v>
      </c>
      <c r="K365" s="3" t="s">
        <v>25</v>
      </c>
      <c r="M365" s="3">
        <v>45</v>
      </c>
    </row>
    <row r="366" customHeight="1" spans="1:13">
      <c r="A366" s="3">
        <v>11562</v>
      </c>
      <c r="D366" s="91" t="s">
        <v>21</v>
      </c>
      <c r="E366" s="91" t="s">
        <v>4663</v>
      </c>
      <c r="F366" s="3">
        <v>1999</v>
      </c>
      <c r="G366" s="3" t="s">
        <v>3765</v>
      </c>
      <c r="H366" s="3" t="s">
        <v>4113</v>
      </c>
      <c r="I366" s="3"/>
      <c r="J366" s="3">
        <v>65</v>
      </c>
      <c r="K366" s="3" t="s">
        <v>25</v>
      </c>
      <c r="M366" s="3">
        <v>45</v>
      </c>
    </row>
    <row r="367" customHeight="1" spans="1:13">
      <c r="A367" s="3">
        <v>11578</v>
      </c>
      <c r="D367" s="91" t="s">
        <v>21</v>
      </c>
      <c r="E367" s="91" t="s">
        <v>4670</v>
      </c>
      <c r="F367" s="3">
        <v>1999</v>
      </c>
      <c r="G367" s="3" t="s">
        <v>3765</v>
      </c>
      <c r="H367" s="3" t="s">
        <v>4671</v>
      </c>
      <c r="I367" s="3"/>
      <c r="J367" s="3">
        <v>77</v>
      </c>
      <c r="K367" s="3" t="s">
        <v>25</v>
      </c>
      <c r="M367" s="3">
        <v>45</v>
      </c>
    </row>
    <row r="368" customHeight="1" spans="1:13">
      <c r="A368" s="3">
        <v>11611</v>
      </c>
      <c r="D368" s="91" t="s">
        <v>21</v>
      </c>
      <c r="E368" s="91" t="s">
        <v>4683</v>
      </c>
      <c r="F368" s="3">
        <v>1999</v>
      </c>
      <c r="G368" s="3" t="s">
        <v>3765</v>
      </c>
      <c r="H368" s="3" t="s">
        <v>4519</v>
      </c>
      <c r="I368" s="3"/>
      <c r="J368" s="3">
        <v>46</v>
      </c>
      <c r="K368" s="3" t="s">
        <v>1138</v>
      </c>
      <c r="M368" s="3">
        <v>45</v>
      </c>
    </row>
    <row r="369" customHeight="1" spans="1:13">
      <c r="A369" s="3">
        <v>11627</v>
      </c>
      <c r="D369" s="91" t="s">
        <v>21</v>
      </c>
      <c r="E369" s="91" t="s">
        <v>4701</v>
      </c>
      <c r="F369" s="3">
        <v>1999</v>
      </c>
      <c r="G369" s="3" t="s">
        <v>3765</v>
      </c>
      <c r="H369" s="3" t="s">
        <v>4037</v>
      </c>
      <c r="I369" s="3"/>
      <c r="J369" s="3">
        <v>75</v>
      </c>
      <c r="K369" s="3" t="s">
        <v>25</v>
      </c>
      <c r="M369" s="3">
        <v>45</v>
      </c>
    </row>
    <row r="370" customHeight="1" spans="1:13">
      <c r="A370" s="3">
        <v>11653</v>
      </c>
      <c r="D370" s="91" t="s">
        <v>21</v>
      </c>
      <c r="E370" s="91" t="s">
        <v>4714</v>
      </c>
      <c r="F370" s="3">
        <v>1999</v>
      </c>
      <c r="G370" s="3" t="s">
        <v>3765</v>
      </c>
      <c r="H370" s="3" t="s">
        <v>3833</v>
      </c>
      <c r="I370" s="3" t="s">
        <v>3825</v>
      </c>
      <c r="J370" s="3">
        <v>71</v>
      </c>
      <c r="K370" s="3" t="s">
        <v>72</v>
      </c>
      <c r="M370" s="3">
        <v>45</v>
      </c>
    </row>
    <row r="371" customHeight="1" spans="1:13">
      <c r="A371" s="3">
        <v>11678</v>
      </c>
      <c r="D371" s="91" t="s">
        <v>21</v>
      </c>
      <c r="E371" s="91" t="s">
        <v>4734</v>
      </c>
      <c r="F371" s="3">
        <v>1999</v>
      </c>
      <c r="G371" s="3" t="s">
        <v>3765</v>
      </c>
      <c r="H371" s="3" t="s">
        <v>4735</v>
      </c>
      <c r="I371" s="3"/>
      <c r="J371" s="3">
        <v>22</v>
      </c>
      <c r="K371" s="3" t="s">
        <v>25</v>
      </c>
      <c r="M371" s="3">
        <v>45</v>
      </c>
    </row>
    <row r="372" customHeight="1" spans="1:13">
      <c r="A372" s="162" t="e">
        <f>'Drop 1 Football'!A587+1</f>
        <v>#VALUE!</v>
      </c>
      <c r="B372" s="143"/>
      <c r="C372" s="143"/>
      <c r="D372" s="144" t="s">
        <v>3991</v>
      </c>
      <c r="E372" s="144" t="s">
        <v>4354</v>
      </c>
      <c r="F372" s="140">
        <v>1996</v>
      </c>
      <c r="G372" s="140" t="s">
        <v>3843</v>
      </c>
      <c r="H372" s="140" t="s">
        <v>4355</v>
      </c>
      <c r="I372" s="140"/>
      <c r="J372" s="140" t="s">
        <v>1770</v>
      </c>
      <c r="K372" s="140" t="s">
        <v>4356</v>
      </c>
      <c r="M372" s="3">
        <v>50</v>
      </c>
    </row>
    <row r="373" customHeight="1" spans="1:13">
      <c r="A373" s="162" t="e">
        <f t="shared" ref="A373:A377" si="9">A372+1</f>
        <v>#VALUE!</v>
      </c>
      <c r="D373" s="144" t="s">
        <v>21</v>
      </c>
      <c r="E373" s="91" t="s">
        <v>4396</v>
      </c>
      <c r="F373" s="65">
        <v>1999</v>
      </c>
      <c r="G373" s="45" t="s">
        <v>3765</v>
      </c>
      <c r="H373" s="45" t="s">
        <v>4397</v>
      </c>
      <c r="I373" s="45">
        <v>3</v>
      </c>
      <c r="J373" s="65" t="s">
        <v>1770</v>
      </c>
      <c r="K373" s="65" t="s">
        <v>72</v>
      </c>
      <c r="M373" s="3">
        <v>50</v>
      </c>
    </row>
    <row r="374" customHeight="1" spans="1:13">
      <c r="A374" s="162" t="e">
        <f t="shared" si="9"/>
        <v>#VALUE!</v>
      </c>
      <c r="D374" s="144" t="s">
        <v>21</v>
      </c>
      <c r="E374" s="91" t="s">
        <v>4399</v>
      </c>
      <c r="F374" s="65">
        <v>1999</v>
      </c>
      <c r="G374" s="45" t="s">
        <v>3765</v>
      </c>
      <c r="H374" s="45" t="s">
        <v>4400</v>
      </c>
      <c r="I374" s="45">
        <v>5</v>
      </c>
      <c r="J374" s="65" t="s">
        <v>1770</v>
      </c>
      <c r="K374" s="65" t="s">
        <v>72</v>
      </c>
      <c r="M374" s="3">
        <v>50</v>
      </c>
    </row>
    <row r="375" customHeight="1" spans="1:13">
      <c r="A375" s="162" t="e">
        <f t="shared" si="9"/>
        <v>#VALUE!</v>
      </c>
      <c r="D375" s="144" t="s">
        <v>21</v>
      </c>
      <c r="E375" s="91" t="s">
        <v>4412</v>
      </c>
      <c r="F375" s="65">
        <v>1998</v>
      </c>
      <c r="G375" s="45" t="s">
        <v>4413</v>
      </c>
      <c r="H375" s="45" t="s">
        <v>4414</v>
      </c>
      <c r="I375" s="3">
        <v>137</v>
      </c>
      <c r="J375" s="45" t="s">
        <v>4415</v>
      </c>
      <c r="K375" s="65" t="s">
        <v>25</v>
      </c>
      <c r="M375" s="3">
        <v>50</v>
      </c>
    </row>
    <row r="376" customHeight="1" spans="1:13">
      <c r="A376" s="162" t="e">
        <f t="shared" si="9"/>
        <v>#VALUE!</v>
      </c>
      <c r="D376" s="144" t="s">
        <v>21</v>
      </c>
      <c r="E376" s="91" t="s">
        <v>4455</v>
      </c>
      <c r="F376" s="65">
        <v>1999</v>
      </c>
      <c r="G376" s="45" t="s">
        <v>4456</v>
      </c>
      <c r="H376" s="45" t="s">
        <v>4111</v>
      </c>
      <c r="I376" s="3">
        <v>9</v>
      </c>
      <c r="J376" s="45" t="s">
        <v>4457</v>
      </c>
      <c r="K376" s="65" t="s">
        <v>666</v>
      </c>
      <c r="M376" s="3">
        <v>50</v>
      </c>
    </row>
    <row r="377" customHeight="1" spans="1:13">
      <c r="A377" s="162" t="e">
        <f t="shared" si="9"/>
        <v>#VALUE!</v>
      </c>
      <c r="D377" s="91" t="s">
        <v>21</v>
      </c>
      <c r="E377" s="91" t="s">
        <v>4547</v>
      </c>
      <c r="F377" s="3">
        <v>1999</v>
      </c>
      <c r="G377" s="3" t="s">
        <v>3765</v>
      </c>
      <c r="H377" s="3" t="s">
        <v>4548</v>
      </c>
      <c r="I377" s="3"/>
      <c r="J377" s="3">
        <v>30</v>
      </c>
      <c r="K377" s="3" t="s">
        <v>25</v>
      </c>
      <c r="M377" s="3">
        <v>50</v>
      </c>
    </row>
    <row r="378" customHeight="1" spans="1:13">
      <c r="A378" s="3">
        <v>11408</v>
      </c>
      <c r="D378" s="91" t="s">
        <v>21</v>
      </c>
      <c r="E378" s="91" t="s">
        <v>4567</v>
      </c>
      <c r="F378" s="3">
        <v>2000</v>
      </c>
      <c r="G378" s="3" t="s">
        <v>3768</v>
      </c>
      <c r="H378" s="3" t="s">
        <v>4568</v>
      </c>
      <c r="I378" s="3"/>
      <c r="J378" s="3">
        <v>32</v>
      </c>
      <c r="K378" s="3" t="s">
        <v>25</v>
      </c>
      <c r="M378" s="3">
        <v>50</v>
      </c>
    </row>
    <row r="379" customHeight="1" spans="1:13">
      <c r="A379" s="3">
        <v>11412</v>
      </c>
      <c r="D379" s="91" t="s">
        <v>21</v>
      </c>
      <c r="E379" s="91" t="s">
        <v>4570</v>
      </c>
      <c r="F379" s="3">
        <v>1999</v>
      </c>
      <c r="G379" s="3" t="s">
        <v>3777</v>
      </c>
      <c r="H379" s="3" t="s">
        <v>4571</v>
      </c>
      <c r="I379" s="3" t="s">
        <v>88</v>
      </c>
      <c r="J379" s="3">
        <v>56</v>
      </c>
      <c r="K379" s="3" t="s">
        <v>25</v>
      </c>
      <c r="M379" s="3">
        <v>50</v>
      </c>
    </row>
    <row r="380" customHeight="1" spans="1:13">
      <c r="A380" s="3">
        <v>11588</v>
      </c>
      <c r="D380" s="91" t="s">
        <v>21</v>
      </c>
      <c r="E380" s="91" t="s">
        <v>4675</v>
      </c>
      <c r="F380" s="3">
        <v>1999</v>
      </c>
      <c r="G380" s="3" t="s">
        <v>3765</v>
      </c>
      <c r="H380" s="3" t="s">
        <v>3835</v>
      </c>
      <c r="I380" s="3"/>
      <c r="J380" s="3">
        <v>50</v>
      </c>
      <c r="K380" s="3" t="s">
        <v>25</v>
      </c>
      <c r="M380" s="3">
        <v>50</v>
      </c>
    </row>
    <row r="381" customHeight="1" spans="1:13">
      <c r="A381" s="3">
        <v>11606</v>
      </c>
      <c r="D381" s="91" t="s">
        <v>21</v>
      </c>
      <c r="E381" s="91" t="s">
        <v>4680</v>
      </c>
      <c r="F381" s="3">
        <v>1999</v>
      </c>
      <c r="G381" s="3" t="s">
        <v>3783</v>
      </c>
      <c r="H381" s="3" t="s">
        <v>3813</v>
      </c>
      <c r="I381" s="3"/>
      <c r="J381" s="3">
        <v>63</v>
      </c>
      <c r="K381" s="3" t="s">
        <v>30</v>
      </c>
      <c r="M381" s="3">
        <v>50</v>
      </c>
    </row>
    <row r="382" customHeight="1" spans="1:13">
      <c r="A382" s="3">
        <v>11623</v>
      </c>
      <c r="D382" s="91" t="s">
        <v>21</v>
      </c>
      <c r="E382" s="91" t="s">
        <v>4698</v>
      </c>
      <c r="F382" s="3">
        <v>2000</v>
      </c>
      <c r="G382" s="3" t="s">
        <v>3768</v>
      </c>
      <c r="H382" s="3" t="s">
        <v>4617</v>
      </c>
      <c r="I382" s="3"/>
      <c r="J382" s="3">
        <v>38</v>
      </c>
      <c r="K382" s="3" t="s">
        <v>25</v>
      </c>
      <c r="M382" s="3">
        <v>50</v>
      </c>
    </row>
    <row r="383" customHeight="1" spans="1:13">
      <c r="A383" s="3">
        <v>11625</v>
      </c>
      <c r="D383" s="91" t="s">
        <v>21</v>
      </c>
      <c r="E383" s="91" t="s">
        <v>4700</v>
      </c>
      <c r="F383" s="3">
        <v>1999</v>
      </c>
      <c r="G383" s="3" t="s">
        <v>3783</v>
      </c>
      <c r="H383" s="3" t="s">
        <v>3937</v>
      </c>
      <c r="I383" s="3"/>
      <c r="J383" s="3">
        <v>51</v>
      </c>
      <c r="K383" s="3" t="s">
        <v>72</v>
      </c>
      <c r="M383" s="3">
        <v>50</v>
      </c>
    </row>
    <row r="384" customHeight="1" spans="1:13">
      <c r="A384" s="3">
        <v>11645</v>
      </c>
      <c r="D384" s="91" t="s">
        <v>21</v>
      </c>
      <c r="E384" s="91" t="s">
        <v>4707</v>
      </c>
      <c r="F384" s="3">
        <v>1999</v>
      </c>
      <c r="G384" s="3" t="s">
        <v>3765</v>
      </c>
      <c r="H384" s="3" t="s">
        <v>3851</v>
      </c>
      <c r="I384" s="3" t="s">
        <v>3825</v>
      </c>
      <c r="J384" s="3">
        <v>32</v>
      </c>
      <c r="K384" s="3" t="s">
        <v>72</v>
      </c>
      <c r="M384" s="3">
        <v>50</v>
      </c>
    </row>
    <row r="385" customHeight="1" spans="1:13">
      <c r="A385" s="3">
        <v>11664</v>
      </c>
      <c r="D385" s="91" t="s">
        <v>21</v>
      </c>
      <c r="E385" s="91" t="s">
        <v>4726</v>
      </c>
      <c r="F385" s="3">
        <v>1999</v>
      </c>
      <c r="G385" s="3" t="s">
        <v>3765</v>
      </c>
      <c r="H385" s="3" t="s">
        <v>3864</v>
      </c>
      <c r="I385" s="3" t="s">
        <v>3825</v>
      </c>
      <c r="J385" s="3">
        <v>52</v>
      </c>
      <c r="K385" s="3" t="s">
        <v>72</v>
      </c>
      <c r="M385" s="3">
        <v>50</v>
      </c>
    </row>
    <row r="386" customHeight="1" spans="1:13">
      <c r="A386" s="162">
        <f t="shared" ref="A386:A387" si="10">A385+1</f>
        <v>11665</v>
      </c>
      <c r="D386" s="144" t="s">
        <v>21</v>
      </c>
      <c r="E386" s="91" t="s">
        <v>4384</v>
      </c>
      <c r="F386" s="65">
        <v>1999</v>
      </c>
      <c r="G386" s="45" t="s">
        <v>4385</v>
      </c>
      <c r="H386" s="45" t="s">
        <v>4386</v>
      </c>
      <c r="I386" s="3">
        <v>3</v>
      </c>
      <c r="J386" s="3" t="s">
        <v>3862</v>
      </c>
      <c r="K386" s="65" t="s">
        <v>666</v>
      </c>
      <c r="M386" s="3">
        <v>55</v>
      </c>
    </row>
    <row r="387" customHeight="1" spans="1:13">
      <c r="A387" s="162">
        <f t="shared" si="10"/>
        <v>11666</v>
      </c>
      <c r="D387" s="144" t="s">
        <v>21</v>
      </c>
      <c r="E387" s="91" t="s">
        <v>4391</v>
      </c>
      <c r="F387" s="9">
        <v>1999</v>
      </c>
      <c r="G387" s="9" t="s">
        <v>3777</v>
      </c>
      <c r="H387" s="9" t="s">
        <v>4386</v>
      </c>
      <c r="I387" s="9">
        <v>3</v>
      </c>
      <c r="J387" s="9" t="s">
        <v>3862</v>
      </c>
      <c r="K387" s="9" t="s">
        <v>666</v>
      </c>
      <c r="M387" s="3">
        <v>55</v>
      </c>
    </row>
    <row r="388" customHeight="1" spans="1:13">
      <c r="A388" s="3">
        <v>11608</v>
      </c>
      <c r="D388" s="91" t="s">
        <v>21</v>
      </c>
      <c r="E388" s="91" t="s">
        <v>4682</v>
      </c>
      <c r="F388" s="3">
        <v>1999</v>
      </c>
      <c r="G388" s="3" t="s">
        <v>3765</v>
      </c>
      <c r="H388" s="3" t="s">
        <v>3913</v>
      </c>
      <c r="I388" s="3"/>
      <c r="J388" s="3">
        <v>18</v>
      </c>
      <c r="K388" s="3" t="s">
        <v>25</v>
      </c>
      <c r="M388" s="3">
        <v>55</v>
      </c>
    </row>
    <row r="389" customHeight="1" spans="1:13">
      <c r="A389" s="3">
        <v>11618</v>
      </c>
      <c r="D389" s="91" t="s">
        <v>21</v>
      </c>
      <c r="E389" s="91" t="s">
        <v>4690</v>
      </c>
      <c r="F389" s="3">
        <v>1999</v>
      </c>
      <c r="G389" s="3" t="s">
        <v>3783</v>
      </c>
      <c r="H389" s="3" t="s">
        <v>3911</v>
      </c>
      <c r="I389" s="3"/>
      <c r="J389" s="3">
        <v>61</v>
      </c>
      <c r="K389" s="3" t="s">
        <v>30</v>
      </c>
      <c r="M389" s="3">
        <v>55</v>
      </c>
    </row>
    <row r="390" customHeight="1" spans="1:13">
      <c r="A390" s="162">
        <f t="shared" ref="A390:A393" si="11">A389+1</f>
        <v>11619</v>
      </c>
      <c r="D390" s="144" t="s">
        <v>21</v>
      </c>
      <c r="E390" s="91" t="s">
        <v>4401</v>
      </c>
      <c r="F390" s="65">
        <v>1999</v>
      </c>
      <c r="G390" s="45" t="s">
        <v>3765</v>
      </c>
      <c r="H390" s="45" t="s">
        <v>4402</v>
      </c>
      <c r="I390" s="3">
        <v>8</v>
      </c>
      <c r="J390" s="45" t="s">
        <v>3862</v>
      </c>
      <c r="K390" s="65" t="s">
        <v>666</v>
      </c>
      <c r="M390" s="3">
        <v>60</v>
      </c>
    </row>
    <row r="391" customHeight="1" spans="1:13">
      <c r="A391" s="162">
        <f t="shared" si="11"/>
        <v>11620</v>
      </c>
      <c r="D391" s="144" t="s">
        <v>21</v>
      </c>
      <c r="E391" s="91" t="s">
        <v>4460</v>
      </c>
      <c r="F391" s="65">
        <v>1999</v>
      </c>
      <c r="G391" s="45" t="s">
        <v>3765</v>
      </c>
      <c r="H391" s="45" t="s">
        <v>4423</v>
      </c>
      <c r="I391" s="3">
        <v>7</v>
      </c>
      <c r="J391" s="45" t="s">
        <v>3825</v>
      </c>
      <c r="K391" s="65" t="s">
        <v>666</v>
      </c>
      <c r="M391" s="3">
        <v>60</v>
      </c>
    </row>
    <row r="392" customHeight="1" spans="1:13">
      <c r="A392" s="162">
        <f t="shared" si="11"/>
        <v>11621</v>
      </c>
      <c r="D392" s="144" t="s">
        <v>21</v>
      </c>
      <c r="E392" s="91" t="s">
        <v>4465</v>
      </c>
      <c r="F392" s="65">
        <v>1999</v>
      </c>
      <c r="G392" s="45" t="s">
        <v>4466</v>
      </c>
      <c r="H392" s="45" t="s">
        <v>4467</v>
      </c>
      <c r="I392" s="3">
        <v>2</v>
      </c>
      <c r="J392" s="45" t="s">
        <v>3862</v>
      </c>
      <c r="K392" s="65" t="s">
        <v>1138</v>
      </c>
      <c r="M392" s="3">
        <v>60</v>
      </c>
    </row>
    <row r="393" customHeight="1" spans="1:13">
      <c r="A393" s="162">
        <f t="shared" si="11"/>
        <v>11622</v>
      </c>
      <c r="D393" s="144" t="s">
        <v>21</v>
      </c>
      <c r="E393" s="91" t="s">
        <v>4473</v>
      </c>
      <c r="F393" s="65">
        <v>1999</v>
      </c>
      <c r="G393" s="45" t="s">
        <v>3765</v>
      </c>
      <c r="H393" s="45" t="s">
        <v>4474</v>
      </c>
      <c r="I393" s="45">
        <v>6</v>
      </c>
      <c r="J393" s="65" t="s">
        <v>1770</v>
      </c>
      <c r="K393" s="65" t="s">
        <v>666</v>
      </c>
      <c r="M393" s="3">
        <v>60</v>
      </c>
    </row>
    <row r="394" customHeight="1" spans="1:13">
      <c r="A394" s="3">
        <v>11394</v>
      </c>
      <c r="D394" s="91" t="s">
        <v>21</v>
      </c>
      <c r="E394" s="91" t="s">
        <v>4556</v>
      </c>
      <c r="F394" s="3">
        <v>1999</v>
      </c>
      <c r="G394" s="3" t="s">
        <v>3783</v>
      </c>
      <c r="H394" s="3" t="s">
        <v>3857</v>
      </c>
      <c r="I394" s="3" t="s">
        <v>88</v>
      </c>
      <c r="J394" s="3">
        <v>50</v>
      </c>
      <c r="K394" s="3" t="s">
        <v>25</v>
      </c>
      <c r="M394" s="3">
        <v>60</v>
      </c>
    </row>
    <row r="395" customHeight="1" spans="1:13">
      <c r="A395" s="3">
        <v>11545</v>
      </c>
      <c r="D395" s="91" t="s">
        <v>21</v>
      </c>
      <c r="E395" s="91" t="s">
        <v>4654</v>
      </c>
      <c r="F395" s="3">
        <v>1999</v>
      </c>
      <c r="G395" s="3" t="s">
        <v>3777</v>
      </c>
      <c r="H395" s="3" t="s">
        <v>3870</v>
      </c>
      <c r="I395" s="3"/>
      <c r="J395" s="3">
        <v>18</v>
      </c>
      <c r="K395" s="3" t="s">
        <v>25</v>
      </c>
      <c r="M395" s="3">
        <v>60</v>
      </c>
    </row>
    <row r="396" customHeight="1" spans="1:13">
      <c r="A396" s="162">
        <f t="shared" ref="A396:A398" si="12">A395+1</f>
        <v>11546</v>
      </c>
      <c r="B396" s="143"/>
      <c r="C396" s="143"/>
      <c r="D396" s="144" t="s">
        <v>66</v>
      </c>
      <c r="E396" s="144" t="s">
        <v>4360</v>
      </c>
      <c r="F396" s="140">
        <v>2016</v>
      </c>
      <c r="G396" s="140" t="s">
        <v>3993</v>
      </c>
      <c r="H396" s="140" t="s">
        <v>4348</v>
      </c>
      <c r="I396" s="140">
        <v>11</v>
      </c>
      <c r="J396" s="140" t="s">
        <v>4361</v>
      </c>
      <c r="K396" s="140" t="s">
        <v>984</v>
      </c>
      <c r="M396" s="3">
        <v>65</v>
      </c>
    </row>
    <row r="397" customHeight="1" spans="1:13">
      <c r="A397" s="162">
        <f t="shared" si="12"/>
        <v>11547</v>
      </c>
      <c r="B397" s="143"/>
      <c r="C397" s="143"/>
      <c r="D397" s="144" t="s">
        <v>66</v>
      </c>
      <c r="E397" s="144" t="s">
        <v>4373</v>
      </c>
      <c r="F397" s="140">
        <v>2016</v>
      </c>
      <c r="G397" s="140" t="s">
        <v>3993</v>
      </c>
      <c r="H397" s="140" t="s">
        <v>4348</v>
      </c>
      <c r="I397" s="140">
        <v>11</v>
      </c>
      <c r="J397" s="140" t="s">
        <v>4361</v>
      </c>
      <c r="K397" s="140" t="s">
        <v>984</v>
      </c>
      <c r="M397" s="3">
        <v>65</v>
      </c>
    </row>
    <row r="398" customHeight="1" spans="1:13">
      <c r="A398" s="162">
        <f t="shared" si="12"/>
        <v>11548</v>
      </c>
      <c r="D398" s="91" t="s">
        <v>21</v>
      </c>
      <c r="E398" s="91" t="s">
        <v>4540</v>
      </c>
      <c r="F398" s="3">
        <v>1999</v>
      </c>
      <c r="G398" s="3" t="s">
        <v>3765</v>
      </c>
      <c r="H398" s="3" t="s">
        <v>3946</v>
      </c>
      <c r="I398" s="3" t="s">
        <v>3825</v>
      </c>
      <c r="J398" s="3">
        <v>43</v>
      </c>
      <c r="K398" s="3" t="s">
        <v>25</v>
      </c>
      <c r="M398" s="3">
        <v>65</v>
      </c>
    </row>
    <row r="399" customHeight="1" spans="1:13">
      <c r="A399" s="3">
        <v>11455</v>
      </c>
      <c r="D399" s="91" t="s">
        <v>21</v>
      </c>
      <c r="E399" s="91" t="s">
        <v>4598</v>
      </c>
      <c r="F399" s="3">
        <v>2000</v>
      </c>
      <c r="G399" s="3" t="s">
        <v>3768</v>
      </c>
      <c r="H399" s="3" t="s">
        <v>3904</v>
      </c>
      <c r="I399" s="3" t="s">
        <v>4599</v>
      </c>
      <c r="J399" s="3">
        <v>57</v>
      </c>
      <c r="K399" s="3" t="s">
        <v>25</v>
      </c>
      <c r="M399" s="3">
        <v>65</v>
      </c>
    </row>
    <row r="400" customHeight="1" spans="1:13">
      <c r="A400" s="3">
        <v>11558</v>
      </c>
      <c r="D400" s="91" t="s">
        <v>21</v>
      </c>
      <c r="E400" s="91" t="s">
        <v>4659</v>
      </c>
      <c r="F400" s="3">
        <v>1999</v>
      </c>
      <c r="G400" s="3" t="s">
        <v>4660</v>
      </c>
      <c r="H400" s="3" t="s">
        <v>3950</v>
      </c>
      <c r="I400" s="3"/>
      <c r="J400" s="114">
        <v>56</v>
      </c>
      <c r="K400" s="68" t="s">
        <v>30</v>
      </c>
      <c r="M400" s="3">
        <v>65</v>
      </c>
    </row>
    <row r="401" customHeight="1" spans="1:13">
      <c r="A401" s="162">
        <v>10971</v>
      </c>
      <c r="B401" s="3"/>
      <c r="C401" s="3"/>
      <c r="D401" s="91" t="s">
        <v>66</v>
      </c>
      <c r="E401" s="3">
        <v>5847147</v>
      </c>
      <c r="F401" s="3">
        <v>2016</v>
      </c>
      <c r="G401" s="3" t="s">
        <v>3993</v>
      </c>
      <c r="H401" s="3" t="s">
        <v>4348</v>
      </c>
      <c r="K401" s="3" t="s">
        <v>467</v>
      </c>
      <c r="M401" s="3">
        <v>70</v>
      </c>
    </row>
    <row r="402" customHeight="1" spans="1:13">
      <c r="A402" s="162">
        <f t="shared" ref="A402:A403" si="13">A401+1</f>
        <v>10972</v>
      </c>
      <c r="B402" s="143"/>
      <c r="C402" s="143"/>
      <c r="D402" s="144" t="s">
        <v>21</v>
      </c>
      <c r="E402" s="144" t="s">
        <v>4362</v>
      </c>
      <c r="F402" s="140">
        <v>2016</v>
      </c>
      <c r="G402" s="140" t="s">
        <v>3993</v>
      </c>
      <c r="H402" s="140" t="s">
        <v>4348</v>
      </c>
      <c r="I402" s="140">
        <v>11</v>
      </c>
      <c r="J402" s="140" t="s">
        <v>1770</v>
      </c>
      <c r="K402" s="140" t="s">
        <v>666</v>
      </c>
      <c r="M402" s="3">
        <v>70</v>
      </c>
    </row>
    <row r="403" customHeight="1" spans="1:13">
      <c r="A403" s="162">
        <f t="shared" si="13"/>
        <v>10973</v>
      </c>
      <c r="D403" s="91" t="s">
        <v>21</v>
      </c>
      <c r="E403" s="91" t="s">
        <v>4493</v>
      </c>
      <c r="F403" s="3">
        <v>2004</v>
      </c>
      <c r="G403" s="3" t="s">
        <v>4478</v>
      </c>
      <c r="H403" s="3" t="s">
        <v>4494</v>
      </c>
      <c r="I403" s="3">
        <v>89</v>
      </c>
      <c r="J403" s="3" t="s">
        <v>4446</v>
      </c>
      <c r="K403" s="3" t="s">
        <v>72</v>
      </c>
      <c r="M403" s="3">
        <v>70</v>
      </c>
    </row>
    <row r="404" customHeight="1" spans="1:13">
      <c r="A404" s="3">
        <v>11544</v>
      </c>
      <c r="D404" s="91" t="s">
        <v>21</v>
      </c>
      <c r="E404" s="91" t="s">
        <v>4653</v>
      </c>
      <c r="F404" s="3">
        <v>2000</v>
      </c>
      <c r="G404" s="3" t="s">
        <v>3768</v>
      </c>
      <c r="H404" s="3" t="s">
        <v>4568</v>
      </c>
      <c r="I404" s="3"/>
      <c r="J404" s="3">
        <v>32</v>
      </c>
      <c r="K404" s="3" t="s">
        <v>25</v>
      </c>
      <c r="M404" s="3">
        <v>70</v>
      </c>
    </row>
    <row r="405" customHeight="1" spans="1:13">
      <c r="A405" s="3">
        <v>11655</v>
      </c>
      <c r="D405" s="91" t="s">
        <v>21</v>
      </c>
      <c r="E405" s="91" t="s">
        <v>4717</v>
      </c>
      <c r="F405" s="3">
        <v>1999</v>
      </c>
      <c r="G405" s="3" t="s">
        <v>3765</v>
      </c>
      <c r="H405" s="3" t="s">
        <v>4718</v>
      </c>
      <c r="I405" s="3"/>
      <c r="J405" s="3">
        <v>24</v>
      </c>
      <c r="K405" s="3" t="s">
        <v>25</v>
      </c>
      <c r="M405" s="3">
        <v>70</v>
      </c>
    </row>
    <row r="406" customHeight="1" spans="1:13">
      <c r="A406" s="3">
        <v>11685</v>
      </c>
      <c r="D406" s="91" t="s">
        <v>21</v>
      </c>
      <c r="E406" s="91" t="s">
        <v>4739</v>
      </c>
      <c r="F406" s="3">
        <v>1999</v>
      </c>
      <c r="G406" s="3" t="s">
        <v>3765</v>
      </c>
      <c r="H406" s="3" t="s">
        <v>4740</v>
      </c>
      <c r="I406" s="3"/>
      <c r="J406" s="3">
        <v>29</v>
      </c>
      <c r="K406" s="3" t="s">
        <v>25</v>
      </c>
      <c r="M406" s="3">
        <v>70</v>
      </c>
    </row>
    <row r="407" customHeight="1" spans="1:13">
      <c r="A407" s="162">
        <f t="shared" ref="A407:A409" si="14">A406+1</f>
        <v>11686</v>
      </c>
      <c r="B407" s="143"/>
      <c r="C407" s="143"/>
      <c r="D407" s="144" t="s">
        <v>66</v>
      </c>
      <c r="E407" s="144" t="s">
        <v>4363</v>
      </c>
      <c r="F407" s="140">
        <v>2016</v>
      </c>
      <c r="G407" s="140" t="s">
        <v>3993</v>
      </c>
      <c r="H407" s="140" t="s">
        <v>4348</v>
      </c>
      <c r="I407" s="140">
        <v>11</v>
      </c>
      <c r="J407" s="140" t="s">
        <v>1770</v>
      </c>
      <c r="K407" s="140" t="s">
        <v>808</v>
      </c>
      <c r="M407" s="3">
        <v>75</v>
      </c>
    </row>
    <row r="408" customHeight="1" spans="1:13">
      <c r="A408" s="162">
        <f t="shared" si="14"/>
        <v>11687</v>
      </c>
      <c r="D408" s="144" t="s">
        <v>21</v>
      </c>
      <c r="E408" s="91" t="s">
        <v>4458</v>
      </c>
      <c r="F408" s="65">
        <v>1999</v>
      </c>
      <c r="G408" s="45" t="s">
        <v>3783</v>
      </c>
      <c r="H408" s="45" t="s">
        <v>4459</v>
      </c>
      <c r="I408" s="45">
        <v>13</v>
      </c>
      <c r="J408" s="65" t="s">
        <v>3862</v>
      </c>
      <c r="K408" s="65" t="s">
        <v>72</v>
      </c>
      <c r="M408" s="3">
        <v>75</v>
      </c>
    </row>
    <row r="409" customHeight="1" spans="1:13">
      <c r="A409" s="162">
        <f t="shared" si="14"/>
        <v>11688</v>
      </c>
      <c r="D409" s="91" t="s">
        <v>21</v>
      </c>
      <c r="E409" s="91" t="s">
        <v>4513</v>
      </c>
      <c r="F409" s="3">
        <v>1999</v>
      </c>
      <c r="G409" s="3" t="s">
        <v>3765</v>
      </c>
      <c r="H409" s="3" t="s">
        <v>4031</v>
      </c>
      <c r="I409" s="3" t="s">
        <v>3825</v>
      </c>
      <c r="J409" s="3">
        <v>60</v>
      </c>
      <c r="K409" s="3" t="s">
        <v>30</v>
      </c>
      <c r="M409" s="3">
        <v>75</v>
      </c>
    </row>
    <row r="410" customHeight="1" spans="1:13">
      <c r="A410" s="3">
        <v>11399</v>
      </c>
      <c r="D410" s="91" t="s">
        <v>21</v>
      </c>
      <c r="E410" s="91" t="s">
        <v>4560</v>
      </c>
      <c r="F410" s="3">
        <v>1999</v>
      </c>
      <c r="G410" s="3" t="s">
        <v>3765</v>
      </c>
      <c r="H410" s="3" t="s">
        <v>4031</v>
      </c>
      <c r="I410" s="3" t="s">
        <v>3825</v>
      </c>
      <c r="J410" s="3">
        <v>60</v>
      </c>
      <c r="K410" s="3" t="s">
        <v>30</v>
      </c>
      <c r="M410" s="3">
        <v>75</v>
      </c>
    </row>
    <row r="411" customHeight="1" spans="1:13">
      <c r="A411" s="162">
        <f>A410+1</f>
        <v>11400</v>
      </c>
      <c r="D411" s="144" t="s">
        <v>21</v>
      </c>
      <c r="E411" s="91" t="s">
        <v>4394</v>
      </c>
      <c r="F411" s="65">
        <v>1999</v>
      </c>
      <c r="G411" s="45" t="s">
        <v>3783</v>
      </c>
      <c r="H411" s="45" t="s">
        <v>4395</v>
      </c>
      <c r="I411" s="3">
        <v>7</v>
      </c>
      <c r="J411" s="45" t="s">
        <v>3862</v>
      </c>
      <c r="K411" s="65" t="s">
        <v>72</v>
      </c>
      <c r="M411" s="3">
        <v>80</v>
      </c>
    </row>
    <row r="412" customHeight="1" spans="1:13">
      <c r="A412" s="162">
        <f>'Drop 1 BBALL'!A377+1</f>
        <v>12137</v>
      </c>
      <c r="D412" s="144" t="s">
        <v>21</v>
      </c>
      <c r="E412" s="91" t="s">
        <v>4407</v>
      </c>
      <c r="F412" s="65">
        <v>2000</v>
      </c>
      <c r="G412" s="45" t="s">
        <v>3765</v>
      </c>
      <c r="H412" s="45" t="s">
        <v>4408</v>
      </c>
      <c r="I412" s="3">
        <v>18</v>
      </c>
      <c r="J412" s="45" t="s">
        <v>4409</v>
      </c>
      <c r="K412" s="65" t="s">
        <v>666</v>
      </c>
      <c r="M412" s="3">
        <v>80</v>
      </c>
    </row>
    <row r="413" customHeight="1" spans="1:13">
      <c r="A413" s="162">
        <f t="shared" ref="A413:A414" si="15">A412+1</f>
        <v>12138</v>
      </c>
      <c r="D413" s="144" t="s">
        <v>21</v>
      </c>
      <c r="E413" s="91" t="s">
        <v>4469</v>
      </c>
      <c r="F413" s="65">
        <v>2000</v>
      </c>
      <c r="G413" s="45" t="s">
        <v>3765</v>
      </c>
      <c r="H413" s="45" t="s">
        <v>4470</v>
      </c>
      <c r="I413" s="3">
        <v>13</v>
      </c>
      <c r="J413" s="45" t="s">
        <v>4409</v>
      </c>
      <c r="K413" s="65" t="s">
        <v>25</v>
      </c>
      <c r="M413" s="3">
        <v>80</v>
      </c>
    </row>
    <row r="414" customHeight="1" spans="1:13">
      <c r="A414" s="162">
        <f t="shared" si="15"/>
        <v>12139</v>
      </c>
      <c r="D414" s="144" t="s">
        <v>21</v>
      </c>
      <c r="E414" s="91" t="s">
        <v>4472</v>
      </c>
      <c r="F414" s="65">
        <v>1999</v>
      </c>
      <c r="G414" s="45" t="s">
        <v>3777</v>
      </c>
      <c r="H414" s="45" t="s">
        <v>3999</v>
      </c>
      <c r="I414" s="3">
        <v>15</v>
      </c>
      <c r="J414" s="45" t="s">
        <v>3862</v>
      </c>
      <c r="K414" s="65" t="s">
        <v>666</v>
      </c>
      <c r="M414" s="3">
        <v>80</v>
      </c>
    </row>
    <row r="415" customHeight="1" spans="1:13">
      <c r="A415" s="162" t="e">
        <f>'Drop 1 Football'!A597+1</f>
        <v>#VALUE!</v>
      </c>
      <c r="D415" s="3" t="s">
        <v>21</v>
      </c>
      <c r="E415" s="3">
        <v>53577609</v>
      </c>
      <c r="F415" s="3">
        <v>2005</v>
      </c>
      <c r="G415" s="3" t="s">
        <v>4478</v>
      </c>
      <c r="H415" s="3" t="s">
        <v>4479</v>
      </c>
      <c r="I415" s="3">
        <v>14</v>
      </c>
      <c r="J415" s="3" t="s">
        <v>4480</v>
      </c>
      <c r="K415" s="3" t="s">
        <v>25</v>
      </c>
      <c r="M415" s="3">
        <v>80</v>
      </c>
    </row>
    <row r="416" customHeight="1" spans="1:13">
      <c r="A416" s="162" t="e">
        <f>A415+1</f>
        <v>#VALUE!</v>
      </c>
      <c r="D416" s="91" t="s">
        <v>21</v>
      </c>
      <c r="E416" s="91" t="s">
        <v>4510</v>
      </c>
      <c r="F416" s="3">
        <v>2000</v>
      </c>
      <c r="G416" s="3" t="s">
        <v>3765</v>
      </c>
      <c r="H416" s="3" t="s">
        <v>3888</v>
      </c>
      <c r="I416" s="3" t="s">
        <v>88</v>
      </c>
      <c r="J416" s="3">
        <v>65</v>
      </c>
      <c r="K416" s="3" t="s">
        <v>30</v>
      </c>
      <c r="M416" s="3">
        <v>80</v>
      </c>
    </row>
    <row r="417" customHeight="1" spans="1:15">
      <c r="A417" s="3">
        <v>11589</v>
      </c>
      <c r="D417" s="91" t="s">
        <v>21</v>
      </c>
      <c r="E417" s="91" t="s">
        <v>4676</v>
      </c>
      <c r="F417" s="3">
        <v>1999</v>
      </c>
      <c r="G417" s="3" t="s">
        <v>3765</v>
      </c>
      <c r="H417" s="3" t="s">
        <v>3884</v>
      </c>
      <c r="I417" s="3"/>
      <c r="J417" s="3">
        <v>44</v>
      </c>
      <c r="K417" s="3" t="s">
        <v>25</v>
      </c>
      <c r="M417" s="3">
        <v>85</v>
      </c>
      <c r="O417" s="3" t="s">
        <v>1582</v>
      </c>
    </row>
    <row r="418" customHeight="1" spans="1:13">
      <c r="A418" s="162">
        <f t="shared" ref="A418:A425" si="16">A417+1</f>
        <v>11590</v>
      </c>
      <c r="D418" s="144" t="s">
        <v>21</v>
      </c>
      <c r="E418" s="91" t="s">
        <v>4382</v>
      </c>
      <c r="F418" s="65">
        <v>1998</v>
      </c>
      <c r="G418" s="45" t="s">
        <v>4375</v>
      </c>
      <c r="H418" s="45" t="s">
        <v>4383</v>
      </c>
      <c r="I418" s="3">
        <v>143</v>
      </c>
      <c r="J418" s="45" t="s">
        <v>4377</v>
      </c>
      <c r="K418" s="65" t="s">
        <v>25</v>
      </c>
      <c r="M418" s="3">
        <v>95</v>
      </c>
    </row>
    <row r="419" customHeight="1" spans="1:14">
      <c r="A419" s="162">
        <f t="shared" si="16"/>
        <v>11591</v>
      </c>
      <c r="D419" s="144" t="s">
        <v>21</v>
      </c>
      <c r="E419" s="91" t="s">
        <v>4389</v>
      </c>
      <c r="F419" s="9">
        <v>1999</v>
      </c>
      <c r="G419" s="9" t="s">
        <v>3783</v>
      </c>
      <c r="H419" s="9" t="s">
        <v>4390</v>
      </c>
      <c r="I419" s="3">
        <v>6</v>
      </c>
      <c r="J419" s="9" t="s">
        <v>3862</v>
      </c>
      <c r="K419" s="9" t="s">
        <v>72</v>
      </c>
      <c r="M419" s="3">
        <v>100</v>
      </c>
      <c r="N419" s="6">
        <f>COUNTA(M419:M452,M459)</f>
        <v>35</v>
      </c>
    </row>
    <row r="420" customHeight="1" spans="1:14">
      <c r="A420" s="162">
        <f t="shared" si="16"/>
        <v>11592</v>
      </c>
      <c r="D420" s="144" t="s">
        <v>21</v>
      </c>
      <c r="E420" s="91" t="s">
        <v>4434</v>
      </c>
      <c r="F420" s="65">
        <v>1999</v>
      </c>
      <c r="G420" s="45" t="s">
        <v>3783</v>
      </c>
      <c r="H420" s="45" t="s">
        <v>4435</v>
      </c>
      <c r="I420" s="3">
        <v>4</v>
      </c>
      <c r="J420" s="45" t="s">
        <v>3862</v>
      </c>
      <c r="K420" s="65" t="s">
        <v>666</v>
      </c>
      <c r="M420" s="3">
        <v>100</v>
      </c>
      <c r="N420" s="6">
        <f>SUM(M419:M452,M459)</f>
        <v>6555</v>
      </c>
    </row>
    <row r="421" customHeight="1" spans="1:14">
      <c r="A421" s="162">
        <f t="shared" si="16"/>
        <v>11593</v>
      </c>
      <c r="D421" s="144" t="s">
        <v>21</v>
      </c>
      <c r="E421" s="91" t="s">
        <v>4436</v>
      </c>
      <c r="F421" s="3">
        <v>1999</v>
      </c>
      <c r="G421" s="3" t="s">
        <v>3777</v>
      </c>
      <c r="H421" s="3" t="s">
        <v>4437</v>
      </c>
      <c r="I421" s="3">
        <v>26</v>
      </c>
      <c r="J421" s="3" t="s">
        <v>3862</v>
      </c>
      <c r="K421" s="3" t="s">
        <v>30</v>
      </c>
      <c r="M421" s="3">
        <v>100</v>
      </c>
      <c r="N421" s="6">
        <f>N420/N419</f>
        <v>187.285714285714</v>
      </c>
    </row>
    <row r="422" customHeight="1" spans="1:13">
      <c r="A422" s="162">
        <f t="shared" si="16"/>
        <v>11594</v>
      </c>
      <c r="D422" s="144" t="s">
        <v>21</v>
      </c>
      <c r="E422" s="91" t="s">
        <v>4461</v>
      </c>
      <c r="F422" s="65">
        <v>1999</v>
      </c>
      <c r="G422" s="45" t="s">
        <v>3777</v>
      </c>
      <c r="H422" s="45" t="s">
        <v>4462</v>
      </c>
      <c r="I422" s="45">
        <v>10</v>
      </c>
      <c r="J422" s="65" t="s">
        <v>1770</v>
      </c>
      <c r="K422" s="65" t="s">
        <v>666</v>
      </c>
      <c r="M422" s="3">
        <v>100</v>
      </c>
    </row>
    <row r="423" customHeight="1" spans="1:13">
      <c r="A423" s="162">
        <f t="shared" si="16"/>
        <v>11595</v>
      </c>
      <c r="D423" s="144" t="s">
        <v>21</v>
      </c>
      <c r="E423" s="91" t="s">
        <v>4463</v>
      </c>
      <c r="F423" s="65">
        <v>2000</v>
      </c>
      <c r="G423" s="45" t="s">
        <v>4431</v>
      </c>
      <c r="H423" s="45" t="s">
        <v>4464</v>
      </c>
      <c r="I423" s="3">
        <v>10</v>
      </c>
      <c r="J423" s="45" t="s">
        <v>1770</v>
      </c>
      <c r="K423" s="65" t="s">
        <v>72</v>
      </c>
      <c r="M423" s="3">
        <v>100</v>
      </c>
    </row>
    <row r="424" customHeight="1" spans="1:13">
      <c r="A424" s="162">
        <f t="shared" si="16"/>
        <v>11596</v>
      </c>
      <c r="D424" s="91" t="s">
        <v>21</v>
      </c>
      <c r="E424" s="91" t="s">
        <v>4518</v>
      </c>
      <c r="F424" s="3">
        <v>1999</v>
      </c>
      <c r="G424" s="3" t="s">
        <v>3765</v>
      </c>
      <c r="H424" s="3" t="s">
        <v>4519</v>
      </c>
      <c r="I424" s="3"/>
      <c r="J424" s="3">
        <v>46</v>
      </c>
      <c r="K424" s="3" t="s">
        <v>25</v>
      </c>
      <c r="M424" s="3">
        <v>100</v>
      </c>
    </row>
    <row r="425" customHeight="1" spans="1:13">
      <c r="A425" s="162">
        <f t="shared" si="16"/>
        <v>11597</v>
      </c>
      <c r="D425" s="91" t="s">
        <v>21</v>
      </c>
      <c r="E425" s="91" t="s">
        <v>4532</v>
      </c>
      <c r="F425" s="3">
        <v>1999</v>
      </c>
      <c r="G425" s="3" t="s">
        <v>4533</v>
      </c>
      <c r="H425" s="3" t="s">
        <v>4393</v>
      </c>
      <c r="I425" s="3"/>
      <c r="J425" s="3">
        <v>12</v>
      </c>
      <c r="K425" s="3" t="s">
        <v>763</v>
      </c>
      <c r="M425" s="3">
        <v>100</v>
      </c>
    </row>
    <row r="426" customHeight="1" spans="1:13">
      <c r="A426" s="3">
        <v>11437</v>
      </c>
      <c r="D426" s="91" t="s">
        <v>21</v>
      </c>
      <c r="E426" s="91" t="s">
        <v>4585</v>
      </c>
      <c r="F426" s="3">
        <v>2000</v>
      </c>
      <c r="G426" s="3" t="s">
        <v>3768</v>
      </c>
      <c r="H426" s="3" t="s">
        <v>4099</v>
      </c>
      <c r="I426" s="3"/>
      <c r="J426" s="3">
        <v>60</v>
      </c>
      <c r="K426" s="3" t="s">
        <v>30</v>
      </c>
      <c r="M426" s="3">
        <v>100</v>
      </c>
    </row>
    <row r="427" customHeight="1" spans="1:13">
      <c r="A427" s="3">
        <v>11579</v>
      </c>
      <c r="D427" s="91" t="s">
        <v>21</v>
      </c>
      <c r="E427" s="91" t="s">
        <v>4672</v>
      </c>
      <c r="F427" s="3">
        <v>1999</v>
      </c>
      <c r="G427" s="3" t="s">
        <v>3783</v>
      </c>
      <c r="H427" s="3" t="s">
        <v>3937</v>
      </c>
      <c r="I427" s="3"/>
      <c r="J427" s="3">
        <v>51</v>
      </c>
      <c r="K427" s="68" t="s">
        <v>30</v>
      </c>
      <c r="M427" s="3">
        <v>100</v>
      </c>
    </row>
    <row r="428" customHeight="1" spans="1:13">
      <c r="A428" s="3">
        <v>11622</v>
      </c>
      <c r="D428" s="91" t="s">
        <v>21</v>
      </c>
      <c r="E428" s="91" t="s">
        <v>4696</v>
      </c>
      <c r="F428" s="3">
        <v>1999</v>
      </c>
      <c r="G428" s="3" t="s">
        <v>3777</v>
      </c>
      <c r="H428" s="3" t="s">
        <v>4697</v>
      </c>
      <c r="I428" s="3"/>
      <c r="J428" s="3">
        <v>27</v>
      </c>
      <c r="K428" s="3" t="s">
        <v>25</v>
      </c>
      <c r="M428" s="3">
        <v>100</v>
      </c>
    </row>
    <row r="429" customHeight="1" spans="1:13">
      <c r="A429" s="3">
        <v>11687</v>
      </c>
      <c r="D429" s="91" t="s">
        <v>21</v>
      </c>
      <c r="E429" s="91" t="s">
        <v>4741</v>
      </c>
      <c r="F429" s="3">
        <v>1999</v>
      </c>
      <c r="G429" s="3" t="s">
        <v>3765</v>
      </c>
      <c r="H429" s="3" t="s">
        <v>4519</v>
      </c>
      <c r="I429" s="3"/>
      <c r="J429" s="3">
        <v>46</v>
      </c>
      <c r="K429" s="3" t="s">
        <v>25</v>
      </c>
      <c r="M429" s="3">
        <v>100</v>
      </c>
    </row>
    <row r="430" customHeight="1" spans="1:13">
      <c r="A430" s="162">
        <f>A429+1</f>
        <v>11688</v>
      </c>
      <c r="D430" s="144" t="s">
        <v>21</v>
      </c>
      <c r="E430" s="91" t="s">
        <v>4468</v>
      </c>
      <c r="F430" s="65">
        <v>1999</v>
      </c>
      <c r="G430" s="45" t="s">
        <v>3777</v>
      </c>
      <c r="H430" s="45" t="s">
        <v>4002</v>
      </c>
      <c r="I430" s="45">
        <v>1</v>
      </c>
      <c r="J430" s="65" t="s">
        <v>3862</v>
      </c>
      <c r="K430" s="65" t="s">
        <v>72</v>
      </c>
      <c r="M430" s="3">
        <v>115</v>
      </c>
    </row>
    <row r="431" customHeight="1" spans="1:13">
      <c r="A431" s="3">
        <v>11462</v>
      </c>
      <c r="D431" s="91" t="s">
        <v>21</v>
      </c>
      <c r="E431" s="91" t="s">
        <v>4607</v>
      </c>
      <c r="F431" s="3">
        <v>1999</v>
      </c>
      <c r="G431" s="3" t="s">
        <v>3783</v>
      </c>
      <c r="H431" s="3" t="s">
        <v>3784</v>
      </c>
      <c r="I431" s="3" t="s">
        <v>88</v>
      </c>
      <c r="J431" s="3">
        <v>60</v>
      </c>
      <c r="K431" s="3" t="s">
        <v>25</v>
      </c>
      <c r="M431" s="3">
        <v>115</v>
      </c>
    </row>
    <row r="432" customHeight="1" spans="1:13">
      <c r="A432" s="162">
        <f t="shared" ref="A432:A433" si="17">A431+1</f>
        <v>11463</v>
      </c>
      <c r="D432" s="144" t="s">
        <v>21</v>
      </c>
      <c r="E432" s="91" t="s">
        <v>4398</v>
      </c>
      <c r="F432" s="65">
        <v>1999</v>
      </c>
      <c r="G432" s="45" t="s">
        <v>3765</v>
      </c>
      <c r="H432" s="45" t="s">
        <v>4376</v>
      </c>
      <c r="I432" s="45">
        <v>2</v>
      </c>
      <c r="J432" s="65" t="s">
        <v>1770</v>
      </c>
      <c r="K432" s="65" t="s">
        <v>666</v>
      </c>
      <c r="M432" s="3">
        <v>125</v>
      </c>
    </row>
    <row r="433" customHeight="1" spans="1:13">
      <c r="A433" s="162">
        <f t="shared" si="17"/>
        <v>11464</v>
      </c>
      <c r="D433" s="144" t="s">
        <v>21</v>
      </c>
      <c r="E433" s="91" t="s">
        <v>4475</v>
      </c>
      <c r="F433" s="65">
        <v>1998</v>
      </c>
      <c r="G433" s="45" t="s">
        <v>4413</v>
      </c>
      <c r="H433" s="45" t="s">
        <v>4414</v>
      </c>
      <c r="I433" s="45">
        <v>137</v>
      </c>
      <c r="J433" s="65" t="s">
        <v>4377</v>
      </c>
      <c r="K433" s="65" t="s">
        <v>30</v>
      </c>
      <c r="M433" s="3">
        <v>125</v>
      </c>
    </row>
    <row r="434" customHeight="1" spans="1:13">
      <c r="A434" s="3" t="s">
        <v>2854</v>
      </c>
      <c r="D434" s="91" t="s">
        <v>66</v>
      </c>
      <c r="E434" s="91" t="s">
        <v>4742</v>
      </c>
      <c r="F434" s="3">
        <v>2021</v>
      </c>
      <c r="G434" s="3" t="s">
        <v>4743</v>
      </c>
      <c r="H434" s="3" t="s">
        <v>4744</v>
      </c>
      <c r="I434" s="3">
        <v>4</v>
      </c>
      <c r="J434" s="3" t="s">
        <v>4745</v>
      </c>
      <c r="K434" s="3" t="s">
        <v>467</v>
      </c>
      <c r="M434" s="3">
        <v>130</v>
      </c>
    </row>
    <row r="435" customHeight="1" spans="1:13">
      <c r="A435" s="162" t="e">
        <f>A434+1</f>
        <v>#VALUE!</v>
      </c>
      <c r="D435" s="91" t="s">
        <v>21</v>
      </c>
      <c r="E435" s="91" t="s">
        <v>4488</v>
      </c>
      <c r="F435" s="3">
        <v>2000</v>
      </c>
      <c r="G435" s="3" t="s">
        <v>3797</v>
      </c>
      <c r="H435" s="3" t="s">
        <v>4421</v>
      </c>
      <c r="I435" s="3">
        <v>5</v>
      </c>
      <c r="J435" s="3" t="s">
        <v>88</v>
      </c>
      <c r="K435" s="3" t="s">
        <v>25</v>
      </c>
      <c r="M435" s="3">
        <v>150</v>
      </c>
    </row>
    <row r="436" customHeight="1" spans="1:13">
      <c r="A436" s="3">
        <v>11647</v>
      </c>
      <c r="D436" s="91" t="s">
        <v>21</v>
      </c>
      <c r="E436" s="91" t="s">
        <v>4708</v>
      </c>
      <c r="F436" s="3">
        <v>1999</v>
      </c>
      <c r="G436" s="3" t="s">
        <v>3765</v>
      </c>
      <c r="H436" s="3" t="s">
        <v>3946</v>
      </c>
      <c r="I436" s="3" t="s">
        <v>3825</v>
      </c>
      <c r="J436" s="3">
        <v>43</v>
      </c>
      <c r="K436" s="3" t="s">
        <v>30</v>
      </c>
      <c r="M436" s="3">
        <v>150</v>
      </c>
    </row>
    <row r="437" customHeight="1" spans="1:13">
      <c r="A437" s="162">
        <f t="shared" ref="A437:A452" si="18">A436+1</f>
        <v>11648</v>
      </c>
      <c r="D437" s="144" t="s">
        <v>21</v>
      </c>
      <c r="E437" s="91" t="s">
        <v>4379</v>
      </c>
      <c r="F437" s="9">
        <v>1999</v>
      </c>
      <c r="G437" s="9" t="s">
        <v>3777</v>
      </c>
      <c r="H437" s="9" t="s">
        <v>4380</v>
      </c>
      <c r="I437" s="3">
        <v>4</v>
      </c>
      <c r="J437" s="9" t="s">
        <v>3862</v>
      </c>
      <c r="K437" s="9" t="s">
        <v>666</v>
      </c>
      <c r="M437" s="3">
        <v>160</v>
      </c>
    </row>
    <row r="438" customHeight="1" spans="1:13">
      <c r="A438" s="162">
        <f t="shared" si="18"/>
        <v>11649</v>
      </c>
      <c r="D438" s="144" t="s">
        <v>21</v>
      </c>
      <c r="E438" s="91" t="s">
        <v>4381</v>
      </c>
      <c r="F438" s="65">
        <v>1999</v>
      </c>
      <c r="G438" s="45" t="s">
        <v>3777</v>
      </c>
      <c r="H438" s="45" t="s">
        <v>4380</v>
      </c>
      <c r="I438" s="3">
        <v>4</v>
      </c>
      <c r="J438" s="45" t="s">
        <v>3862</v>
      </c>
      <c r="K438" s="65" t="s">
        <v>666</v>
      </c>
      <c r="M438" s="3">
        <v>160</v>
      </c>
    </row>
    <row r="439" customHeight="1" spans="1:13">
      <c r="A439" s="162">
        <f t="shared" si="18"/>
        <v>11650</v>
      </c>
      <c r="D439" s="91" t="s">
        <v>21</v>
      </c>
      <c r="E439" s="91" t="s">
        <v>4500</v>
      </c>
      <c r="F439" s="3">
        <v>2000</v>
      </c>
      <c r="G439" s="3" t="s">
        <v>3768</v>
      </c>
      <c r="H439" s="3" t="s">
        <v>4501</v>
      </c>
      <c r="I439" s="3">
        <v>5</v>
      </c>
      <c r="J439" s="3" t="s">
        <v>1770</v>
      </c>
      <c r="K439" s="3" t="s">
        <v>25</v>
      </c>
      <c r="M439" s="3">
        <v>175</v>
      </c>
    </row>
    <row r="440" customHeight="1" spans="1:13">
      <c r="A440" s="162">
        <f t="shared" si="18"/>
        <v>11651</v>
      </c>
      <c r="D440" s="91" t="s">
        <v>21</v>
      </c>
      <c r="E440" s="91" t="s">
        <v>4489</v>
      </c>
      <c r="F440" s="3">
        <v>2000</v>
      </c>
      <c r="G440" s="3" t="s">
        <v>3797</v>
      </c>
      <c r="H440" s="3" t="s">
        <v>4490</v>
      </c>
      <c r="I440" s="3">
        <v>3</v>
      </c>
      <c r="J440" s="3" t="s">
        <v>4491</v>
      </c>
      <c r="K440" s="3" t="s">
        <v>25</v>
      </c>
      <c r="M440" s="3">
        <v>200</v>
      </c>
    </row>
    <row r="441" customHeight="1" spans="1:13">
      <c r="A441" s="162">
        <f t="shared" si="18"/>
        <v>11652</v>
      </c>
      <c r="D441" s="91" t="s">
        <v>21</v>
      </c>
      <c r="E441" s="91" t="s">
        <v>4492</v>
      </c>
      <c r="F441" s="3">
        <v>1999</v>
      </c>
      <c r="G441" s="3" t="s">
        <v>3783</v>
      </c>
      <c r="H441" s="3" t="s">
        <v>4459</v>
      </c>
      <c r="I441" s="3">
        <v>13</v>
      </c>
      <c r="J441" s="3" t="s">
        <v>88</v>
      </c>
      <c r="K441" s="3" t="s">
        <v>25</v>
      </c>
      <c r="M441" s="3">
        <v>200</v>
      </c>
    </row>
    <row r="442" customHeight="1" spans="1:13">
      <c r="A442" s="162">
        <f t="shared" si="18"/>
        <v>11653</v>
      </c>
      <c r="D442" s="144" t="s">
        <v>21</v>
      </c>
      <c r="E442" s="91" t="s">
        <v>4418</v>
      </c>
      <c r="F442" s="65">
        <v>2000</v>
      </c>
      <c r="G442" s="45" t="s">
        <v>3768</v>
      </c>
      <c r="H442" s="45" t="s">
        <v>4419</v>
      </c>
      <c r="I442" s="3">
        <v>3</v>
      </c>
      <c r="J442" s="45" t="s">
        <v>3862</v>
      </c>
      <c r="K442" s="65" t="s">
        <v>72</v>
      </c>
      <c r="M442" s="3">
        <v>220</v>
      </c>
    </row>
    <row r="443" customHeight="1" spans="1:13">
      <c r="A443" s="162">
        <f t="shared" si="18"/>
        <v>11654</v>
      </c>
      <c r="D443" s="144" t="s">
        <v>21</v>
      </c>
      <c r="E443" s="91" t="s">
        <v>4471</v>
      </c>
      <c r="F443" s="65">
        <v>2000</v>
      </c>
      <c r="G443" s="45" t="s">
        <v>3768</v>
      </c>
      <c r="H443" s="45" t="s">
        <v>4419</v>
      </c>
      <c r="I443" s="3">
        <v>3</v>
      </c>
      <c r="J443" s="45" t="s">
        <v>3862</v>
      </c>
      <c r="K443" s="65" t="s">
        <v>666</v>
      </c>
      <c r="M443" s="3">
        <v>225</v>
      </c>
    </row>
    <row r="444" customHeight="1" spans="1:13">
      <c r="A444" s="162">
        <f t="shared" si="18"/>
        <v>11655</v>
      </c>
      <c r="D444" s="144" t="s">
        <v>21</v>
      </c>
      <c r="E444" s="91" t="s">
        <v>4392</v>
      </c>
      <c r="F444" s="65">
        <v>1999</v>
      </c>
      <c r="G444" s="45" t="s">
        <v>3777</v>
      </c>
      <c r="H444" s="45" t="s">
        <v>4393</v>
      </c>
      <c r="I444" s="3">
        <v>12</v>
      </c>
      <c r="J444" s="45" t="s">
        <v>3862</v>
      </c>
      <c r="K444" s="65" t="s">
        <v>25</v>
      </c>
      <c r="M444" s="3">
        <v>250</v>
      </c>
    </row>
    <row r="445" customHeight="1" spans="1:13">
      <c r="A445" s="162">
        <f t="shared" si="18"/>
        <v>11656</v>
      </c>
      <c r="B445" s="143"/>
      <c r="C445" s="143"/>
      <c r="D445" s="144" t="s">
        <v>21</v>
      </c>
      <c r="E445" s="144" t="s">
        <v>4364</v>
      </c>
      <c r="F445" s="140">
        <v>1999</v>
      </c>
      <c r="G445" s="140" t="s">
        <v>3765</v>
      </c>
      <c r="H445" s="140" t="s">
        <v>4348</v>
      </c>
      <c r="I445" s="140">
        <v>4</v>
      </c>
      <c r="J445" s="140" t="s">
        <v>1770</v>
      </c>
      <c r="K445" s="140" t="s">
        <v>763</v>
      </c>
      <c r="M445" s="3">
        <v>260</v>
      </c>
    </row>
    <row r="446" customHeight="1" spans="1:13">
      <c r="A446" s="162">
        <f t="shared" si="18"/>
        <v>11657</v>
      </c>
      <c r="D446" s="144" t="s">
        <v>21</v>
      </c>
      <c r="E446" s="91" t="s">
        <v>4416</v>
      </c>
      <c r="F446" s="65">
        <v>1999</v>
      </c>
      <c r="G446" s="45" t="s">
        <v>3777</v>
      </c>
      <c r="H446" s="45" t="s">
        <v>3999</v>
      </c>
      <c r="I446" s="3">
        <v>15</v>
      </c>
      <c r="J446" s="45" t="s">
        <v>3862</v>
      </c>
      <c r="K446" s="65" t="s">
        <v>25</v>
      </c>
      <c r="M446" s="3">
        <v>275</v>
      </c>
    </row>
    <row r="447" customHeight="1" spans="1:13">
      <c r="A447" s="162">
        <f t="shared" si="18"/>
        <v>11658</v>
      </c>
      <c r="D447" s="91" t="s">
        <v>161</v>
      </c>
      <c r="E447" s="233" t="s">
        <v>4495</v>
      </c>
      <c r="F447" s="3">
        <v>2002</v>
      </c>
      <c r="G447" s="3" t="s">
        <v>3983</v>
      </c>
      <c r="H447" s="3" t="s">
        <v>4496</v>
      </c>
      <c r="I447" s="3">
        <v>7</v>
      </c>
      <c r="J447" s="3" t="s">
        <v>1770</v>
      </c>
      <c r="K447" s="3" t="s">
        <v>25</v>
      </c>
      <c r="M447" s="3">
        <v>300</v>
      </c>
    </row>
    <row r="448" customHeight="1" spans="1:13">
      <c r="A448" s="162">
        <f t="shared" si="18"/>
        <v>11659</v>
      </c>
      <c r="D448" s="144" t="s">
        <v>21</v>
      </c>
      <c r="E448" s="91" t="s">
        <v>4453</v>
      </c>
      <c r="F448" s="65">
        <v>1999</v>
      </c>
      <c r="G448" s="45" t="s">
        <v>3777</v>
      </c>
      <c r="H448" s="45" t="s">
        <v>4454</v>
      </c>
      <c r="I448" s="3">
        <v>2</v>
      </c>
      <c r="J448" s="45" t="s">
        <v>3862</v>
      </c>
      <c r="K448" s="65" t="s">
        <v>25</v>
      </c>
      <c r="M448" s="3">
        <v>350</v>
      </c>
    </row>
    <row r="449" customHeight="1" spans="1:13">
      <c r="A449" s="162">
        <f t="shared" si="18"/>
        <v>11660</v>
      </c>
      <c r="D449" s="144" t="s">
        <v>21</v>
      </c>
      <c r="E449" s="91" t="s">
        <v>4410</v>
      </c>
      <c r="F449" s="65">
        <v>1998</v>
      </c>
      <c r="G449" s="45" t="s">
        <v>4375</v>
      </c>
      <c r="H449" s="45" t="s">
        <v>4411</v>
      </c>
      <c r="I449" s="3">
        <v>3</v>
      </c>
      <c r="J449" s="45" t="s">
        <v>4377</v>
      </c>
      <c r="K449" s="65" t="s">
        <v>30</v>
      </c>
      <c r="M449" s="3">
        <v>400</v>
      </c>
    </row>
    <row r="450" customHeight="1" spans="1:13">
      <c r="A450" s="162">
        <f t="shared" si="18"/>
        <v>11661</v>
      </c>
      <c r="D450" s="144" t="s">
        <v>21</v>
      </c>
      <c r="E450" s="91" t="s">
        <v>4426</v>
      </c>
      <c r="F450" s="65">
        <v>1999</v>
      </c>
      <c r="G450" s="45" t="s">
        <v>3765</v>
      </c>
      <c r="H450" s="45" t="s">
        <v>4427</v>
      </c>
      <c r="I450" s="45">
        <v>4</v>
      </c>
      <c r="J450" s="65" t="s">
        <v>1770</v>
      </c>
      <c r="K450" s="65" t="s">
        <v>666</v>
      </c>
      <c r="M450" s="3">
        <v>400</v>
      </c>
    </row>
    <row r="451" customHeight="1" spans="1:15">
      <c r="A451" s="162">
        <f t="shared" si="18"/>
        <v>11662</v>
      </c>
      <c r="D451" s="91" t="s">
        <v>21</v>
      </c>
      <c r="E451" s="91" t="s">
        <v>4497</v>
      </c>
      <c r="F451" s="3">
        <v>2001</v>
      </c>
      <c r="G451" s="3" t="s">
        <v>4498</v>
      </c>
      <c r="H451" s="3" t="s">
        <v>4499</v>
      </c>
      <c r="I451" s="3">
        <v>151</v>
      </c>
      <c r="J451" s="3" t="s">
        <v>1770</v>
      </c>
      <c r="K451" s="3" t="s">
        <v>72</v>
      </c>
      <c r="M451" s="3">
        <v>400</v>
      </c>
      <c r="O451" s="3" t="s">
        <v>4751</v>
      </c>
    </row>
    <row r="452" customHeight="1" spans="1:13">
      <c r="A452" s="162">
        <f t="shared" si="18"/>
        <v>11663</v>
      </c>
      <c r="D452" s="144" t="s">
        <v>21</v>
      </c>
      <c r="E452" s="91" t="s">
        <v>4442</v>
      </c>
      <c r="F452" s="65">
        <v>1998</v>
      </c>
      <c r="G452" s="45" t="s">
        <v>4375</v>
      </c>
      <c r="H452" s="45" t="s">
        <v>4411</v>
      </c>
      <c r="I452" s="3">
        <v>3</v>
      </c>
      <c r="J452" s="45" t="s">
        <v>4377</v>
      </c>
      <c r="K452" s="65" t="s">
        <v>30</v>
      </c>
      <c r="M452" s="3">
        <v>420</v>
      </c>
    </row>
    <row r="453" customHeight="1" spans="1:14">
      <c r="A453" s="162">
        <f>'Drop 1 BBALL'!A385+1</f>
        <v>12206</v>
      </c>
      <c r="D453" s="144" t="s">
        <v>21</v>
      </c>
      <c r="E453" s="91" t="s">
        <v>4417</v>
      </c>
      <c r="F453" s="65">
        <v>1998</v>
      </c>
      <c r="G453" s="45" t="s">
        <v>4375</v>
      </c>
      <c r="H453" s="45" t="s">
        <v>4376</v>
      </c>
      <c r="I453" s="3">
        <v>9</v>
      </c>
      <c r="J453" s="45" t="s">
        <v>4377</v>
      </c>
      <c r="K453" s="65" t="s">
        <v>30</v>
      </c>
      <c r="M453" s="3">
        <v>500</v>
      </c>
      <c r="N453" s="6">
        <f>COUNTA(M453:M458)</f>
        <v>6</v>
      </c>
    </row>
    <row r="454" customHeight="1" spans="1:14">
      <c r="A454" s="162" t="e">
        <f>'Drop 1 BBALL'!A390+1</f>
        <v>#VALUE!</v>
      </c>
      <c r="D454" s="91" t="s">
        <v>21</v>
      </c>
      <c r="E454" s="91" t="s">
        <v>4476</v>
      </c>
      <c r="F454" s="65">
        <v>1998</v>
      </c>
      <c r="G454" s="45" t="s">
        <v>4413</v>
      </c>
      <c r="H454" s="45" t="s">
        <v>4348</v>
      </c>
      <c r="I454" s="3">
        <v>6</v>
      </c>
      <c r="J454" s="45" t="s">
        <v>4377</v>
      </c>
      <c r="K454" s="65" t="s">
        <v>25</v>
      </c>
      <c r="M454" s="3">
        <v>500</v>
      </c>
      <c r="N454" s="6">
        <f>SUM(M453:M459)</f>
        <v>7200</v>
      </c>
    </row>
    <row r="455" customHeight="1" spans="1:14">
      <c r="A455" s="162">
        <f>'Drop 1 BBALL'!A368+1</f>
        <v>11983</v>
      </c>
      <c r="B455" s="143"/>
      <c r="C455" s="143"/>
      <c r="D455" s="144" t="s">
        <v>21</v>
      </c>
      <c r="E455" s="144" t="s">
        <v>4374</v>
      </c>
      <c r="F455" s="65">
        <v>1998</v>
      </c>
      <c r="G455" s="45" t="s">
        <v>4375</v>
      </c>
      <c r="H455" s="45" t="s">
        <v>4376</v>
      </c>
      <c r="I455" s="3">
        <v>9</v>
      </c>
      <c r="J455" s="45" t="s">
        <v>4377</v>
      </c>
      <c r="K455" s="65" t="s">
        <v>30</v>
      </c>
      <c r="M455" s="3">
        <v>550</v>
      </c>
      <c r="N455" s="6">
        <f>N454/N453</f>
        <v>1200</v>
      </c>
    </row>
    <row r="456" customHeight="1" spans="1:13">
      <c r="A456" s="162">
        <f t="shared" ref="A456:A459" si="19">A455+1</f>
        <v>11984</v>
      </c>
      <c r="D456" s="91" t="s">
        <v>21</v>
      </c>
      <c r="E456" s="91" t="s">
        <v>4477</v>
      </c>
      <c r="F456" s="65">
        <v>1998</v>
      </c>
      <c r="G456" s="45" t="s">
        <v>4375</v>
      </c>
      <c r="H456" s="45" t="s">
        <v>4427</v>
      </c>
      <c r="I456" s="3">
        <v>6</v>
      </c>
      <c r="J456" s="45" t="s">
        <v>4377</v>
      </c>
      <c r="K456" s="65" t="s">
        <v>30</v>
      </c>
      <c r="M456" s="3">
        <v>1500</v>
      </c>
    </row>
    <row r="457" customHeight="1" spans="1:13">
      <c r="A457" s="162">
        <f t="shared" si="19"/>
        <v>11985</v>
      </c>
      <c r="D457" s="91" t="s">
        <v>149</v>
      </c>
      <c r="E457" s="91" t="s">
        <v>4481</v>
      </c>
      <c r="F457" s="3">
        <v>2002</v>
      </c>
      <c r="G457" s="3" t="s">
        <v>4482</v>
      </c>
      <c r="H457" s="3" t="s">
        <v>4483</v>
      </c>
      <c r="I457" s="3"/>
      <c r="J457" s="3" t="s">
        <v>88</v>
      </c>
      <c r="K457" s="3" t="s">
        <v>796</v>
      </c>
      <c r="M457" s="3">
        <v>2000</v>
      </c>
    </row>
    <row r="458" customHeight="1" spans="1:13">
      <c r="A458" s="162">
        <f t="shared" si="19"/>
        <v>11986</v>
      </c>
      <c r="D458" s="91" t="s">
        <v>21</v>
      </c>
      <c r="E458" s="91" t="s">
        <v>4502</v>
      </c>
      <c r="F458" s="3">
        <v>2002</v>
      </c>
      <c r="G458" s="3" t="s">
        <v>3983</v>
      </c>
      <c r="H458" s="3" t="s">
        <v>4503</v>
      </c>
      <c r="I458" s="3">
        <v>107</v>
      </c>
      <c r="J458" s="3"/>
      <c r="K458" s="3" t="s">
        <v>25</v>
      </c>
      <c r="M458" s="3">
        <v>2000</v>
      </c>
    </row>
    <row r="459" customHeight="1" spans="1:13">
      <c r="A459" s="162">
        <f t="shared" si="19"/>
        <v>11987</v>
      </c>
      <c r="D459" s="91" t="s">
        <v>21</v>
      </c>
      <c r="E459" s="91" t="s">
        <v>4484</v>
      </c>
      <c r="F459" s="3">
        <v>2006</v>
      </c>
      <c r="G459" s="3" t="s">
        <v>4478</v>
      </c>
      <c r="H459" s="3" t="s">
        <v>4485</v>
      </c>
      <c r="I459" s="3">
        <v>5</v>
      </c>
      <c r="J459" s="3" t="s">
        <v>4486</v>
      </c>
      <c r="K459" s="3" t="s">
        <v>25</v>
      </c>
      <c r="M459" s="3">
        <v>150</v>
      </c>
    </row>
    <row r="460" customHeight="1" spans="1:18">
      <c r="A460" s="52" t="s">
        <v>13</v>
      </c>
      <c r="B460" s="52"/>
      <c r="C460" s="52" t="s">
        <v>3071</v>
      </c>
      <c r="D460" s="161" t="s">
        <v>1</v>
      </c>
      <c r="E460" s="161" t="s">
        <v>2</v>
      </c>
      <c r="F460" s="52" t="s">
        <v>3</v>
      </c>
      <c r="G460" s="52" t="s">
        <v>4</v>
      </c>
      <c r="H460" s="52" t="s">
        <v>5</v>
      </c>
      <c r="I460" s="52" t="s">
        <v>6</v>
      </c>
      <c r="J460" s="52" t="s">
        <v>7</v>
      </c>
      <c r="K460" s="52" t="s">
        <v>8</v>
      </c>
      <c r="M460" s="3" t="s">
        <v>14</v>
      </c>
      <c r="N460" s="3" t="s">
        <v>1779</v>
      </c>
      <c r="O460" s="229" t="s">
        <v>1780</v>
      </c>
      <c r="P460" s="229" t="s">
        <v>1781</v>
      </c>
      <c r="Q460" s="229" t="s">
        <v>1782</v>
      </c>
      <c r="R460" s="1" t="s">
        <v>1783</v>
      </c>
    </row>
    <row r="461" customHeight="1" spans="15:17">
      <c r="O461" s="187">
        <f>COUNTA(A462:A1458)</f>
        <v>11</v>
      </c>
      <c r="P461" s="234">
        <f>SUM(M462:M1458)</f>
        <v>0</v>
      </c>
      <c r="Q461" s="187"/>
    </row>
    <row r="462" customHeight="1" spans="1:11">
      <c r="A462" s="162">
        <f t="shared" ref="A462:A464" si="20">A461+1</f>
        <v>1</v>
      </c>
      <c r="D462" s="91" t="s">
        <v>21</v>
      </c>
      <c r="E462" s="91" t="s">
        <v>4514</v>
      </c>
      <c r="F462" s="3">
        <v>2000</v>
      </c>
      <c r="G462" s="3" t="s">
        <v>3843</v>
      </c>
      <c r="H462" s="3" t="s">
        <v>4515</v>
      </c>
      <c r="I462" s="3" t="s">
        <v>3846</v>
      </c>
      <c r="J462" s="3">
        <v>37</v>
      </c>
      <c r="K462" s="3" t="s">
        <v>72</v>
      </c>
    </row>
    <row r="463" customHeight="1" spans="1:11">
      <c r="A463" s="162">
        <f t="shared" si="20"/>
        <v>2</v>
      </c>
      <c r="D463" s="91" t="s">
        <v>21</v>
      </c>
      <c r="E463" s="91" t="s">
        <v>4520</v>
      </c>
      <c r="F463" s="3">
        <v>2000</v>
      </c>
      <c r="G463" s="3" t="s">
        <v>3777</v>
      </c>
      <c r="H463" s="3" t="s">
        <v>4521</v>
      </c>
      <c r="I463" s="3" t="s">
        <v>3862</v>
      </c>
      <c r="J463" s="3">
        <v>49</v>
      </c>
      <c r="K463" s="3" t="s">
        <v>666</v>
      </c>
    </row>
    <row r="464" customHeight="1" spans="1:11">
      <c r="A464" s="162">
        <f t="shared" si="20"/>
        <v>3</v>
      </c>
      <c r="D464" s="91" t="s">
        <v>21</v>
      </c>
      <c r="E464" s="91" t="s">
        <v>4543</v>
      </c>
      <c r="F464" s="3">
        <v>2000</v>
      </c>
      <c r="G464" s="3" t="s">
        <v>4544</v>
      </c>
      <c r="H464" s="3" t="s">
        <v>4095</v>
      </c>
      <c r="I464" s="3" t="s">
        <v>88</v>
      </c>
      <c r="J464" s="3">
        <v>51</v>
      </c>
      <c r="K464" s="3" t="s">
        <v>72</v>
      </c>
    </row>
    <row r="465" customHeight="1" spans="1:11">
      <c r="A465" s="3">
        <v>11432</v>
      </c>
      <c r="D465" s="91" t="s">
        <v>21</v>
      </c>
      <c r="E465" s="91" t="s">
        <v>4581</v>
      </c>
      <c r="F465" s="3">
        <v>2000</v>
      </c>
      <c r="G465" s="3" t="s">
        <v>4544</v>
      </c>
      <c r="H465" s="3" t="s">
        <v>4582</v>
      </c>
      <c r="I465" s="3" t="s">
        <v>88</v>
      </c>
      <c r="J465" s="3">
        <v>48</v>
      </c>
      <c r="K465" s="3" t="s">
        <v>666</v>
      </c>
    </row>
    <row r="466" customHeight="1" spans="1:11">
      <c r="A466" s="3">
        <v>11442</v>
      </c>
      <c r="D466" s="91" t="s">
        <v>21</v>
      </c>
      <c r="E466" s="91" t="s">
        <v>4591</v>
      </c>
      <c r="F466" s="3">
        <v>2000</v>
      </c>
      <c r="G466" s="3" t="s">
        <v>3768</v>
      </c>
      <c r="H466" s="3" t="s">
        <v>4592</v>
      </c>
      <c r="I466" s="3" t="s">
        <v>4593</v>
      </c>
      <c r="J466" s="3">
        <v>63</v>
      </c>
      <c r="K466" s="3" t="s">
        <v>72</v>
      </c>
    </row>
    <row r="467" customHeight="1" spans="1:11">
      <c r="A467" s="3">
        <v>11489</v>
      </c>
      <c r="D467" s="91" t="s">
        <v>21</v>
      </c>
      <c r="E467" s="91" t="s">
        <v>4618</v>
      </c>
      <c r="F467" s="3">
        <v>1999</v>
      </c>
      <c r="G467" s="3" t="s">
        <v>3783</v>
      </c>
      <c r="H467" s="3"/>
      <c r="I467" s="3"/>
      <c r="J467" s="3">
        <v>49</v>
      </c>
      <c r="K467" s="3" t="s">
        <v>72</v>
      </c>
    </row>
    <row r="468" customHeight="1" spans="1:11">
      <c r="A468" s="3">
        <v>11519</v>
      </c>
      <c r="D468" s="91" t="s">
        <v>21</v>
      </c>
      <c r="E468" s="91" t="s">
        <v>4638</v>
      </c>
      <c r="F468" s="3">
        <v>2000</v>
      </c>
      <c r="G468" s="3" t="s">
        <v>3768</v>
      </c>
      <c r="H468" s="3" t="s">
        <v>4639</v>
      </c>
      <c r="I468" s="3" t="s">
        <v>4640</v>
      </c>
      <c r="J468" s="3">
        <v>57</v>
      </c>
      <c r="K468" s="3" t="s">
        <v>25</v>
      </c>
    </row>
    <row r="469" customHeight="1" spans="1:11">
      <c r="A469" s="3">
        <v>11522</v>
      </c>
      <c r="D469" s="91" t="s">
        <v>21</v>
      </c>
      <c r="E469" s="91" t="s">
        <v>4641</v>
      </c>
      <c r="F469" s="3">
        <v>1999</v>
      </c>
      <c r="G469" s="3" t="s">
        <v>3786</v>
      </c>
      <c r="H469" s="3" t="s">
        <v>4642</v>
      </c>
      <c r="I469" s="3"/>
      <c r="J469" s="3">
        <v>124</v>
      </c>
      <c r="K469" s="3" t="s">
        <v>1138</v>
      </c>
    </row>
    <row r="470" customHeight="1" spans="1:11">
      <c r="A470" s="3">
        <v>11614</v>
      </c>
      <c r="D470" s="91" t="s">
        <v>21</v>
      </c>
      <c r="E470" s="91" t="s">
        <v>4686</v>
      </c>
      <c r="F470" s="3">
        <v>2000</v>
      </c>
      <c r="G470" s="3" t="s">
        <v>4544</v>
      </c>
      <c r="H470" s="3" t="s">
        <v>4687</v>
      </c>
      <c r="I470" s="3" t="s">
        <v>88</v>
      </c>
      <c r="J470" s="3">
        <v>47</v>
      </c>
      <c r="K470" s="3" t="s">
        <v>72</v>
      </c>
    </row>
    <row r="475" customHeight="1" spans="1:11">
      <c r="A475" s="3" t="s">
        <v>4746</v>
      </c>
      <c r="B475" s="3" t="s">
        <v>4747</v>
      </c>
      <c r="F475" s="3">
        <v>1999</v>
      </c>
      <c r="G475" s="3" t="s">
        <v>3765</v>
      </c>
      <c r="H475" s="3" t="s">
        <v>4411</v>
      </c>
      <c r="J475" s="3">
        <v>15</v>
      </c>
      <c r="K475" s="3" t="s">
        <v>4748</v>
      </c>
    </row>
    <row r="476" customHeight="1" spans="1:11">
      <c r="A476" s="3" t="s">
        <v>4746</v>
      </c>
      <c r="B476" s="3" t="s">
        <v>4747</v>
      </c>
      <c r="F476" s="3">
        <v>2000</v>
      </c>
      <c r="G476" s="3" t="s">
        <v>3861</v>
      </c>
      <c r="H476" s="3" t="s">
        <v>4749</v>
      </c>
      <c r="J476" s="3">
        <v>4</v>
      </c>
      <c r="K476" s="3" t="s">
        <v>520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136"/>
  <sheetViews>
    <sheetView workbookViewId="0">
      <selection activeCell="A1" sqref="A1"/>
    </sheetView>
  </sheetViews>
  <sheetFormatPr defaultColWidth="12.6285714285714" defaultRowHeight="15.75" customHeight="1"/>
  <cols>
    <col min="18" max="18" width="15.3809523809524" customWidth="1"/>
  </cols>
  <sheetData>
    <row r="1" customHeight="1" spans="1:17">
      <c r="A1" s="3" t="s">
        <v>2854</v>
      </c>
      <c r="D1" s="91" t="s">
        <v>21</v>
      </c>
      <c r="E1" s="91" t="s">
        <v>4120</v>
      </c>
      <c r="F1" s="3">
        <v>1990</v>
      </c>
      <c r="G1" s="3" t="s">
        <v>1802</v>
      </c>
      <c r="H1" s="3" t="s">
        <v>4121</v>
      </c>
      <c r="I1" s="3">
        <v>526</v>
      </c>
      <c r="J1" s="3" t="s">
        <v>105</v>
      </c>
      <c r="K1" s="3" t="s">
        <v>666</v>
      </c>
      <c r="M1" s="3">
        <v>5</v>
      </c>
      <c r="O1" s="176"/>
      <c r="P1" s="177"/>
      <c r="Q1" s="220"/>
    </row>
    <row r="2" customHeight="1" spans="1:17">
      <c r="A2" s="3" t="e">
        <f t="shared" ref="A2:A3" si="0">A1+1</f>
        <v>#VALUE!</v>
      </c>
      <c r="D2" s="91" t="s">
        <v>21</v>
      </c>
      <c r="E2" s="91" t="s">
        <v>4122</v>
      </c>
      <c r="F2" s="3">
        <v>1990</v>
      </c>
      <c r="G2" s="3" t="s">
        <v>90</v>
      </c>
      <c r="H2" s="3" t="s">
        <v>4123</v>
      </c>
      <c r="I2" s="3">
        <v>428</v>
      </c>
      <c r="J2" s="3" t="s">
        <v>105</v>
      </c>
      <c r="K2" s="3" t="s">
        <v>72</v>
      </c>
      <c r="M2" s="3">
        <v>10</v>
      </c>
      <c r="O2" s="167"/>
      <c r="P2" s="227"/>
      <c r="Q2" s="228"/>
    </row>
    <row r="3" customHeight="1" spans="1:13">
      <c r="A3" s="3" t="e">
        <f t="shared" si="0"/>
        <v>#VALUE!</v>
      </c>
      <c r="D3" s="91" t="s">
        <v>21</v>
      </c>
      <c r="E3" s="91" t="s">
        <v>4124</v>
      </c>
      <c r="F3" s="3">
        <v>1990</v>
      </c>
      <c r="G3" s="3" t="s">
        <v>90</v>
      </c>
      <c r="H3" s="3" t="s">
        <v>4123</v>
      </c>
      <c r="I3" s="3">
        <v>428</v>
      </c>
      <c r="J3" s="3" t="s">
        <v>105</v>
      </c>
      <c r="K3" s="3" t="s">
        <v>72</v>
      </c>
      <c r="M3" s="3">
        <v>10</v>
      </c>
    </row>
    <row r="4" customHeight="1" spans="1:13">
      <c r="A4" s="3" t="s">
        <v>2854</v>
      </c>
      <c r="D4" s="163"/>
      <c r="E4" s="91" t="s">
        <v>4125</v>
      </c>
      <c r="F4" s="3">
        <v>1990</v>
      </c>
      <c r="G4" s="3" t="s">
        <v>4126</v>
      </c>
      <c r="H4" s="3" t="s">
        <v>4127</v>
      </c>
      <c r="I4" s="3">
        <v>25</v>
      </c>
      <c r="J4" s="3" t="s">
        <v>105</v>
      </c>
      <c r="K4" s="3" t="s">
        <v>25</v>
      </c>
      <c r="M4" s="3">
        <v>10</v>
      </c>
    </row>
    <row r="5" customHeight="1" spans="1:13">
      <c r="A5" s="3" t="s">
        <v>2854</v>
      </c>
      <c r="D5" s="91" t="s">
        <v>149</v>
      </c>
      <c r="E5" s="91" t="s">
        <v>4128</v>
      </c>
      <c r="F5" s="3">
        <v>1990</v>
      </c>
      <c r="G5" s="3" t="s">
        <v>1802</v>
      </c>
      <c r="H5" s="3" t="s">
        <v>4121</v>
      </c>
      <c r="I5" s="3">
        <v>526</v>
      </c>
      <c r="J5" s="3" t="s">
        <v>105</v>
      </c>
      <c r="K5" s="3" t="s">
        <v>4129</v>
      </c>
      <c r="M5" s="3">
        <v>10</v>
      </c>
    </row>
    <row r="6" customHeight="1" spans="1:13">
      <c r="A6" s="3" t="s">
        <v>2854</v>
      </c>
      <c r="D6" s="91" t="s">
        <v>149</v>
      </c>
      <c r="E6" s="91" t="s">
        <v>4130</v>
      </c>
      <c r="F6" s="3">
        <v>1989</v>
      </c>
      <c r="G6" s="3" t="s">
        <v>4131</v>
      </c>
      <c r="H6" s="3" t="s">
        <v>4132</v>
      </c>
      <c r="I6" s="3">
        <v>113</v>
      </c>
      <c r="J6" s="3" t="s">
        <v>105</v>
      </c>
      <c r="K6" s="3" t="s">
        <v>4129</v>
      </c>
      <c r="M6" s="3">
        <v>10</v>
      </c>
    </row>
    <row r="7" customHeight="1" spans="1:13">
      <c r="A7" s="3" t="s">
        <v>2854</v>
      </c>
      <c r="D7" s="91" t="s">
        <v>21</v>
      </c>
      <c r="E7" s="91" t="s">
        <v>4133</v>
      </c>
      <c r="F7" s="3">
        <v>1990</v>
      </c>
      <c r="G7" s="3" t="s">
        <v>4126</v>
      </c>
      <c r="H7" s="3" t="s">
        <v>4134</v>
      </c>
      <c r="I7" s="3">
        <v>74</v>
      </c>
      <c r="J7" s="3" t="s">
        <v>105</v>
      </c>
      <c r="K7" s="3" t="s">
        <v>72</v>
      </c>
      <c r="M7" s="3">
        <v>10</v>
      </c>
    </row>
    <row r="8" customHeight="1" spans="1:13">
      <c r="A8" s="3">
        <v>12345</v>
      </c>
      <c r="D8" s="91" t="s">
        <v>21</v>
      </c>
      <c r="E8" s="91" t="s">
        <v>4135</v>
      </c>
      <c r="F8" s="3">
        <v>1990</v>
      </c>
      <c r="G8" s="3" t="s">
        <v>1802</v>
      </c>
      <c r="H8" s="3" t="s">
        <v>4123</v>
      </c>
      <c r="I8" s="3">
        <v>356</v>
      </c>
      <c r="J8" s="3" t="s">
        <v>105</v>
      </c>
      <c r="K8" s="3" t="s">
        <v>72</v>
      </c>
      <c r="M8" s="3">
        <v>15</v>
      </c>
    </row>
    <row r="9" customHeight="1" spans="1:13">
      <c r="A9" s="3">
        <f t="shared" ref="A9:A16" si="1">A8+1</f>
        <v>12346</v>
      </c>
      <c r="D9" s="91" t="s">
        <v>21</v>
      </c>
      <c r="E9" s="91" t="s">
        <v>4136</v>
      </c>
      <c r="F9" s="3">
        <v>1990</v>
      </c>
      <c r="G9" s="3" t="s">
        <v>1802</v>
      </c>
      <c r="H9" s="3" t="s">
        <v>4123</v>
      </c>
      <c r="I9" s="3">
        <v>356</v>
      </c>
      <c r="J9" s="3" t="s">
        <v>105</v>
      </c>
      <c r="K9" s="3" t="s">
        <v>72</v>
      </c>
      <c r="M9" s="3">
        <v>15</v>
      </c>
    </row>
    <row r="10" customHeight="1" spans="1:13">
      <c r="A10" s="3">
        <f t="shared" si="1"/>
        <v>12347</v>
      </c>
      <c r="D10" s="91" t="s">
        <v>21</v>
      </c>
      <c r="E10" s="91" t="s">
        <v>4137</v>
      </c>
      <c r="F10" s="3">
        <v>1990</v>
      </c>
      <c r="G10" s="3" t="s">
        <v>1802</v>
      </c>
      <c r="H10" s="3" t="s">
        <v>4123</v>
      </c>
      <c r="I10" s="3">
        <v>356</v>
      </c>
      <c r="J10" s="3" t="s">
        <v>105</v>
      </c>
      <c r="K10" s="3" t="s">
        <v>72</v>
      </c>
      <c r="M10" s="3">
        <v>15</v>
      </c>
    </row>
    <row r="11" customHeight="1" spans="1:13">
      <c r="A11" s="3">
        <f t="shared" si="1"/>
        <v>12348</v>
      </c>
      <c r="D11" s="91" t="s">
        <v>21</v>
      </c>
      <c r="E11" s="91" t="s">
        <v>4138</v>
      </c>
      <c r="F11" s="3">
        <v>1990</v>
      </c>
      <c r="G11" s="3" t="s">
        <v>1802</v>
      </c>
      <c r="H11" s="3" t="s">
        <v>4123</v>
      </c>
      <c r="I11" s="3">
        <v>356</v>
      </c>
      <c r="J11" s="3" t="s">
        <v>105</v>
      </c>
      <c r="K11" s="3" t="s">
        <v>72</v>
      </c>
      <c r="M11" s="3">
        <v>15</v>
      </c>
    </row>
    <row r="12" customHeight="1" spans="1:13">
      <c r="A12" s="3">
        <f t="shared" si="1"/>
        <v>12349</v>
      </c>
      <c r="D12" s="91" t="s">
        <v>21</v>
      </c>
      <c r="E12" s="91" t="s">
        <v>4139</v>
      </c>
      <c r="F12" s="3">
        <v>1990</v>
      </c>
      <c r="G12" s="3" t="s">
        <v>1802</v>
      </c>
      <c r="H12" s="3" t="s">
        <v>4123</v>
      </c>
      <c r="I12" s="3">
        <v>356</v>
      </c>
      <c r="J12" s="3" t="s">
        <v>105</v>
      </c>
      <c r="K12" s="3" t="s">
        <v>72</v>
      </c>
      <c r="M12" s="3">
        <v>15</v>
      </c>
    </row>
    <row r="13" customHeight="1" spans="1:13">
      <c r="A13" s="3">
        <f t="shared" si="1"/>
        <v>12350</v>
      </c>
      <c r="D13" s="91" t="s">
        <v>21</v>
      </c>
      <c r="E13" s="91" t="s">
        <v>4140</v>
      </c>
      <c r="F13" s="3">
        <v>1990</v>
      </c>
      <c r="G13" s="3" t="s">
        <v>1802</v>
      </c>
      <c r="H13" s="3" t="s">
        <v>4123</v>
      </c>
      <c r="I13" s="3">
        <v>356</v>
      </c>
      <c r="J13" s="3" t="s">
        <v>105</v>
      </c>
      <c r="K13" s="3" t="s">
        <v>72</v>
      </c>
      <c r="M13" s="3">
        <v>15</v>
      </c>
    </row>
    <row r="14" customHeight="1" spans="1:13">
      <c r="A14" s="3">
        <f t="shared" si="1"/>
        <v>12351</v>
      </c>
      <c r="D14" s="91" t="s">
        <v>21</v>
      </c>
      <c r="E14" s="91" t="s">
        <v>4141</v>
      </c>
      <c r="F14" s="3">
        <v>1990</v>
      </c>
      <c r="G14" s="3" t="s">
        <v>1802</v>
      </c>
      <c r="H14" s="3" t="s">
        <v>4123</v>
      </c>
      <c r="I14" s="3">
        <v>356</v>
      </c>
      <c r="J14" s="3" t="s">
        <v>105</v>
      </c>
      <c r="K14" s="3" t="s">
        <v>72</v>
      </c>
      <c r="M14" s="3">
        <v>15</v>
      </c>
    </row>
    <row r="15" customHeight="1" spans="1:13">
      <c r="A15" s="3">
        <f t="shared" si="1"/>
        <v>12352</v>
      </c>
      <c r="D15" s="91" t="s">
        <v>21</v>
      </c>
      <c r="E15" s="91" t="s">
        <v>4142</v>
      </c>
      <c r="F15" s="3">
        <v>1990</v>
      </c>
      <c r="G15" s="3" t="s">
        <v>1802</v>
      </c>
      <c r="H15" s="3" t="s">
        <v>4123</v>
      </c>
      <c r="I15" s="3">
        <v>356</v>
      </c>
      <c r="J15" s="3" t="s">
        <v>105</v>
      </c>
      <c r="K15" s="3" t="s">
        <v>72</v>
      </c>
      <c r="M15" s="3">
        <v>15</v>
      </c>
    </row>
    <row r="16" customHeight="1" spans="1:13">
      <c r="A16" s="3">
        <f t="shared" si="1"/>
        <v>12353</v>
      </c>
      <c r="D16" s="91" t="s">
        <v>21</v>
      </c>
      <c r="E16" s="91" t="s">
        <v>4143</v>
      </c>
      <c r="F16" s="3">
        <v>1990</v>
      </c>
      <c r="G16" s="3" t="s">
        <v>1802</v>
      </c>
      <c r="H16" s="3" t="s">
        <v>4123</v>
      </c>
      <c r="I16" s="3">
        <v>356</v>
      </c>
      <c r="J16" s="3" t="s">
        <v>105</v>
      </c>
      <c r="K16" s="3" t="s">
        <v>72</v>
      </c>
      <c r="M16" s="3">
        <v>15</v>
      </c>
    </row>
    <row r="17" customHeight="1" spans="1:13">
      <c r="A17" s="3" t="s">
        <v>2854</v>
      </c>
      <c r="D17" s="163"/>
      <c r="E17" s="91" t="s">
        <v>4144</v>
      </c>
      <c r="F17" s="3">
        <v>1984</v>
      </c>
      <c r="G17" s="3" t="s">
        <v>62</v>
      </c>
      <c r="H17" s="3" t="s">
        <v>4145</v>
      </c>
      <c r="I17" s="3">
        <v>96</v>
      </c>
      <c r="J17" s="3" t="s">
        <v>105</v>
      </c>
      <c r="K17" s="3" t="s">
        <v>666</v>
      </c>
      <c r="M17" s="3">
        <v>15</v>
      </c>
    </row>
    <row r="18" customHeight="1" spans="1:13">
      <c r="A18" s="3" t="s">
        <v>2854</v>
      </c>
      <c r="D18" s="163"/>
      <c r="E18" s="91" t="s">
        <v>4146</v>
      </c>
      <c r="F18" s="3">
        <v>1984</v>
      </c>
      <c r="G18" s="3" t="s">
        <v>62</v>
      </c>
      <c r="H18" s="3" t="s">
        <v>4145</v>
      </c>
      <c r="I18" s="3">
        <v>96</v>
      </c>
      <c r="J18" s="3" t="s">
        <v>105</v>
      </c>
      <c r="K18" s="3" t="s">
        <v>666</v>
      </c>
      <c r="M18" s="3">
        <v>15</v>
      </c>
    </row>
    <row r="19" customHeight="1" spans="1:13">
      <c r="A19" s="3" t="s">
        <v>2854</v>
      </c>
      <c r="D19" s="163"/>
      <c r="E19" s="91" t="s">
        <v>4147</v>
      </c>
      <c r="F19" s="3">
        <v>1984</v>
      </c>
      <c r="G19" s="3" t="s">
        <v>62</v>
      </c>
      <c r="H19" s="3" t="s">
        <v>4145</v>
      </c>
      <c r="I19" s="3">
        <v>96</v>
      </c>
      <c r="J19" s="3" t="s">
        <v>105</v>
      </c>
      <c r="K19" s="3" t="s">
        <v>666</v>
      </c>
      <c r="M19" s="3">
        <v>15</v>
      </c>
    </row>
    <row r="20" customHeight="1" spans="1:13">
      <c r="A20" s="3" t="s">
        <v>2854</v>
      </c>
      <c r="D20" s="91" t="s">
        <v>21</v>
      </c>
      <c r="E20" s="91" t="s">
        <v>4148</v>
      </c>
      <c r="F20" s="3">
        <v>1990</v>
      </c>
      <c r="G20" s="3" t="s">
        <v>1802</v>
      </c>
      <c r="H20" s="3" t="s">
        <v>4121</v>
      </c>
      <c r="I20" s="3">
        <v>526</v>
      </c>
      <c r="J20" s="3" t="s">
        <v>105</v>
      </c>
      <c r="K20" s="3" t="s">
        <v>72</v>
      </c>
      <c r="M20" s="3">
        <v>15</v>
      </c>
    </row>
    <row r="21" customHeight="1" spans="1:13">
      <c r="A21" s="3" t="s">
        <v>2854</v>
      </c>
      <c r="D21" s="91" t="s">
        <v>161</v>
      </c>
      <c r="E21" s="91" t="s">
        <v>4149</v>
      </c>
      <c r="F21" s="3">
        <v>1989</v>
      </c>
      <c r="G21" s="3" t="s">
        <v>62</v>
      </c>
      <c r="H21" s="3" t="s">
        <v>4150</v>
      </c>
      <c r="I21" s="3">
        <v>136</v>
      </c>
      <c r="J21" s="3" t="s">
        <v>105</v>
      </c>
      <c r="K21" s="3" t="s">
        <v>72</v>
      </c>
      <c r="M21" s="3">
        <v>15</v>
      </c>
    </row>
    <row r="22" customHeight="1" spans="1:13">
      <c r="A22" s="3">
        <v>12388</v>
      </c>
      <c r="D22" s="91" t="s">
        <v>21</v>
      </c>
      <c r="E22" s="91" t="s">
        <v>4752</v>
      </c>
      <c r="F22" s="3">
        <v>1990</v>
      </c>
      <c r="G22" s="3" t="s">
        <v>90</v>
      </c>
      <c r="H22" s="3" t="s">
        <v>4123</v>
      </c>
      <c r="I22" s="3">
        <v>428</v>
      </c>
      <c r="J22" s="3" t="s">
        <v>105</v>
      </c>
      <c r="K22" s="3" t="s">
        <v>25</v>
      </c>
      <c r="M22" s="3">
        <v>20</v>
      </c>
    </row>
    <row r="23" customHeight="1" spans="1:13">
      <c r="A23" s="3">
        <v>12389</v>
      </c>
      <c r="D23" s="91" t="s">
        <v>21</v>
      </c>
      <c r="E23" s="91" t="s">
        <v>4753</v>
      </c>
      <c r="F23" s="3">
        <v>1990</v>
      </c>
      <c r="G23" s="3" t="s">
        <v>90</v>
      </c>
      <c r="H23" s="3" t="s">
        <v>4123</v>
      </c>
      <c r="I23" s="3">
        <v>428</v>
      </c>
      <c r="J23" s="3" t="s">
        <v>105</v>
      </c>
      <c r="K23" s="3" t="s">
        <v>25</v>
      </c>
      <c r="M23" s="3">
        <v>20</v>
      </c>
    </row>
    <row r="24" customHeight="1" spans="1:13">
      <c r="A24" s="3">
        <v>12390</v>
      </c>
      <c r="D24" s="91" t="s">
        <v>21</v>
      </c>
      <c r="E24" s="91" t="s">
        <v>4754</v>
      </c>
      <c r="F24" s="3">
        <v>1990</v>
      </c>
      <c r="G24" s="3" t="s">
        <v>90</v>
      </c>
      <c r="H24" s="3" t="s">
        <v>4123</v>
      </c>
      <c r="I24" s="3">
        <v>428</v>
      </c>
      <c r="J24" s="3" t="s">
        <v>105</v>
      </c>
      <c r="K24" s="3" t="s">
        <v>25</v>
      </c>
      <c r="M24" s="3">
        <v>20</v>
      </c>
    </row>
    <row r="25" customHeight="1" spans="1:13">
      <c r="A25" s="3" t="s">
        <v>2854</v>
      </c>
      <c r="D25" s="163"/>
      <c r="E25" s="91" t="s">
        <v>4755</v>
      </c>
      <c r="F25" s="3">
        <v>1990</v>
      </c>
      <c r="G25" s="3" t="s">
        <v>4126</v>
      </c>
      <c r="H25" s="3" t="s">
        <v>4756</v>
      </c>
      <c r="I25" s="3">
        <v>100</v>
      </c>
      <c r="J25" s="3" t="s">
        <v>105</v>
      </c>
      <c r="K25" s="3" t="s">
        <v>25</v>
      </c>
      <c r="M25" s="3">
        <v>20</v>
      </c>
    </row>
    <row r="26" customHeight="1" spans="1:13">
      <c r="A26" s="3" t="s">
        <v>2854</v>
      </c>
      <c r="D26" s="163"/>
      <c r="E26" s="91" t="s">
        <v>4757</v>
      </c>
      <c r="F26" s="3">
        <v>1990</v>
      </c>
      <c r="G26" s="3" t="s">
        <v>4126</v>
      </c>
      <c r="H26" s="3" t="s">
        <v>4758</v>
      </c>
      <c r="I26" s="3">
        <v>47</v>
      </c>
      <c r="J26" s="3" t="s">
        <v>105</v>
      </c>
      <c r="K26" s="3" t="s">
        <v>25</v>
      </c>
      <c r="M26" s="3">
        <v>20</v>
      </c>
    </row>
    <row r="27" customHeight="1" spans="1:13">
      <c r="A27" s="3" t="s">
        <v>2854</v>
      </c>
      <c r="D27" s="163"/>
      <c r="E27" s="91" t="s">
        <v>4759</v>
      </c>
      <c r="F27" s="3">
        <v>1990</v>
      </c>
      <c r="G27" s="3" t="s">
        <v>4126</v>
      </c>
      <c r="H27" s="3" t="s">
        <v>4760</v>
      </c>
      <c r="I27" s="3">
        <v>114</v>
      </c>
      <c r="J27" s="3" t="s">
        <v>105</v>
      </c>
      <c r="K27" s="3" t="s">
        <v>25</v>
      </c>
      <c r="M27" s="3">
        <v>20</v>
      </c>
    </row>
    <row r="28" customHeight="1" spans="1:13">
      <c r="A28" s="3" t="s">
        <v>2854</v>
      </c>
      <c r="D28" s="163"/>
      <c r="E28" s="91" t="s">
        <v>4761</v>
      </c>
      <c r="F28" s="3">
        <v>1990</v>
      </c>
      <c r="G28" s="3" t="s">
        <v>4126</v>
      </c>
      <c r="H28" s="3" t="s">
        <v>4756</v>
      </c>
      <c r="I28" s="3">
        <v>100</v>
      </c>
      <c r="J28" s="3" t="s">
        <v>105</v>
      </c>
      <c r="K28" s="3" t="s">
        <v>25</v>
      </c>
      <c r="M28" s="3">
        <v>20</v>
      </c>
    </row>
    <row r="29" customHeight="1" spans="1:13">
      <c r="A29" s="3" t="s">
        <v>2854</v>
      </c>
      <c r="D29" s="91" t="s">
        <v>21</v>
      </c>
      <c r="E29" s="91" t="s">
        <v>4762</v>
      </c>
      <c r="F29" s="3">
        <v>1990</v>
      </c>
      <c r="G29" s="3" t="s">
        <v>90</v>
      </c>
      <c r="H29" s="3" t="s">
        <v>4763</v>
      </c>
      <c r="I29" s="3">
        <v>440</v>
      </c>
      <c r="J29" s="3" t="s">
        <v>4764</v>
      </c>
      <c r="K29" s="3" t="s">
        <v>25</v>
      </c>
      <c r="M29" s="3">
        <v>20</v>
      </c>
    </row>
    <row r="30" customHeight="1" spans="1:13">
      <c r="A30" s="3">
        <v>11833</v>
      </c>
      <c r="D30" s="91" t="s">
        <v>21</v>
      </c>
      <c r="E30" s="91" t="s">
        <v>4765</v>
      </c>
      <c r="F30" s="3">
        <v>1990</v>
      </c>
      <c r="G30" s="3" t="s">
        <v>90</v>
      </c>
      <c r="H30" s="3" t="s">
        <v>4766</v>
      </c>
      <c r="I30" s="3" t="s">
        <v>4213</v>
      </c>
      <c r="J30" s="3">
        <v>439</v>
      </c>
      <c r="K30" s="3" t="s">
        <v>25</v>
      </c>
      <c r="M30" s="3">
        <v>25</v>
      </c>
    </row>
    <row r="31" customHeight="1" spans="1:13">
      <c r="A31" s="3" t="s">
        <v>2854</v>
      </c>
      <c r="D31" s="163"/>
      <c r="E31" s="91" t="s">
        <v>4767</v>
      </c>
      <c r="F31" s="3">
        <v>1984</v>
      </c>
      <c r="G31" s="3" t="s">
        <v>62</v>
      </c>
      <c r="H31" s="3" t="s">
        <v>4768</v>
      </c>
      <c r="I31" s="3">
        <v>51</v>
      </c>
      <c r="J31" s="3" t="s">
        <v>105</v>
      </c>
      <c r="K31" s="3" t="s">
        <v>763</v>
      </c>
      <c r="M31" s="3">
        <v>25</v>
      </c>
    </row>
    <row r="32" customHeight="1" spans="1:13">
      <c r="A32" s="3" t="s">
        <v>2854</v>
      </c>
      <c r="D32" s="163"/>
      <c r="E32" s="91" t="s">
        <v>4769</v>
      </c>
      <c r="F32" s="3">
        <v>1984</v>
      </c>
      <c r="G32" s="3" t="s">
        <v>62</v>
      </c>
      <c r="H32" s="3" t="s">
        <v>4768</v>
      </c>
      <c r="I32" s="3">
        <v>51</v>
      </c>
      <c r="J32" s="3" t="s">
        <v>105</v>
      </c>
      <c r="K32" s="3" t="s">
        <v>763</v>
      </c>
      <c r="M32" s="3">
        <v>25</v>
      </c>
    </row>
    <row r="33" customHeight="1" spans="1:13">
      <c r="A33" s="3" t="s">
        <v>2854</v>
      </c>
      <c r="D33" s="163"/>
      <c r="E33" s="91" t="s">
        <v>4770</v>
      </c>
      <c r="F33" s="3">
        <v>1984</v>
      </c>
      <c r="G33" s="3" t="s">
        <v>62</v>
      </c>
      <c r="H33" s="3" t="s">
        <v>4145</v>
      </c>
      <c r="I33" s="3">
        <v>96</v>
      </c>
      <c r="J33" s="3" t="s">
        <v>105</v>
      </c>
      <c r="K33" s="3" t="s">
        <v>72</v>
      </c>
      <c r="M33" s="3">
        <v>25</v>
      </c>
    </row>
    <row r="34" customHeight="1" spans="1:13">
      <c r="A34" s="3" t="s">
        <v>2854</v>
      </c>
      <c r="D34" s="91" t="s">
        <v>21</v>
      </c>
      <c r="E34" s="91" t="s">
        <v>4771</v>
      </c>
      <c r="F34" s="3">
        <v>1990</v>
      </c>
      <c r="G34" s="3" t="s">
        <v>90</v>
      </c>
      <c r="H34" s="3" t="s">
        <v>4123</v>
      </c>
      <c r="I34" s="3">
        <v>428</v>
      </c>
      <c r="J34" s="3" t="s">
        <v>105</v>
      </c>
      <c r="K34" s="3" t="s">
        <v>25</v>
      </c>
      <c r="M34" s="3">
        <v>25</v>
      </c>
    </row>
    <row r="35" customHeight="1" spans="1:13">
      <c r="A35" s="3" t="s">
        <v>2854</v>
      </c>
      <c r="D35" s="91" t="s">
        <v>21</v>
      </c>
      <c r="E35" s="91" t="s">
        <v>4772</v>
      </c>
      <c r="F35" s="3">
        <v>1990</v>
      </c>
      <c r="G35" s="3" t="s">
        <v>90</v>
      </c>
      <c r="H35" s="3" t="s">
        <v>4123</v>
      </c>
      <c r="I35" s="3">
        <v>428</v>
      </c>
      <c r="J35" s="3" t="s">
        <v>105</v>
      </c>
      <c r="K35" s="3" t="s">
        <v>25</v>
      </c>
      <c r="M35" s="3">
        <v>25</v>
      </c>
    </row>
    <row r="36" customHeight="1" spans="1:13">
      <c r="A36" s="3" t="s">
        <v>2854</v>
      </c>
      <c r="D36" s="91" t="s">
        <v>21</v>
      </c>
      <c r="E36" s="91" t="s">
        <v>4773</v>
      </c>
      <c r="F36" s="3">
        <v>1990</v>
      </c>
      <c r="G36" s="3" t="s">
        <v>90</v>
      </c>
      <c r="H36" s="3" t="s">
        <v>4123</v>
      </c>
      <c r="I36" s="3">
        <v>428</v>
      </c>
      <c r="J36" s="3" t="s">
        <v>105</v>
      </c>
      <c r="K36" s="3" t="s">
        <v>25</v>
      </c>
      <c r="M36" s="3">
        <v>25</v>
      </c>
    </row>
    <row r="37" customHeight="1" spans="1:13">
      <c r="A37" s="3" t="s">
        <v>2854</v>
      </c>
      <c r="D37" s="91" t="s">
        <v>21</v>
      </c>
      <c r="E37" s="91" t="s">
        <v>4774</v>
      </c>
      <c r="F37" s="3">
        <v>1990</v>
      </c>
      <c r="G37" s="3" t="s">
        <v>90</v>
      </c>
      <c r="H37" s="3" t="s">
        <v>4123</v>
      </c>
      <c r="I37" s="3">
        <v>428</v>
      </c>
      <c r="J37" s="3" t="s">
        <v>105</v>
      </c>
      <c r="K37" s="3" t="s">
        <v>25</v>
      </c>
      <c r="M37" s="3">
        <v>25</v>
      </c>
    </row>
    <row r="38" customHeight="1" spans="1:13">
      <c r="A38" s="3" t="s">
        <v>2854</v>
      </c>
      <c r="D38" s="91" t="s">
        <v>21</v>
      </c>
      <c r="E38" s="91" t="s">
        <v>4775</v>
      </c>
      <c r="F38" s="3">
        <v>1990</v>
      </c>
      <c r="G38" s="3" t="s">
        <v>90</v>
      </c>
      <c r="H38" s="3" t="s">
        <v>4123</v>
      </c>
      <c r="I38" s="3">
        <v>428</v>
      </c>
      <c r="J38" s="3" t="s">
        <v>105</v>
      </c>
      <c r="K38" s="3" t="s">
        <v>25</v>
      </c>
      <c r="M38" s="3">
        <v>25</v>
      </c>
    </row>
    <row r="39" customHeight="1" spans="1:13">
      <c r="A39" s="3">
        <v>12074</v>
      </c>
      <c r="D39" s="91" t="s">
        <v>21</v>
      </c>
      <c r="E39" s="91" t="s">
        <v>4776</v>
      </c>
      <c r="F39" s="3">
        <v>1988</v>
      </c>
      <c r="G39" s="3" t="s">
        <v>62</v>
      </c>
      <c r="H39" s="3" t="s">
        <v>4758</v>
      </c>
      <c r="J39" s="3">
        <v>66</v>
      </c>
      <c r="K39" s="3" t="s">
        <v>72</v>
      </c>
      <c r="M39" s="3">
        <v>30</v>
      </c>
    </row>
    <row r="40" customHeight="1" spans="1:13">
      <c r="A40" s="3">
        <v>12075</v>
      </c>
      <c r="D40" s="91" t="s">
        <v>21</v>
      </c>
      <c r="E40" s="91" t="s">
        <v>4777</v>
      </c>
      <c r="F40" s="3">
        <v>1988</v>
      </c>
      <c r="G40" s="3" t="s">
        <v>62</v>
      </c>
      <c r="H40" s="3" t="s">
        <v>4758</v>
      </c>
      <c r="J40" s="3">
        <v>66</v>
      </c>
      <c r="K40" s="3" t="s">
        <v>72</v>
      </c>
      <c r="M40" s="3">
        <v>30</v>
      </c>
    </row>
    <row r="41" customHeight="1" spans="1:13">
      <c r="A41" s="3">
        <v>12076</v>
      </c>
      <c r="D41" s="91" t="s">
        <v>21</v>
      </c>
      <c r="E41" s="91" t="s">
        <v>4778</v>
      </c>
      <c r="F41" s="3">
        <v>1988</v>
      </c>
      <c r="G41" s="3" t="s">
        <v>62</v>
      </c>
      <c r="H41" s="3" t="s">
        <v>4758</v>
      </c>
      <c r="J41" s="3">
        <v>66</v>
      </c>
      <c r="K41" s="3" t="s">
        <v>72</v>
      </c>
      <c r="M41" s="3">
        <v>30</v>
      </c>
    </row>
    <row r="42" customHeight="1" spans="1:13">
      <c r="A42" s="3" t="s">
        <v>2854</v>
      </c>
      <c r="D42" s="163"/>
      <c r="E42" s="91" t="s">
        <v>4779</v>
      </c>
      <c r="F42" s="3">
        <v>1984</v>
      </c>
      <c r="G42" s="3" t="s">
        <v>62</v>
      </c>
      <c r="H42" s="3" t="s">
        <v>4768</v>
      </c>
      <c r="I42" s="3">
        <v>51</v>
      </c>
      <c r="J42" s="3" t="s">
        <v>105</v>
      </c>
      <c r="K42" s="3" t="s">
        <v>666</v>
      </c>
      <c r="M42" s="3">
        <v>30</v>
      </c>
    </row>
    <row r="43" customHeight="1" spans="1:13">
      <c r="A43" s="3" t="s">
        <v>2854</v>
      </c>
      <c r="D43" s="163"/>
      <c r="E43" s="91" t="s">
        <v>4780</v>
      </c>
      <c r="F43" s="3">
        <v>1984</v>
      </c>
      <c r="G43" s="3" t="s">
        <v>62</v>
      </c>
      <c r="H43" s="3" t="s">
        <v>4768</v>
      </c>
      <c r="I43" s="3">
        <v>51</v>
      </c>
      <c r="J43" s="3" t="s">
        <v>105</v>
      </c>
      <c r="K43" s="3" t="s">
        <v>666</v>
      </c>
      <c r="M43" s="3">
        <v>30</v>
      </c>
    </row>
    <row r="44" customHeight="1" spans="1:13">
      <c r="A44" s="3" t="s">
        <v>2854</v>
      </c>
      <c r="D44" s="163"/>
      <c r="E44" s="91" t="s">
        <v>4781</v>
      </c>
      <c r="F44" s="3">
        <v>1990</v>
      </c>
      <c r="G44" s="3" t="s">
        <v>4126</v>
      </c>
      <c r="H44" s="3" t="s">
        <v>4782</v>
      </c>
      <c r="I44" s="3">
        <v>130</v>
      </c>
      <c r="J44" s="3" t="s">
        <v>105</v>
      </c>
      <c r="K44" s="3" t="s">
        <v>72</v>
      </c>
      <c r="M44" s="3">
        <v>35</v>
      </c>
    </row>
    <row r="45" customHeight="1" spans="1:13">
      <c r="A45" s="226">
        <f>'Drop 1 BBALL'!A438+1</f>
        <v>12047</v>
      </c>
      <c r="D45" s="91" t="s">
        <v>21</v>
      </c>
      <c r="E45" s="91" t="s">
        <v>4783</v>
      </c>
      <c r="F45" s="3">
        <v>1984</v>
      </c>
      <c r="G45" s="3" t="s">
        <v>62</v>
      </c>
      <c r="H45" s="3" t="s">
        <v>4768</v>
      </c>
      <c r="I45" s="3"/>
      <c r="J45" s="3">
        <v>51</v>
      </c>
      <c r="K45" s="3" t="s">
        <v>72</v>
      </c>
      <c r="M45" s="3">
        <v>50</v>
      </c>
    </row>
    <row r="46" customHeight="1" spans="1:13">
      <c r="A46" s="226">
        <f t="shared" ref="A46:A48" si="2">A45+1</f>
        <v>12048</v>
      </c>
      <c r="D46" s="91" t="s">
        <v>21</v>
      </c>
      <c r="E46" s="91" t="s">
        <v>4784</v>
      </c>
      <c r="F46" s="3">
        <v>1984</v>
      </c>
      <c r="G46" s="3" t="s">
        <v>62</v>
      </c>
      <c r="H46" s="3" t="s">
        <v>4768</v>
      </c>
      <c r="I46" s="3"/>
      <c r="J46" s="3">
        <v>51</v>
      </c>
      <c r="K46" s="3" t="s">
        <v>72</v>
      </c>
      <c r="M46" s="3">
        <v>50</v>
      </c>
    </row>
    <row r="47" customHeight="1" spans="1:13">
      <c r="A47" s="226">
        <f t="shared" si="2"/>
        <v>12049</v>
      </c>
      <c r="D47" s="91" t="s">
        <v>21</v>
      </c>
      <c r="E47" s="91" t="s">
        <v>4785</v>
      </c>
      <c r="F47" s="3">
        <v>1984</v>
      </c>
      <c r="G47" s="3" t="s">
        <v>62</v>
      </c>
      <c r="H47" s="3" t="s">
        <v>4768</v>
      </c>
      <c r="I47" s="3"/>
      <c r="J47" s="3">
        <v>51</v>
      </c>
      <c r="K47" s="3" t="s">
        <v>72</v>
      </c>
      <c r="M47" s="3">
        <v>50</v>
      </c>
    </row>
    <row r="48" customHeight="1" spans="1:13">
      <c r="A48" s="226">
        <f t="shared" si="2"/>
        <v>12050</v>
      </c>
      <c r="D48" s="91" t="s">
        <v>21</v>
      </c>
      <c r="E48" s="91" t="s">
        <v>4786</v>
      </c>
      <c r="F48" s="3">
        <v>1984</v>
      </c>
      <c r="G48" s="3" t="s">
        <v>62</v>
      </c>
      <c r="H48" s="3" t="s">
        <v>4768</v>
      </c>
      <c r="I48" s="3"/>
      <c r="J48" s="3">
        <v>51</v>
      </c>
      <c r="K48" s="3" t="s">
        <v>72</v>
      </c>
      <c r="M48" s="3">
        <v>50</v>
      </c>
    </row>
    <row r="49" customHeight="1" spans="1:13">
      <c r="A49" s="3">
        <v>11959</v>
      </c>
      <c r="D49" s="91" t="s">
        <v>21</v>
      </c>
      <c r="E49" s="91" t="s">
        <v>4787</v>
      </c>
      <c r="F49" s="3">
        <v>1984</v>
      </c>
      <c r="G49" s="3" t="s">
        <v>62</v>
      </c>
      <c r="H49" s="3" t="s">
        <v>4768</v>
      </c>
      <c r="J49" s="3">
        <v>51</v>
      </c>
      <c r="K49" s="3" t="s">
        <v>72</v>
      </c>
      <c r="M49" s="3">
        <v>50</v>
      </c>
    </row>
    <row r="50" customHeight="1" spans="1:13">
      <c r="A50" s="3">
        <v>12064</v>
      </c>
      <c r="D50" s="91" t="s">
        <v>21</v>
      </c>
      <c r="E50" s="91" t="s">
        <v>4788</v>
      </c>
      <c r="F50" s="3">
        <v>2008</v>
      </c>
      <c r="G50" s="3" t="s">
        <v>4789</v>
      </c>
      <c r="H50" s="3" t="s">
        <v>4790</v>
      </c>
      <c r="I50" s="3" t="s">
        <v>4791</v>
      </c>
      <c r="J50" s="3">
        <v>59</v>
      </c>
      <c r="K50" s="3" t="s">
        <v>30</v>
      </c>
      <c r="M50" s="3">
        <v>50</v>
      </c>
    </row>
    <row r="51" customHeight="1" spans="1:13">
      <c r="A51" s="3">
        <v>12065</v>
      </c>
      <c r="D51" s="91" t="s">
        <v>21</v>
      </c>
      <c r="E51" s="91" t="s">
        <v>4792</v>
      </c>
      <c r="F51" s="3">
        <v>2008</v>
      </c>
      <c r="G51" s="3" t="s">
        <v>4789</v>
      </c>
      <c r="H51" s="3" t="s">
        <v>4790</v>
      </c>
      <c r="I51" s="3" t="s">
        <v>4791</v>
      </c>
      <c r="J51" s="3">
        <v>59</v>
      </c>
      <c r="K51" s="3" t="s">
        <v>30</v>
      </c>
      <c r="M51" s="3">
        <v>50</v>
      </c>
    </row>
    <row r="52" customHeight="1" spans="1:13">
      <c r="A52" s="3">
        <v>12066</v>
      </c>
      <c r="D52" s="91" t="s">
        <v>21</v>
      </c>
      <c r="E52" s="91" t="s">
        <v>4793</v>
      </c>
      <c r="F52" s="3">
        <v>2008</v>
      </c>
      <c r="G52" s="3" t="s">
        <v>4789</v>
      </c>
      <c r="H52" s="3" t="s">
        <v>4790</v>
      </c>
      <c r="I52" s="3" t="s">
        <v>4791</v>
      </c>
      <c r="J52" s="3">
        <v>59</v>
      </c>
      <c r="K52" s="3" t="s">
        <v>30</v>
      </c>
      <c r="M52" s="3">
        <v>50</v>
      </c>
    </row>
    <row r="53" customHeight="1" spans="1:13">
      <c r="A53" s="3">
        <v>12067</v>
      </c>
      <c r="D53" s="91" t="s">
        <v>21</v>
      </c>
      <c r="E53" s="91" t="s">
        <v>4794</v>
      </c>
      <c r="F53" s="3">
        <v>2008</v>
      </c>
      <c r="G53" s="3" t="s">
        <v>4789</v>
      </c>
      <c r="H53" s="3" t="s">
        <v>4790</v>
      </c>
      <c r="I53" s="3" t="s">
        <v>4791</v>
      </c>
      <c r="J53" s="3">
        <v>59</v>
      </c>
      <c r="K53" s="3" t="s">
        <v>30</v>
      </c>
      <c r="M53" s="3">
        <v>50</v>
      </c>
    </row>
    <row r="54" customHeight="1" spans="1:13">
      <c r="A54" s="3">
        <v>12068</v>
      </c>
      <c r="D54" s="91" t="s">
        <v>21</v>
      </c>
      <c r="E54" s="91" t="s">
        <v>4795</v>
      </c>
      <c r="F54" s="3">
        <v>2008</v>
      </c>
      <c r="G54" s="3" t="s">
        <v>4789</v>
      </c>
      <c r="H54" s="3" t="s">
        <v>4790</v>
      </c>
      <c r="I54" s="3" t="s">
        <v>4791</v>
      </c>
      <c r="J54" s="3">
        <v>59</v>
      </c>
      <c r="K54" s="3" t="s">
        <v>30</v>
      </c>
      <c r="M54" s="3">
        <v>50</v>
      </c>
    </row>
    <row r="55" customHeight="1" spans="1:13">
      <c r="A55" s="3">
        <v>12069</v>
      </c>
      <c r="D55" s="91" t="s">
        <v>21</v>
      </c>
      <c r="E55" s="91" t="s">
        <v>4796</v>
      </c>
      <c r="F55" s="3">
        <v>2008</v>
      </c>
      <c r="G55" s="3" t="s">
        <v>4789</v>
      </c>
      <c r="H55" s="3" t="s">
        <v>4790</v>
      </c>
      <c r="I55" s="3" t="s">
        <v>4791</v>
      </c>
      <c r="J55" s="3">
        <v>59</v>
      </c>
      <c r="K55" s="3" t="s">
        <v>30</v>
      </c>
      <c r="M55" s="3">
        <v>50</v>
      </c>
    </row>
    <row r="56" customHeight="1" spans="1:13">
      <c r="A56" s="3">
        <v>12070</v>
      </c>
      <c r="D56" s="91" t="s">
        <v>21</v>
      </c>
      <c r="E56" s="91" t="s">
        <v>4797</v>
      </c>
      <c r="F56" s="3">
        <v>2008</v>
      </c>
      <c r="G56" s="3" t="s">
        <v>4789</v>
      </c>
      <c r="H56" s="3" t="s">
        <v>4790</v>
      </c>
      <c r="I56" s="3" t="s">
        <v>4791</v>
      </c>
      <c r="J56" s="3">
        <v>59</v>
      </c>
      <c r="K56" s="3" t="s">
        <v>30</v>
      </c>
      <c r="M56" s="3">
        <v>50</v>
      </c>
    </row>
    <row r="57" customHeight="1" spans="1:13">
      <c r="A57" s="3">
        <v>12071</v>
      </c>
      <c r="D57" s="91" t="s">
        <v>21</v>
      </c>
      <c r="E57" s="91" t="s">
        <v>4798</v>
      </c>
      <c r="F57" s="3">
        <v>2008</v>
      </c>
      <c r="G57" s="3" t="s">
        <v>4789</v>
      </c>
      <c r="H57" s="3" t="s">
        <v>4790</v>
      </c>
      <c r="I57" s="3" t="s">
        <v>4791</v>
      </c>
      <c r="J57" s="3">
        <v>59</v>
      </c>
      <c r="K57" s="3" t="s">
        <v>30</v>
      </c>
      <c r="M57" s="3">
        <v>50</v>
      </c>
    </row>
    <row r="58" customHeight="1" spans="1:13">
      <c r="A58" s="3">
        <v>12072</v>
      </c>
      <c r="D58" s="91" t="s">
        <v>21</v>
      </c>
      <c r="E58" s="91" t="s">
        <v>4799</v>
      </c>
      <c r="F58" s="3">
        <v>2008</v>
      </c>
      <c r="G58" s="3" t="s">
        <v>4789</v>
      </c>
      <c r="H58" s="3" t="s">
        <v>4790</v>
      </c>
      <c r="I58" s="3" t="s">
        <v>4791</v>
      </c>
      <c r="J58" s="3">
        <v>59</v>
      </c>
      <c r="K58" s="3" t="s">
        <v>30</v>
      </c>
      <c r="M58" s="3">
        <v>50</v>
      </c>
    </row>
    <row r="59" customHeight="1" spans="1:13">
      <c r="A59" s="3" t="s">
        <v>2854</v>
      </c>
      <c r="D59" s="163"/>
      <c r="E59" s="91" t="s">
        <v>4800</v>
      </c>
      <c r="F59" s="3">
        <v>2008</v>
      </c>
      <c r="G59" s="3" t="s">
        <v>1802</v>
      </c>
      <c r="H59" s="3" t="s">
        <v>4790</v>
      </c>
      <c r="I59" s="3" t="s">
        <v>4178</v>
      </c>
      <c r="J59" s="3" t="s">
        <v>4801</v>
      </c>
      <c r="K59" s="3" t="s">
        <v>25</v>
      </c>
      <c r="M59" s="3">
        <v>50</v>
      </c>
    </row>
    <row r="60" customHeight="1" spans="1:13">
      <c r="A60" s="3" t="s">
        <v>2854</v>
      </c>
      <c r="D60" s="163"/>
      <c r="E60" s="91" t="s">
        <v>4802</v>
      </c>
      <c r="F60" s="3">
        <v>2008</v>
      </c>
      <c r="G60" s="3" t="s">
        <v>1802</v>
      </c>
      <c r="H60" s="3" t="s">
        <v>4790</v>
      </c>
      <c r="I60" s="3" t="s">
        <v>4178</v>
      </c>
      <c r="J60" s="3" t="s">
        <v>4801</v>
      </c>
      <c r="K60" s="3" t="s">
        <v>25</v>
      </c>
      <c r="M60" s="3">
        <v>50</v>
      </c>
    </row>
    <row r="61" customHeight="1" spans="1:13">
      <c r="A61" s="3" t="s">
        <v>2854</v>
      </c>
      <c r="D61" s="163"/>
      <c r="E61" s="91" t="s">
        <v>4803</v>
      </c>
      <c r="F61" s="3">
        <v>2008</v>
      </c>
      <c r="G61" s="3" t="s">
        <v>1802</v>
      </c>
      <c r="H61" s="3" t="s">
        <v>4790</v>
      </c>
      <c r="I61" s="3" t="s">
        <v>4178</v>
      </c>
      <c r="J61" s="3" t="s">
        <v>4801</v>
      </c>
      <c r="K61" s="3" t="s">
        <v>25</v>
      </c>
      <c r="M61" s="3">
        <v>50</v>
      </c>
    </row>
    <row r="62" customHeight="1" spans="1:13">
      <c r="A62" s="3" t="s">
        <v>2854</v>
      </c>
      <c r="D62" s="163"/>
      <c r="E62" s="91" t="s">
        <v>4804</v>
      </c>
      <c r="F62" s="3">
        <v>1984</v>
      </c>
      <c r="G62" s="3" t="s">
        <v>62</v>
      </c>
      <c r="H62" s="3" t="s">
        <v>4768</v>
      </c>
      <c r="I62" s="3">
        <v>51</v>
      </c>
      <c r="J62" s="3" t="s">
        <v>105</v>
      </c>
      <c r="K62" s="3" t="s">
        <v>72</v>
      </c>
      <c r="M62" s="3">
        <v>50</v>
      </c>
    </row>
    <row r="63" customHeight="1" spans="1:13">
      <c r="A63" s="3" t="s">
        <v>2854</v>
      </c>
      <c r="D63" s="163"/>
      <c r="E63" s="91" t="s">
        <v>4805</v>
      </c>
      <c r="F63" s="3">
        <v>1984</v>
      </c>
      <c r="G63" s="3" t="s">
        <v>62</v>
      </c>
      <c r="H63" s="3" t="s">
        <v>4768</v>
      </c>
      <c r="I63" s="3">
        <v>51</v>
      </c>
      <c r="J63" s="3" t="s">
        <v>105</v>
      </c>
      <c r="K63" s="3" t="s">
        <v>72</v>
      </c>
      <c r="M63" s="3">
        <v>50</v>
      </c>
    </row>
    <row r="64" customHeight="1" spans="1:13">
      <c r="A64" s="3">
        <v>12073</v>
      </c>
      <c r="D64" s="91" t="s">
        <v>21</v>
      </c>
      <c r="E64" s="91" t="s">
        <v>4806</v>
      </c>
      <c r="F64" s="3">
        <v>1984</v>
      </c>
      <c r="G64" s="3" t="s">
        <v>62</v>
      </c>
      <c r="H64" s="3" t="s">
        <v>4782</v>
      </c>
      <c r="J64" s="3">
        <v>49</v>
      </c>
      <c r="K64" s="3" t="s">
        <v>72</v>
      </c>
      <c r="M64" s="3">
        <v>60</v>
      </c>
    </row>
    <row r="65" customHeight="1" spans="1:13">
      <c r="A65" s="3" t="s">
        <v>2854</v>
      </c>
      <c r="D65" s="163"/>
      <c r="E65" s="91" t="s">
        <v>4807</v>
      </c>
      <c r="F65" s="3">
        <v>1990</v>
      </c>
      <c r="G65" s="3" t="s">
        <v>4126</v>
      </c>
      <c r="H65" s="3" t="s">
        <v>4123</v>
      </c>
      <c r="I65" s="3">
        <v>50</v>
      </c>
      <c r="J65" s="3" t="s">
        <v>105</v>
      </c>
      <c r="K65" s="3" t="s">
        <v>25</v>
      </c>
      <c r="M65" s="3">
        <v>60</v>
      </c>
    </row>
    <row r="66" customHeight="1" spans="1:13">
      <c r="A66" s="6" t="e">
        <f t="shared" ref="A66:A72" si="3">A65+1</f>
        <v>#VALUE!</v>
      </c>
      <c r="D66" s="91" t="s">
        <v>21</v>
      </c>
      <c r="E66" s="91" t="s">
        <v>4808</v>
      </c>
      <c r="F66" s="3">
        <v>1990</v>
      </c>
      <c r="G66" s="3" t="s">
        <v>90</v>
      </c>
      <c r="H66" s="3" t="s">
        <v>4123</v>
      </c>
      <c r="I66" s="3"/>
      <c r="J66" s="3">
        <v>428</v>
      </c>
      <c r="K66" s="3" t="s">
        <v>30</v>
      </c>
      <c r="M66" s="3">
        <v>80</v>
      </c>
    </row>
    <row r="67" customHeight="1" spans="1:13">
      <c r="A67" s="6" t="e">
        <f t="shared" si="3"/>
        <v>#VALUE!</v>
      </c>
      <c r="D67" s="91" t="s">
        <v>21</v>
      </c>
      <c r="E67" s="91" t="s">
        <v>4809</v>
      </c>
      <c r="F67" s="3">
        <v>1990</v>
      </c>
      <c r="G67" s="3" t="s">
        <v>90</v>
      </c>
      <c r="H67" s="3" t="s">
        <v>4123</v>
      </c>
      <c r="I67" s="3"/>
      <c r="J67" s="3">
        <v>428</v>
      </c>
      <c r="K67" s="3" t="s">
        <v>30</v>
      </c>
      <c r="M67" s="3">
        <v>80</v>
      </c>
    </row>
    <row r="68" customHeight="1" spans="1:13">
      <c r="A68" s="6" t="e">
        <f t="shared" si="3"/>
        <v>#VALUE!</v>
      </c>
      <c r="D68" s="91" t="s">
        <v>21</v>
      </c>
      <c r="E68" s="91" t="s">
        <v>4810</v>
      </c>
      <c r="F68" s="3">
        <v>1990</v>
      </c>
      <c r="G68" s="3" t="s">
        <v>90</v>
      </c>
      <c r="H68" s="3" t="s">
        <v>4123</v>
      </c>
      <c r="I68" s="3"/>
      <c r="J68" s="3">
        <v>428</v>
      </c>
      <c r="K68" s="3" t="s">
        <v>30</v>
      </c>
      <c r="M68" s="3">
        <v>80</v>
      </c>
    </row>
    <row r="69" customHeight="1" spans="1:13">
      <c r="A69" s="6" t="e">
        <f t="shared" si="3"/>
        <v>#VALUE!</v>
      </c>
      <c r="D69" s="91" t="s">
        <v>21</v>
      </c>
      <c r="E69" s="91" t="s">
        <v>4811</v>
      </c>
      <c r="F69" s="3">
        <v>1990</v>
      </c>
      <c r="G69" s="3" t="s">
        <v>90</v>
      </c>
      <c r="H69" s="3" t="s">
        <v>4123</v>
      </c>
      <c r="I69" s="3"/>
      <c r="J69" s="3">
        <v>428</v>
      </c>
      <c r="K69" s="3" t="s">
        <v>30</v>
      </c>
      <c r="M69" s="3">
        <v>80</v>
      </c>
    </row>
    <row r="70" customHeight="1" spans="1:13">
      <c r="A70" s="6" t="e">
        <f t="shared" si="3"/>
        <v>#VALUE!</v>
      </c>
      <c r="D70" s="91" t="s">
        <v>21</v>
      </c>
      <c r="E70" s="91" t="s">
        <v>4812</v>
      </c>
      <c r="F70" s="3">
        <v>1990</v>
      </c>
      <c r="G70" s="3" t="s">
        <v>90</v>
      </c>
      <c r="H70" s="3" t="s">
        <v>4123</v>
      </c>
      <c r="I70" s="3"/>
      <c r="J70" s="3">
        <v>428</v>
      </c>
      <c r="K70" s="3" t="s">
        <v>30</v>
      </c>
      <c r="M70" s="3">
        <v>80</v>
      </c>
    </row>
    <row r="71" customHeight="1" spans="1:13">
      <c r="A71" s="6" t="e">
        <f t="shared" si="3"/>
        <v>#VALUE!</v>
      </c>
      <c r="D71" s="91" t="s">
        <v>21</v>
      </c>
      <c r="E71" s="91" t="s">
        <v>4813</v>
      </c>
      <c r="F71" s="3">
        <v>1990</v>
      </c>
      <c r="G71" s="3" t="s">
        <v>90</v>
      </c>
      <c r="H71" s="3" t="s">
        <v>4123</v>
      </c>
      <c r="I71" s="3"/>
      <c r="J71" s="3">
        <v>428</v>
      </c>
      <c r="K71" s="3" t="s">
        <v>30</v>
      </c>
      <c r="M71" s="3">
        <v>80</v>
      </c>
    </row>
    <row r="72" customHeight="1" spans="1:13">
      <c r="A72" s="6" t="e">
        <f t="shared" si="3"/>
        <v>#VALUE!</v>
      </c>
      <c r="D72" s="91" t="s">
        <v>21</v>
      </c>
      <c r="E72" s="91" t="s">
        <v>4814</v>
      </c>
      <c r="F72" s="3">
        <v>1990</v>
      </c>
      <c r="G72" s="3" t="s">
        <v>90</v>
      </c>
      <c r="H72" s="3" t="s">
        <v>4123</v>
      </c>
      <c r="I72" s="3"/>
      <c r="J72" s="3">
        <v>428</v>
      </c>
      <c r="K72" s="3" t="s">
        <v>30</v>
      </c>
      <c r="M72" s="3">
        <v>80</v>
      </c>
    </row>
    <row r="73" customHeight="1" spans="1:13">
      <c r="A73" s="3">
        <v>11958</v>
      </c>
      <c r="D73" s="91" t="s">
        <v>21</v>
      </c>
      <c r="E73" s="91" t="s">
        <v>4815</v>
      </c>
      <c r="F73" s="3">
        <v>1984</v>
      </c>
      <c r="G73" s="3" t="s">
        <v>62</v>
      </c>
      <c r="H73" s="3" t="s">
        <v>4768</v>
      </c>
      <c r="J73" s="3">
        <v>51</v>
      </c>
      <c r="K73" s="3" t="s">
        <v>25</v>
      </c>
      <c r="M73" s="3">
        <v>90</v>
      </c>
    </row>
    <row r="74" customHeight="1" spans="1:13">
      <c r="A74" s="6">
        <f t="shared" ref="A74:A75" si="4">A73+1</f>
        <v>11959</v>
      </c>
      <c r="D74" s="91" t="s">
        <v>21</v>
      </c>
      <c r="E74" s="91" t="s">
        <v>4816</v>
      </c>
      <c r="F74" s="3">
        <v>2015</v>
      </c>
      <c r="G74" s="3" t="s">
        <v>1802</v>
      </c>
      <c r="H74" s="3" t="s">
        <v>4817</v>
      </c>
      <c r="I74" s="3"/>
      <c r="J74" s="3">
        <v>1</v>
      </c>
      <c r="K74" s="3" t="s">
        <v>25</v>
      </c>
      <c r="M74" s="3">
        <v>100</v>
      </c>
    </row>
    <row r="75" customHeight="1" spans="1:13">
      <c r="A75" s="6">
        <f t="shared" si="4"/>
        <v>11960</v>
      </c>
      <c r="D75" s="91" t="s">
        <v>21</v>
      </c>
      <c r="E75" s="91" t="s">
        <v>4818</v>
      </c>
      <c r="F75" s="3">
        <v>2015</v>
      </c>
      <c r="G75" s="3" t="s">
        <v>1802</v>
      </c>
      <c r="H75" s="3" t="s">
        <v>4817</v>
      </c>
      <c r="I75" s="3"/>
      <c r="J75" s="3">
        <v>1</v>
      </c>
      <c r="K75" s="3" t="s">
        <v>25</v>
      </c>
      <c r="M75" s="3">
        <v>100</v>
      </c>
    </row>
    <row r="76" customHeight="1" spans="1:13">
      <c r="A76" s="3">
        <v>11818</v>
      </c>
      <c r="D76" s="91" t="s">
        <v>21</v>
      </c>
      <c r="E76" s="91" t="s">
        <v>4819</v>
      </c>
      <c r="F76" s="3">
        <v>2015</v>
      </c>
      <c r="G76" s="3" t="s">
        <v>1802</v>
      </c>
      <c r="H76" s="3" t="s">
        <v>4817</v>
      </c>
      <c r="I76" s="3"/>
      <c r="J76" s="3">
        <v>1</v>
      </c>
      <c r="K76" s="3" t="s">
        <v>25</v>
      </c>
      <c r="M76" s="3">
        <v>100</v>
      </c>
    </row>
    <row r="77" customHeight="1" spans="1:13">
      <c r="A77" s="3">
        <v>11819</v>
      </c>
      <c r="D77" s="91" t="s">
        <v>21</v>
      </c>
      <c r="E77" s="91" t="s">
        <v>4820</v>
      </c>
      <c r="F77" s="3">
        <v>2015</v>
      </c>
      <c r="G77" s="3" t="s">
        <v>1802</v>
      </c>
      <c r="H77" s="3" t="s">
        <v>4817</v>
      </c>
      <c r="I77" s="3"/>
      <c r="J77" s="3">
        <v>1</v>
      </c>
      <c r="K77" s="3" t="s">
        <v>25</v>
      </c>
      <c r="M77" s="3">
        <v>100</v>
      </c>
    </row>
    <row r="78" customHeight="1" spans="1:13">
      <c r="A78" s="3">
        <v>11820</v>
      </c>
      <c r="D78" s="91" t="s">
        <v>21</v>
      </c>
      <c r="E78" s="91" t="s">
        <v>4821</v>
      </c>
      <c r="F78" s="3">
        <v>2015</v>
      </c>
      <c r="G78" s="3" t="s">
        <v>1802</v>
      </c>
      <c r="H78" s="3" t="s">
        <v>4817</v>
      </c>
      <c r="I78" s="3"/>
      <c r="J78" s="3">
        <v>1</v>
      </c>
      <c r="K78" s="3" t="s">
        <v>25</v>
      </c>
      <c r="M78" s="3">
        <v>100</v>
      </c>
    </row>
    <row r="79" customHeight="1" spans="1:13">
      <c r="A79" s="3">
        <v>11821</v>
      </c>
      <c r="D79" s="91" t="s">
        <v>21</v>
      </c>
      <c r="E79" s="91" t="s">
        <v>4822</v>
      </c>
      <c r="F79" s="3">
        <v>2015</v>
      </c>
      <c r="G79" s="3" t="s">
        <v>1802</v>
      </c>
      <c r="H79" s="3" t="s">
        <v>4817</v>
      </c>
      <c r="I79" s="3"/>
      <c r="J79" s="3">
        <v>1</v>
      </c>
      <c r="K79" s="3" t="s">
        <v>25</v>
      </c>
      <c r="M79" s="3">
        <v>100</v>
      </c>
    </row>
    <row r="80" customHeight="1" spans="1:13">
      <c r="A80" s="3">
        <v>11822</v>
      </c>
      <c r="D80" s="91" t="s">
        <v>21</v>
      </c>
      <c r="E80" s="91" t="s">
        <v>4823</v>
      </c>
      <c r="F80" s="3">
        <v>2015</v>
      </c>
      <c r="G80" s="3" t="s">
        <v>1802</v>
      </c>
      <c r="H80" s="3" t="s">
        <v>4817</v>
      </c>
      <c r="I80" s="3"/>
      <c r="J80" s="3">
        <v>1</v>
      </c>
      <c r="K80" s="3" t="s">
        <v>25</v>
      </c>
      <c r="M80" s="3">
        <v>100</v>
      </c>
    </row>
    <row r="81" customHeight="1" spans="1:13">
      <c r="A81" s="3">
        <v>11823</v>
      </c>
      <c r="D81" s="91" t="s">
        <v>21</v>
      </c>
      <c r="E81" s="91" t="s">
        <v>4824</v>
      </c>
      <c r="F81" s="3">
        <v>2015</v>
      </c>
      <c r="G81" s="3" t="s">
        <v>1802</v>
      </c>
      <c r="H81" s="3" t="s">
        <v>4817</v>
      </c>
      <c r="I81" s="3"/>
      <c r="J81" s="3">
        <v>1</v>
      </c>
      <c r="K81" s="3" t="s">
        <v>25</v>
      </c>
      <c r="M81" s="3">
        <v>100</v>
      </c>
    </row>
    <row r="82" customHeight="1" spans="1:13">
      <c r="A82" s="3">
        <v>11824</v>
      </c>
      <c r="D82" s="91" t="s">
        <v>21</v>
      </c>
      <c r="E82" s="91" t="s">
        <v>4825</v>
      </c>
      <c r="F82" s="3">
        <v>2015</v>
      </c>
      <c r="G82" s="3" t="s">
        <v>1802</v>
      </c>
      <c r="H82" s="3" t="s">
        <v>4817</v>
      </c>
      <c r="I82" s="3"/>
      <c r="J82" s="3">
        <v>1</v>
      </c>
      <c r="K82" s="3" t="s">
        <v>25</v>
      </c>
      <c r="M82" s="3">
        <v>100</v>
      </c>
    </row>
    <row r="83" customHeight="1" spans="1:13">
      <c r="A83" s="3">
        <v>11825</v>
      </c>
      <c r="D83" s="91" t="s">
        <v>21</v>
      </c>
      <c r="E83" s="91" t="s">
        <v>4826</v>
      </c>
      <c r="F83" s="3">
        <v>2015</v>
      </c>
      <c r="G83" s="3" t="s">
        <v>1802</v>
      </c>
      <c r="H83" s="3" t="s">
        <v>4817</v>
      </c>
      <c r="I83" s="3"/>
      <c r="J83" s="3">
        <v>1</v>
      </c>
      <c r="K83" s="3" t="s">
        <v>25</v>
      </c>
      <c r="M83" s="3">
        <v>100</v>
      </c>
    </row>
    <row r="84" customHeight="1" spans="1:13">
      <c r="A84" s="3">
        <v>11826</v>
      </c>
      <c r="D84" s="91" t="s">
        <v>21</v>
      </c>
      <c r="E84" s="91" t="s">
        <v>4827</v>
      </c>
      <c r="F84" s="3">
        <v>2015</v>
      </c>
      <c r="G84" s="3" t="s">
        <v>1802</v>
      </c>
      <c r="H84" s="3" t="s">
        <v>4817</v>
      </c>
      <c r="I84" s="3"/>
      <c r="J84" s="3">
        <v>1</v>
      </c>
      <c r="K84" s="3" t="s">
        <v>25</v>
      </c>
      <c r="M84" s="3">
        <v>100</v>
      </c>
    </row>
    <row r="85" customHeight="1" spans="1:13">
      <c r="A85" s="3">
        <v>11827</v>
      </c>
      <c r="D85" s="91" t="s">
        <v>21</v>
      </c>
      <c r="E85" s="91" t="s">
        <v>4828</v>
      </c>
      <c r="F85" s="3">
        <v>2015</v>
      </c>
      <c r="G85" s="3" t="s">
        <v>1802</v>
      </c>
      <c r="H85" s="3" t="s">
        <v>4817</v>
      </c>
      <c r="I85" s="3"/>
      <c r="J85" s="3">
        <v>1</v>
      </c>
      <c r="K85" s="3" t="s">
        <v>25</v>
      </c>
      <c r="M85" s="3">
        <v>100</v>
      </c>
    </row>
    <row r="86" customHeight="1" spans="1:13">
      <c r="A86" s="3">
        <v>11828</v>
      </c>
      <c r="D86" s="91" t="s">
        <v>21</v>
      </c>
      <c r="E86" s="91" t="s">
        <v>4829</v>
      </c>
      <c r="F86" s="3">
        <v>2015</v>
      </c>
      <c r="G86" s="3" t="s">
        <v>1802</v>
      </c>
      <c r="H86" s="3" t="s">
        <v>4817</v>
      </c>
      <c r="I86" s="3"/>
      <c r="J86" s="3">
        <v>1</v>
      </c>
      <c r="K86" s="3" t="s">
        <v>25</v>
      </c>
      <c r="M86" s="3">
        <v>100</v>
      </c>
    </row>
    <row r="87" customHeight="1" spans="1:13">
      <c r="A87" s="3">
        <v>11829</v>
      </c>
      <c r="D87" s="91" t="s">
        <v>21</v>
      </c>
      <c r="E87" s="91" t="s">
        <v>4830</v>
      </c>
      <c r="F87" s="3">
        <v>2015</v>
      </c>
      <c r="G87" s="3" t="s">
        <v>1802</v>
      </c>
      <c r="H87" s="3" t="s">
        <v>4817</v>
      </c>
      <c r="I87" s="3"/>
      <c r="J87" s="3">
        <v>1</v>
      </c>
      <c r="K87" s="3" t="s">
        <v>25</v>
      </c>
      <c r="M87" s="3">
        <v>100</v>
      </c>
    </row>
    <row r="88" customHeight="1" spans="1:13">
      <c r="A88" s="3">
        <v>11830</v>
      </c>
      <c r="D88" s="91" t="s">
        <v>21</v>
      </c>
      <c r="E88" s="91" t="s">
        <v>4831</v>
      </c>
      <c r="F88" s="3">
        <v>2015</v>
      </c>
      <c r="G88" s="3" t="s">
        <v>1802</v>
      </c>
      <c r="H88" s="3" t="s">
        <v>4817</v>
      </c>
      <c r="I88" s="3"/>
      <c r="J88" s="3">
        <v>1</v>
      </c>
      <c r="K88" s="3" t="s">
        <v>25</v>
      </c>
      <c r="M88" s="3">
        <v>100</v>
      </c>
    </row>
    <row r="89" customHeight="1" spans="1:13">
      <c r="A89" s="3">
        <v>11831</v>
      </c>
      <c r="D89" s="91" t="s">
        <v>21</v>
      </c>
      <c r="E89" s="91" t="s">
        <v>4832</v>
      </c>
      <c r="F89" s="3">
        <v>2015</v>
      </c>
      <c r="G89" s="3" t="s">
        <v>1802</v>
      </c>
      <c r="H89" s="3" t="s">
        <v>4817</v>
      </c>
      <c r="I89" s="3"/>
      <c r="J89" s="3">
        <v>1</v>
      </c>
      <c r="K89" s="3" t="s">
        <v>25</v>
      </c>
      <c r="M89" s="3">
        <v>100</v>
      </c>
    </row>
    <row r="90" customHeight="1" spans="1:13">
      <c r="A90" s="3">
        <v>11832</v>
      </c>
      <c r="D90" s="91" t="s">
        <v>21</v>
      </c>
      <c r="E90" s="91" t="s">
        <v>4833</v>
      </c>
      <c r="F90" s="3">
        <v>2015</v>
      </c>
      <c r="G90" s="3" t="s">
        <v>1802</v>
      </c>
      <c r="H90" s="3" t="s">
        <v>4817</v>
      </c>
      <c r="I90" s="3"/>
      <c r="J90" s="3">
        <v>1</v>
      </c>
      <c r="K90" s="3" t="s">
        <v>25</v>
      </c>
      <c r="M90" s="3">
        <v>100</v>
      </c>
    </row>
    <row r="91" customHeight="1" spans="1:13">
      <c r="A91" s="3">
        <v>11834</v>
      </c>
      <c r="D91" s="91" t="s">
        <v>21</v>
      </c>
      <c r="E91" s="91" t="s">
        <v>4834</v>
      </c>
      <c r="F91" s="3">
        <v>2011</v>
      </c>
      <c r="G91" s="3" t="s">
        <v>4835</v>
      </c>
      <c r="H91" s="3" t="s">
        <v>4836</v>
      </c>
      <c r="I91" s="3" t="s">
        <v>4837</v>
      </c>
      <c r="J91" s="3" t="s">
        <v>4838</v>
      </c>
      <c r="K91" s="3" t="s">
        <v>30</v>
      </c>
      <c r="M91" s="3">
        <v>115</v>
      </c>
    </row>
    <row r="92" customHeight="1" spans="1:13">
      <c r="A92" s="3" t="s">
        <v>2854</v>
      </c>
      <c r="D92" s="91" t="s">
        <v>21</v>
      </c>
      <c r="E92" s="91" t="s">
        <v>4839</v>
      </c>
      <c r="F92" s="3">
        <v>2011</v>
      </c>
      <c r="G92" s="3" t="s">
        <v>4835</v>
      </c>
      <c r="H92" s="3" t="s">
        <v>4836</v>
      </c>
      <c r="I92" s="3" t="s">
        <v>4838</v>
      </c>
      <c r="J92" s="3" t="s">
        <v>4840</v>
      </c>
      <c r="K92" s="3" t="s">
        <v>30</v>
      </c>
      <c r="M92" s="3">
        <v>115</v>
      </c>
    </row>
    <row r="93" customHeight="1" spans="1:13">
      <c r="A93" s="3" t="s">
        <v>2854</v>
      </c>
      <c r="D93" s="91" t="s">
        <v>21</v>
      </c>
      <c r="E93" s="91" t="s">
        <v>4841</v>
      </c>
      <c r="F93" s="3">
        <v>2011</v>
      </c>
      <c r="G93" s="3" t="s">
        <v>4835</v>
      </c>
      <c r="H93" s="3" t="s">
        <v>4836</v>
      </c>
      <c r="I93" s="3" t="s">
        <v>4838</v>
      </c>
      <c r="J93" s="3" t="s">
        <v>4840</v>
      </c>
      <c r="K93" s="3" t="s">
        <v>30</v>
      </c>
      <c r="M93" s="3">
        <v>115</v>
      </c>
    </row>
    <row r="94" customHeight="1" spans="1:13">
      <c r="A94" s="3" t="s">
        <v>2854</v>
      </c>
      <c r="D94" s="91" t="s">
        <v>21</v>
      </c>
      <c r="E94" s="91" t="s">
        <v>4842</v>
      </c>
      <c r="F94" s="3">
        <v>2011</v>
      </c>
      <c r="G94" s="3" t="s">
        <v>4835</v>
      </c>
      <c r="H94" s="3" t="s">
        <v>4836</v>
      </c>
      <c r="I94" s="3" t="s">
        <v>4838</v>
      </c>
      <c r="J94" s="3" t="s">
        <v>4840</v>
      </c>
      <c r="K94" s="3" t="s">
        <v>30</v>
      </c>
      <c r="M94" s="3">
        <v>115</v>
      </c>
    </row>
    <row r="95" customHeight="1" spans="1:18">
      <c r="A95" s="52" t="s">
        <v>13</v>
      </c>
      <c r="B95" s="52"/>
      <c r="C95" s="52" t="s">
        <v>3071</v>
      </c>
      <c r="D95" s="161" t="s">
        <v>1</v>
      </c>
      <c r="E95" s="161" t="s">
        <v>2</v>
      </c>
      <c r="F95" s="52" t="s">
        <v>3</v>
      </c>
      <c r="G95" s="52" t="s">
        <v>4</v>
      </c>
      <c r="H95" s="52" t="s">
        <v>5</v>
      </c>
      <c r="I95" s="52" t="s">
        <v>6</v>
      </c>
      <c r="J95" s="52" t="s">
        <v>7</v>
      </c>
      <c r="K95" s="52" t="s">
        <v>8</v>
      </c>
      <c r="M95" s="3" t="s">
        <v>14</v>
      </c>
      <c r="N95" s="3" t="s">
        <v>1779</v>
      </c>
      <c r="O95" s="229" t="s">
        <v>1780</v>
      </c>
      <c r="P95" s="229" t="s">
        <v>1781</v>
      </c>
      <c r="Q95" s="229" t="s">
        <v>1782</v>
      </c>
      <c r="R95" s="1" t="s">
        <v>1783</v>
      </c>
    </row>
    <row r="96" customHeight="1" spans="15:17">
      <c r="O96" s="187">
        <f>COUNTA(A97:A1078)</f>
        <v>0</v>
      </c>
      <c r="P96" s="230">
        <f>SUM(M97:M1078)</f>
        <v>0</v>
      </c>
      <c r="Q96" s="187"/>
    </row>
    <row r="97" customHeight="1" spans="4:11">
      <c r="D97" s="3" t="s">
        <v>21</v>
      </c>
      <c r="E97" s="3">
        <v>54008886</v>
      </c>
      <c r="F97" s="3">
        <v>2015</v>
      </c>
      <c r="G97" s="3" t="s">
        <v>1802</v>
      </c>
      <c r="H97" s="3" t="s">
        <v>4843</v>
      </c>
      <c r="I97" s="3" t="s">
        <v>4844</v>
      </c>
      <c r="J97" s="3" t="s">
        <v>4845</v>
      </c>
      <c r="K97" s="3" t="s">
        <v>25</v>
      </c>
    </row>
    <row r="98" customHeight="1" spans="4:11">
      <c r="D98" s="3" t="s">
        <v>21</v>
      </c>
      <c r="E98" s="3" t="s">
        <v>4746</v>
      </c>
      <c r="F98" s="3">
        <v>2015</v>
      </c>
      <c r="G98" s="3" t="s">
        <v>1802</v>
      </c>
      <c r="H98" s="3" t="s">
        <v>4843</v>
      </c>
      <c r="I98" s="3" t="s">
        <v>4844</v>
      </c>
      <c r="J98" s="3" t="s">
        <v>4845</v>
      </c>
      <c r="K98" s="3" t="s">
        <v>25</v>
      </c>
    </row>
    <row r="99" customHeight="1" spans="4:11">
      <c r="D99" s="3" t="s">
        <v>21</v>
      </c>
      <c r="E99" s="3" t="s">
        <v>4746</v>
      </c>
      <c r="F99" s="3">
        <v>2015</v>
      </c>
      <c r="G99" s="3" t="s">
        <v>1802</v>
      </c>
      <c r="H99" s="3" t="s">
        <v>4843</v>
      </c>
      <c r="I99" s="3" t="s">
        <v>4844</v>
      </c>
      <c r="J99" s="3" t="s">
        <v>4845</v>
      </c>
      <c r="K99" s="3" t="s">
        <v>25</v>
      </c>
    </row>
    <row r="100" customHeight="1" spans="4:11">
      <c r="D100" s="3" t="s">
        <v>21</v>
      </c>
      <c r="E100" s="3" t="s">
        <v>4746</v>
      </c>
      <c r="F100" s="3">
        <v>2015</v>
      </c>
      <c r="G100" s="3" t="s">
        <v>1802</v>
      </c>
      <c r="H100" s="3" t="s">
        <v>4843</v>
      </c>
      <c r="I100" s="3" t="s">
        <v>4844</v>
      </c>
      <c r="J100" s="3" t="s">
        <v>4845</v>
      </c>
      <c r="K100" s="3" t="s">
        <v>25</v>
      </c>
    </row>
    <row r="101" customHeight="1" spans="4:11">
      <c r="D101" s="3" t="s">
        <v>21</v>
      </c>
      <c r="E101" s="3" t="s">
        <v>4746</v>
      </c>
      <c r="F101" s="3">
        <v>2015</v>
      </c>
      <c r="G101" s="3" t="s">
        <v>1802</v>
      </c>
      <c r="H101" s="3" t="s">
        <v>4843</v>
      </c>
      <c r="I101" s="3" t="s">
        <v>4844</v>
      </c>
      <c r="J101" s="3" t="s">
        <v>4845</v>
      </c>
      <c r="K101" s="3" t="s">
        <v>25</v>
      </c>
    </row>
    <row r="102" customHeight="1" spans="4:11">
      <c r="D102" s="3" t="s">
        <v>21</v>
      </c>
      <c r="E102" s="3" t="s">
        <v>4746</v>
      </c>
      <c r="F102" s="3">
        <v>2015</v>
      </c>
      <c r="G102" s="3" t="s">
        <v>1802</v>
      </c>
      <c r="H102" s="3" t="s">
        <v>4843</v>
      </c>
      <c r="I102" s="3" t="s">
        <v>4844</v>
      </c>
      <c r="J102" s="3" t="s">
        <v>4845</v>
      </c>
      <c r="K102" s="3" t="s">
        <v>25</v>
      </c>
    </row>
    <row r="103" customHeight="1" spans="4:11">
      <c r="D103" s="3" t="s">
        <v>21</v>
      </c>
      <c r="E103" s="3" t="s">
        <v>4746</v>
      </c>
      <c r="F103" s="3">
        <v>2015</v>
      </c>
      <c r="G103" s="3" t="s">
        <v>1802</v>
      </c>
      <c r="H103" s="3" t="s">
        <v>4843</v>
      </c>
      <c r="I103" s="3" t="s">
        <v>4844</v>
      </c>
      <c r="J103" s="3" t="s">
        <v>4845</v>
      </c>
      <c r="K103" s="3" t="s">
        <v>25</v>
      </c>
    </row>
    <row r="104" customHeight="1" spans="4:11">
      <c r="D104" s="3" t="s">
        <v>21</v>
      </c>
      <c r="E104" s="3" t="s">
        <v>4746</v>
      </c>
      <c r="F104" s="3">
        <v>2015</v>
      </c>
      <c r="G104" s="3" t="s">
        <v>1802</v>
      </c>
      <c r="H104" s="3" t="s">
        <v>4843</v>
      </c>
      <c r="I104" s="3" t="s">
        <v>4844</v>
      </c>
      <c r="J104" s="3" t="s">
        <v>4845</v>
      </c>
      <c r="K104" s="3" t="s">
        <v>25</v>
      </c>
    </row>
    <row r="105" customHeight="1" spans="4:11">
      <c r="D105" s="3" t="s">
        <v>21</v>
      </c>
      <c r="E105" s="3" t="s">
        <v>4746</v>
      </c>
      <c r="F105" s="3">
        <v>2015</v>
      </c>
      <c r="G105" s="3" t="s">
        <v>1802</v>
      </c>
      <c r="H105" s="3" t="s">
        <v>4843</v>
      </c>
      <c r="I105" s="3" t="s">
        <v>4844</v>
      </c>
      <c r="J105" s="3" t="s">
        <v>4845</v>
      </c>
      <c r="K105" s="3" t="s">
        <v>25</v>
      </c>
    </row>
    <row r="106" customHeight="1" spans="4:11">
      <c r="D106" s="3" t="s">
        <v>21</v>
      </c>
      <c r="E106" s="3" t="s">
        <v>4746</v>
      </c>
      <c r="F106" s="3">
        <v>2015</v>
      </c>
      <c r="G106" s="3" t="s">
        <v>1802</v>
      </c>
      <c r="H106" s="3" t="s">
        <v>4843</v>
      </c>
      <c r="I106" s="3" t="s">
        <v>4844</v>
      </c>
      <c r="J106" s="3" t="s">
        <v>4845</v>
      </c>
      <c r="K106" s="3" t="s">
        <v>25</v>
      </c>
    </row>
    <row r="108" customHeight="1" spans="6:11">
      <c r="F108" s="3">
        <v>2020</v>
      </c>
      <c r="G108" s="3" t="s">
        <v>1802</v>
      </c>
      <c r="H108" s="3" t="s">
        <v>4846</v>
      </c>
      <c r="I108" s="3">
        <v>25</v>
      </c>
      <c r="J108" s="3" t="s">
        <v>4847</v>
      </c>
      <c r="K108" s="3" t="s">
        <v>72</v>
      </c>
    </row>
    <row r="109" customHeight="1" spans="6:11">
      <c r="F109" s="3">
        <v>2015</v>
      </c>
      <c r="G109" s="3" t="s">
        <v>1802</v>
      </c>
      <c r="H109" s="3" t="s">
        <v>4848</v>
      </c>
      <c r="I109" s="3">
        <v>204</v>
      </c>
      <c r="J109" s="3" t="s">
        <v>105</v>
      </c>
      <c r="K109" s="3" t="s">
        <v>30</v>
      </c>
    </row>
    <row r="110" customHeight="1" spans="6:11">
      <c r="F110" s="3">
        <v>2015</v>
      </c>
      <c r="G110" s="3" t="s">
        <v>4849</v>
      </c>
      <c r="H110" s="3" t="s">
        <v>4817</v>
      </c>
      <c r="I110" s="3">
        <v>1</v>
      </c>
      <c r="J110" s="3" t="s">
        <v>105</v>
      </c>
      <c r="K110" s="3" t="s">
        <v>30</v>
      </c>
    </row>
    <row r="111" customHeight="1" spans="6:11">
      <c r="F111" s="3">
        <v>2016</v>
      </c>
      <c r="G111" s="3" t="s">
        <v>1802</v>
      </c>
      <c r="H111" s="3" t="s">
        <v>4850</v>
      </c>
      <c r="I111" s="3">
        <v>210</v>
      </c>
      <c r="J111" s="3" t="s">
        <v>4203</v>
      </c>
      <c r="K111" s="3" t="s">
        <v>178</v>
      </c>
    </row>
    <row r="112" customHeight="1" spans="6:11">
      <c r="F112" s="3">
        <v>2016</v>
      </c>
      <c r="G112" s="3" t="s">
        <v>1802</v>
      </c>
      <c r="H112" s="3" t="s">
        <v>4851</v>
      </c>
      <c r="I112" s="3">
        <v>231</v>
      </c>
      <c r="J112" s="3" t="s">
        <v>4203</v>
      </c>
      <c r="K112" s="3" t="s">
        <v>25</v>
      </c>
    </row>
    <row r="113" customHeight="1" spans="6:11">
      <c r="F113" s="3">
        <v>2016</v>
      </c>
      <c r="G113" s="3" t="s">
        <v>1802</v>
      </c>
      <c r="H113" s="3" t="s">
        <v>4852</v>
      </c>
      <c r="I113" s="3">
        <v>249</v>
      </c>
      <c r="J113" s="3" t="s">
        <v>4203</v>
      </c>
      <c r="K113" s="3" t="s">
        <v>72</v>
      </c>
    </row>
    <row r="114" customHeight="1" spans="6:11">
      <c r="F114" s="3">
        <v>2016</v>
      </c>
      <c r="G114" s="3" t="s">
        <v>1802</v>
      </c>
      <c r="H114" s="3" t="s">
        <v>4853</v>
      </c>
      <c r="I114" s="3">
        <v>236</v>
      </c>
      <c r="J114" s="3" t="s">
        <v>4203</v>
      </c>
      <c r="K114" s="3" t="s">
        <v>25</v>
      </c>
    </row>
    <row r="115" customHeight="1" spans="6:11">
      <c r="F115" s="3">
        <v>2016</v>
      </c>
      <c r="G115" s="3" t="s">
        <v>1802</v>
      </c>
      <c r="H115" s="3" t="s">
        <v>4854</v>
      </c>
      <c r="I115" s="3">
        <v>488</v>
      </c>
      <c r="J115" s="3" t="s">
        <v>4203</v>
      </c>
      <c r="K115" s="3" t="s">
        <v>25</v>
      </c>
    </row>
    <row r="116" customHeight="1" spans="6:11">
      <c r="F116" s="3">
        <v>2014</v>
      </c>
      <c r="G116" s="3" t="s">
        <v>4855</v>
      </c>
      <c r="H116" s="3" t="s">
        <v>4817</v>
      </c>
      <c r="I116" s="3">
        <v>11</v>
      </c>
      <c r="J116" s="3" t="s">
        <v>4856</v>
      </c>
      <c r="K116" s="3" t="s">
        <v>25</v>
      </c>
    </row>
    <row r="117" customHeight="1" spans="6:11">
      <c r="F117" s="3">
        <v>2014</v>
      </c>
      <c r="G117" s="3" t="s">
        <v>4855</v>
      </c>
      <c r="H117" s="3" t="s">
        <v>4817</v>
      </c>
      <c r="I117" s="3">
        <v>11</v>
      </c>
      <c r="J117" s="3" t="s">
        <v>4856</v>
      </c>
      <c r="K117" s="3" t="s">
        <v>25</v>
      </c>
    </row>
    <row r="118" customHeight="1" spans="6:11">
      <c r="F118" s="3">
        <v>2006</v>
      </c>
      <c r="G118" s="3" t="s">
        <v>1802</v>
      </c>
      <c r="H118" s="3" t="s">
        <v>4857</v>
      </c>
      <c r="I118" s="3">
        <v>5</v>
      </c>
      <c r="J118" s="3" t="s">
        <v>4858</v>
      </c>
      <c r="K118" s="3" t="s">
        <v>25</v>
      </c>
    </row>
    <row r="119" customHeight="1" spans="6:11">
      <c r="F119" s="3">
        <v>2011</v>
      </c>
      <c r="G119" s="3" t="s">
        <v>1802</v>
      </c>
      <c r="H119" s="3" t="s">
        <v>4859</v>
      </c>
      <c r="I119" s="3">
        <v>229</v>
      </c>
      <c r="J119" s="3" t="s">
        <v>105</v>
      </c>
      <c r="K119" s="3" t="s">
        <v>72</v>
      </c>
    </row>
    <row r="120" customHeight="1" spans="6:11">
      <c r="F120" s="3">
        <v>2011</v>
      </c>
      <c r="G120" s="3" t="s">
        <v>958</v>
      </c>
      <c r="H120" s="3" t="s">
        <v>4860</v>
      </c>
      <c r="I120" s="3">
        <v>259</v>
      </c>
      <c r="J120" s="3" t="s">
        <v>173</v>
      </c>
      <c r="K120" s="3" t="s">
        <v>30</v>
      </c>
    </row>
    <row r="121" customHeight="1" spans="6:11">
      <c r="F121" s="3">
        <v>2015</v>
      </c>
      <c r="G121" s="3" t="s">
        <v>1802</v>
      </c>
      <c r="H121" s="3" t="s">
        <v>4817</v>
      </c>
      <c r="I121" s="3" t="s">
        <v>4861</v>
      </c>
      <c r="J121" s="3" t="s">
        <v>4862</v>
      </c>
      <c r="K121" s="3" t="s">
        <v>25</v>
      </c>
    </row>
    <row r="122" customHeight="1" spans="6:11">
      <c r="F122" s="3">
        <v>2015</v>
      </c>
      <c r="G122" s="3" t="s">
        <v>1802</v>
      </c>
      <c r="H122" s="3" t="s">
        <v>4817</v>
      </c>
      <c r="I122" s="3" t="s">
        <v>4861</v>
      </c>
      <c r="J122" s="3" t="s">
        <v>4862</v>
      </c>
      <c r="K122" s="3" t="s">
        <v>25</v>
      </c>
    </row>
    <row r="123" customHeight="1" spans="6:11">
      <c r="F123" s="3">
        <v>2015</v>
      </c>
      <c r="G123" s="3" t="s">
        <v>1802</v>
      </c>
      <c r="H123" s="3" t="s">
        <v>4817</v>
      </c>
      <c r="I123" s="3" t="s">
        <v>4863</v>
      </c>
      <c r="J123" s="3" t="s">
        <v>4862</v>
      </c>
      <c r="K123" s="3" t="s">
        <v>25</v>
      </c>
    </row>
    <row r="124" customHeight="1" spans="6:11">
      <c r="F124" s="3">
        <v>2015</v>
      </c>
      <c r="G124" s="3" t="s">
        <v>1802</v>
      </c>
      <c r="H124" s="3" t="s">
        <v>4817</v>
      </c>
      <c r="I124" s="3" t="s">
        <v>4864</v>
      </c>
      <c r="J124" s="3" t="s">
        <v>4862</v>
      </c>
      <c r="K124" s="3" t="s">
        <v>25</v>
      </c>
    </row>
    <row r="125" customHeight="1" spans="6:11">
      <c r="F125" s="3">
        <v>2015</v>
      </c>
      <c r="G125" s="3" t="s">
        <v>1802</v>
      </c>
      <c r="H125" s="3" t="s">
        <v>4817</v>
      </c>
      <c r="I125" s="3" t="s">
        <v>4865</v>
      </c>
      <c r="J125" s="3" t="s">
        <v>4862</v>
      </c>
      <c r="K125" s="3" t="s">
        <v>25</v>
      </c>
    </row>
    <row r="126" customHeight="1" spans="6:11">
      <c r="F126" s="3">
        <v>2005</v>
      </c>
      <c r="G126" s="3" t="s">
        <v>4866</v>
      </c>
      <c r="H126" s="3" t="s">
        <v>4867</v>
      </c>
      <c r="I126" s="3" t="s">
        <v>4868</v>
      </c>
      <c r="J126" s="3" t="s">
        <v>4869</v>
      </c>
      <c r="K126" s="3" t="s">
        <v>25</v>
      </c>
    </row>
    <row r="127" customHeight="1" spans="6:11">
      <c r="F127" s="3">
        <v>2005</v>
      </c>
      <c r="G127" s="3" t="s">
        <v>4866</v>
      </c>
      <c r="H127" s="3" t="s">
        <v>4867</v>
      </c>
      <c r="I127" s="3" t="s">
        <v>4868</v>
      </c>
      <c r="J127" s="3" t="s">
        <v>4869</v>
      </c>
      <c r="K127" s="3" t="s">
        <v>25</v>
      </c>
    </row>
    <row r="128" customHeight="1" spans="6:11">
      <c r="F128" s="3">
        <v>2005</v>
      </c>
      <c r="G128" s="3" t="s">
        <v>4870</v>
      </c>
      <c r="H128" s="3" t="s">
        <v>4867</v>
      </c>
      <c r="I128" s="3">
        <v>133</v>
      </c>
      <c r="J128" s="3" t="s">
        <v>105</v>
      </c>
      <c r="K128" s="3" t="s">
        <v>72</v>
      </c>
    </row>
    <row r="129" customHeight="1" spans="6:11">
      <c r="F129" s="3">
        <v>2019</v>
      </c>
      <c r="G129" s="3" t="s">
        <v>4871</v>
      </c>
      <c r="H129" s="3" t="s">
        <v>4872</v>
      </c>
      <c r="I129" s="3">
        <v>118</v>
      </c>
      <c r="J129" s="3" t="s">
        <v>105</v>
      </c>
      <c r="K129" s="3" t="s">
        <v>72</v>
      </c>
    </row>
    <row r="130" customHeight="1" spans="6:11">
      <c r="F130" s="3">
        <v>2018</v>
      </c>
      <c r="G130" s="3" t="s">
        <v>1802</v>
      </c>
      <c r="H130" s="3" t="s">
        <v>4873</v>
      </c>
      <c r="I130" s="3">
        <v>246</v>
      </c>
      <c r="J130" s="3" t="s">
        <v>105</v>
      </c>
      <c r="K130" s="3" t="s">
        <v>25</v>
      </c>
    </row>
    <row r="131" customHeight="1" spans="6:11">
      <c r="F131" s="3">
        <v>2015</v>
      </c>
      <c r="G131" s="3" t="s">
        <v>4874</v>
      </c>
      <c r="H131" s="3" t="s">
        <v>4817</v>
      </c>
      <c r="I131" s="3">
        <v>1</v>
      </c>
      <c r="J131" s="3" t="s">
        <v>105</v>
      </c>
      <c r="K131" s="3" t="s">
        <v>25</v>
      </c>
    </row>
    <row r="132" customHeight="1" spans="6:11">
      <c r="F132" s="3">
        <v>2019</v>
      </c>
      <c r="G132" s="3" t="s">
        <v>1802</v>
      </c>
      <c r="H132" s="3" t="s">
        <v>4875</v>
      </c>
      <c r="I132" s="3">
        <v>201</v>
      </c>
      <c r="J132" s="3" t="s">
        <v>105</v>
      </c>
      <c r="K132" s="3" t="s">
        <v>25</v>
      </c>
    </row>
    <row r="133" customHeight="1" spans="6:11">
      <c r="F133" s="3">
        <v>2015</v>
      </c>
      <c r="G133" s="3" t="s">
        <v>4876</v>
      </c>
      <c r="H133" s="3" t="s">
        <v>4877</v>
      </c>
      <c r="I133" s="3" t="s">
        <v>4878</v>
      </c>
      <c r="J133" s="3" t="s">
        <v>4879</v>
      </c>
      <c r="K133" s="3" t="s">
        <v>25</v>
      </c>
    </row>
    <row r="134" customHeight="1" spans="6:11">
      <c r="F134" s="3">
        <v>1990</v>
      </c>
      <c r="G134" s="3" t="s">
        <v>1802</v>
      </c>
      <c r="H134" s="3" t="s">
        <v>4880</v>
      </c>
      <c r="I134" s="3">
        <v>525</v>
      </c>
      <c r="J134" s="3" t="s">
        <v>105</v>
      </c>
      <c r="K134" s="3" t="s">
        <v>30</v>
      </c>
    </row>
    <row r="135" customHeight="1" spans="6:11">
      <c r="F135" s="3">
        <v>1990</v>
      </c>
      <c r="G135" s="3" t="s">
        <v>1802</v>
      </c>
      <c r="H135" s="3" t="s">
        <v>4880</v>
      </c>
      <c r="I135" s="3">
        <v>525</v>
      </c>
      <c r="J135" s="3" t="s">
        <v>105</v>
      </c>
      <c r="K135" s="3" t="s">
        <v>30</v>
      </c>
    </row>
    <row r="136" customHeight="1" spans="6:11">
      <c r="F136" s="3">
        <v>1990</v>
      </c>
      <c r="G136" s="3" t="s">
        <v>1802</v>
      </c>
      <c r="H136" s="3" t="s">
        <v>4880</v>
      </c>
      <c r="I136" s="3">
        <v>525</v>
      </c>
      <c r="J136" s="3" t="s">
        <v>105</v>
      </c>
      <c r="K136" s="3" t="s">
        <v>30</v>
      </c>
    </row>
  </sheetData>
  <conditionalFormatting sqref="K48:K58">
    <cfRule type="containsText" dxfId="0" priority="1" operator="between" text="football">
      <formula>NOT(ISERROR(SEARCH("football",K48)))</formula>
    </cfRule>
    <cfRule type="containsText" dxfId="1" priority="2" operator="between" text="baseball">
      <formula>NOT(ISERROR(SEARCH("baseball",K48)))</formula>
    </cfRule>
    <cfRule type="containsText" dxfId="2" priority="3" operator="between" text="basketball">
      <formula>NOT(ISERROR(SEARCH("basketball",K48)))</formula>
    </cfRule>
    <cfRule type="containsText" dxfId="3" priority="4" operator="between" text="pokemon">
      <formula>NOT(ISERROR(SEARCH("pokemon",K48)))</formula>
    </cfRule>
  </conditionalFormatting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FF"/>
    <outlinePr summaryBelow="0" summaryRight="0"/>
  </sheetPr>
  <dimension ref="A3:AC56"/>
  <sheetViews>
    <sheetView workbookViewId="0">
      <selection activeCell="A1" sqref="A1"/>
    </sheetView>
  </sheetViews>
  <sheetFormatPr defaultColWidth="12.6285714285714" defaultRowHeight="15.75" customHeight="1"/>
  <cols>
    <col min="1" max="1" width="16.5047619047619" customWidth="1"/>
    <col min="2" max="2" width="14" customWidth="1"/>
    <col min="9" max="9" width="21.6285714285714" customWidth="1"/>
    <col min="12" max="12" width="30.1333333333333" customWidth="1"/>
    <col min="13" max="13" width="0.380952380952381" customWidth="1"/>
    <col min="14" max="14" width="19.752380952381" customWidth="1"/>
    <col min="15" max="16" width="13.3809523809524" customWidth="1"/>
    <col min="17" max="17" width="13.8761904761905" customWidth="1"/>
    <col min="18" max="18" width="35.1333333333333" customWidth="1"/>
    <col min="20" max="20" width="35.1333333333333" customWidth="1"/>
    <col min="23" max="23" width="13.3809523809524" customWidth="1"/>
    <col min="25" max="25" width="13.6285714285714" customWidth="1"/>
    <col min="27" max="27" width="13.3809523809524" customWidth="1"/>
  </cols>
  <sheetData>
    <row r="3" ht="12.75" spans="9:19">
      <c r="I3" s="11" t="s">
        <v>4881</v>
      </c>
      <c r="J3" s="22" t="s">
        <v>4882</v>
      </c>
      <c r="K3" s="12" t="s">
        <v>4883</v>
      </c>
      <c r="M3" s="11" t="s">
        <v>4884</v>
      </c>
      <c r="N3" s="22" t="s">
        <v>4885</v>
      </c>
      <c r="O3" s="12" t="s">
        <v>4886</v>
      </c>
      <c r="Q3" s="11" t="s">
        <v>4887</v>
      </c>
      <c r="R3" s="22" t="s">
        <v>4885</v>
      </c>
      <c r="S3" s="12" t="s">
        <v>4886</v>
      </c>
    </row>
    <row r="4" ht="12.75" spans="9:19">
      <c r="I4" s="24"/>
      <c r="J4" s="193">
        <v>10000</v>
      </c>
      <c r="K4" s="194">
        <v>250000</v>
      </c>
      <c r="M4" s="15"/>
      <c r="N4" s="193">
        <v>25000</v>
      </c>
      <c r="O4" s="194">
        <v>525000</v>
      </c>
      <c r="Q4" s="15"/>
      <c r="R4" s="193">
        <v>100000</v>
      </c>
      <c r="S4" s="194">
        <v>2500000</v>
      </c>
    </row>
    <row r="5" ht="12.75" spans="9:11">
      <c r="I5" s="26"/>
      <c r="J5" s="26"/>
      <c r="K5" s="26"/>
    </row>
    <row r="6" ht="12.75" spans="1:11">
      <c r="A6" s="176"/>
      <c r="B6" s="177"/>
      <c r="C6" s="178" t="s">
        <v>4888</v>
      </c>
      <c r="D6" s="179" t="s">
        <v>4889</v>
      </c>
      <c r="I6" s="26"/>
      <c r="J6" s="26"/>
      <c r="K6" s="26"/>
    </row>
    <row r="7" ht="12.75" spans="1:19">
      <c r="A7" s="180" t="s">
        <v>4890</v>
      </c>
      <c r="B7" s="3" t="s">
        <v>4891</v>
      </c>
      <c r="C7" s="26">
        <f>'MM Slabs'!I143</f>
        <v>0</v>
      </c>
      <c r="D7" s="181">
        <f>'MM Slabs'!J143</f>
        <v>0</v>
      </c>
      <c r="I7" s="195" t="s">
        <v>4892</v>
      </c>
      <c r="J7" s="196"/>
      <c r="K7" s="197"/>
      <c r="M7" s="195" t="s">
        <v>4892</v>
      </c>
      <c r="N7" s="196">
        <f>J7+15000</f>
        <v>15000</v>
      </c>
      <c r="O7" s="197">
        <f>K7+275000</f>
        <v>275000</v>
      </c>
      <c r="Q7" s="195" t="s">
        <v>4892</v>
      </c>
      <c r="R7" s="196">
        <f>N7+75000</f>
        <v>90000</v>
      </c>
      <c r="S7" s="197">
        <f>O7+1975000</f>
        <v>2250000</v>
      </c>
    </row>
    <row r="8" ht="12.75" spans="1:19">
      <c r="A8" s="180" t="s">
        <v>4893</v>
      </c>
      <c r="B8" s="3" t="s">
        <v>4891</v>
      </c>
      <c r="C8" s="26">
        <f>'FF Slabs'!O5</f>
        <v>186</v>
      </c>
      <c r="D8" s="182">
        <f>'FF Slabs'!M5</f>
        <v>13297.2</v>
      </c>
      <c r="I8" s="198" t="s">
        <v>4894</v>
      </c>
      <c r="J8" s="199">
        <f>PRODUCT(J4-J7)/J4</f>
        <v>1</v>
      </c>
      <c r="K8" s="200">
        <f>(K4-K7)/K4</f>
        <v>1</v>
      </c>
      <c r="M8" s="198" t="s">
        <v>4894</v>
      </c>
      <c r="N8" s="199">
        <f>PRODUCT(N4-N7)/N4</f>
        <v>0.4</v>
      </c>
      <c r="O8" s="200">
        <f>(O4-O7)/O4</f>
        <v>0.476190476190476</v>
      </c>
      <c r="Q8" s="198" t="s">
        <v>4894</v>
      </c>
      <c r="R8" s="199">
        <f>PRODUCT(R4-R7)/R4</f>
        <v>0.1</v>
      </c>
      <c r="S8" s="200">
        <f>(S4-S7)/S4</f>
        <v>0.1</v>
      </c>
    </row>
    <row r="9" ht="12.75" spans="1:11">
      <c r="A9" s="180" t="s">
        <v>4895</v>
      </c>
      <c r="B9" s="3" t="s">
        <v>4891</v>
      </c>
      <c r="C9" s="183">
        <f>'Ace slabs '!M4</f>
        <v>83</v>
      </c>
      <c r="D9" s="184">
        <v>20000</v>
      </c>
      <c r="K9" s="8"/>
    </row>
    <row r="10" ht="12.75" spans="1:11">
      <c r="A10" s="180" t="s">
        <v>4896</v>
      </c>
      <c r="B10" s="3"/>
      <c r="C10" s="183">
        <f>'AV Slabs'!Q4</f>
        <v>2</v>
      </c>
      <c r="D10" s="184">
        <v>7300</v>
      </c>
      <c r="K10" s="8"/>
    </row>
    <row r="11" ht="12.75" spans="1:11">
      <c r="A11" s="180" t="s">
        <v>4897</v>
      </c>
      <c r="B11" s="3" t="s">
        <v>4898</v>
      </c>
      <c r="C11" s="183">
        <f>'Bryon Slabs'!N4</f>
        <v>1452</v>
      </c>
      <c r="D11" s="182">
        <f>'Bryon Slabs'!L752</f>
        <v>50335</v>
      </c>
      <c r="K11" s="8"/>
    </row>
    <row r="12" ht="12.75" spans="1:4">
      <c r="A12" s="185" t="s">
        <v>4899</v>
      </c>
      <c r="B12" s="186"/>
      <c r="C12" s="187" t="e">
        <f>'Serial Sheet'!#REF!</f>
        <v>#REF!</v>
      </c>
      <c r="D12" s="14" t="e">
        <f>'Serial Sheet'!#REF!</f>
        <v>#REF!</v>
      </c>
    </row>
    <row r="13" ht="12.75" spans="1:6">
      <c r="A13" s="32"/>
      <c r="B13" s="33"/>
      <c r="C13" s="35"/>
      <c r="D13" s="181"/>
      <c r="F13" s="1"/>
    </row>
    <row r="14" ht="12.75" spans="1:6">
      <c r="A14" s="32"/>
      <c r="B14" s="33"/>
      <c r="C14" s="35"/>
      <c r="D14" s="188"/>
      <c r="F14" s="1"/>
    </row>
    <row r="15" ht="12.75" spans="1:6">
      <c r="A15" s="32" t="s">
        <v>661</v>
      </c>
      <c r="B15" s="33" t="s">
        <v>4900</v>
      </c>
      <c r="C15" s="35">
        <f>'Beta Slabs'!Q4</f>
        <v>126</v>
      </c>
      <c r="D15" s="188"/>
      <c r="F15" s="1"/>
    </row>
    <row r="16" ht="12.75" spans="1:29">
      <c r="A16" s="189"/>
      <c r="D16" s="188"/>
      <c r="F16" s="1"/>
      <c r="N16" s="176"/>
      <c r="O16" s="177"/>
      <c r="P16" s="178" t="s">
        <v>4901</v>
      </c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  <c r="AC16" s="220"/>
    </row>
    <row r="17" ht="12.75" spans="1:29">
      <c r="A17" s="190" t="s">
        <v>4902</v>
      </c>
      <c r="B17" s="191"/>
      <c r="C17" s="191" t="e">
        <f>SUM(C7:C15)</f>
        <v>#REF!</v>
      </c>
      <c r="D17" s="192" t="e">
        <f>SUM(D7:D16)</f>
        <v>#REF!</v>
      </c>
      <c r="F17" s="26"/>
      <c r="N17" s="189"/>
      <c r="AC17" s="188"/>
    </row>
    <row r="18" ht="12.75" spans="9:29">
      <c r="I18" s="1" t="s">
        <v>4903</v>
      </c>
      <c r="K18" s="1" t="s">
        <v>4904</v>
      </c>
      <c r="L18" s="3" t="s">
        <v>4905</v>
      </c>
      <c r="N18" s="189"/>
      <c r="P18" s="3" t="s">
        <v>4906</v>
      </c>
      <c r="Q18" s="3" t="s">
        <v>4907</v>
      </c>
      <c r="AC18" s="188"/>
    </row>
    <row r="19" ht="12.75" spans="9:29">
      <c r="I19" s="26"/>
      <c r="N19" s="189"/>
      <c r="AC19" s="188"/>
    </row>
    <row r="20" ht="12.75" spans="9:29">
      <c r="I20" s="1" t="s">
        <v>4164</v>
      </c>
      <c r="L20" s="7">
        <v>0.3</v>
      </c>
      <c r="N20" s="189"/>
      <c r="AC20" s="188"/>
    </row>
    <row r="21" ht="12.75" spans="9:29">
      <c r="I21" s="1" t="s">
        <v>4908</v>
      </c>
      <c r="L21" s="7">
        <v>0.3</v>
      </c>
      <c r="N21" s="189"/>
      <c r="P21" s="201" t="s">
        <v>4909</v>
      </c>
      <c r="T21" s="75"/>
      <c r="U21" s="201" t="s">
        <v>4910</v>
      </c>
      <c r="Y21" s="75"/>
      <c r="Z21" s="201" t="s">
        <v>4911</v>
      </c>
      <c r="AC21" s="188"/>
    </row>
    <row r="22" ht="12.75" spans="9:29">
      <c r="I22" s="1" t="s">
        <v>4912</v>
      </c>
      <c r="L22" s="7">
        <v>0.3</v>
      </c>
      <c r="N22" s="189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188"/>
    </row>
    <row r="23" ht="12.75" spans="9:29">
      <c r="I23" s="1" t="s">
        <v>4913</v>
      </c>
      <c r="L23" s="7">
        <v>0.1</v>
      </c>
      <c r="N23" s="189"/>
      <c r="P23" s="3" t="s">
        <v>4914</v>
      </c>
      <c r="T23" s="3"/>
      <c r="U23" s="3" t="s">
        <v>4915</v>
      </c>
      <c r="Y23" s="3"/>
      <c r="Z23" s="3" t="s">
        <v>4916</v>
      </c>
      <c r="AC23" s="188"/>
    </row>
    <row r="24" ht="12.75" spans="9:29">
      <c r="I24" s="1" t="s">
        <v>3765</v>
      </c>
      <c r="N24" s="189"/>
      <c r="P24" s="92">
        <v>150</v>
      </c>
      <c r="Q24" s="92">
        <v>200</v>
      </c>
      <c r="R24" s="92">
        <v>250</v>
      </c>
      <c r="S24" s="92">
        <v>300</v>
      </c>
      <c r="T24" s="92"/>
      <c r="U24" s="92">
        <v>150</v>
      </c>
      <c r="V24" s="92">
        <v>200</v>
      </c>
      <c r="W24" s="92">
        <v>250</v>
      </c>
      <c r="X24" s="92">
        <v>300</v>
      </c>
      <c r="Y24" s="92"/>
      <c r="Z24" s="92">
        <v>150</v>
      </c>
      <c r="AA24" s="92">
        <v>200</v>
      </c>
      <c r="AB24" s="92">
        <v>250</v>
      </c>
      <c r="AC24" s="221">
        <v>300</v>
      </c>
    </row>
    <row r="25" ht="12.75" spans="14:29">
      <c r="N25" s="202" t="s">
        <v>4917</v>
      </c>
      <c r="O25" s="143"/>
      <c r="P25" s="203">
        <f>1000*150</f>
        <v>150000</v>
      </c>
      <c r="Q25" s="203">
        <f>1000*200</f>
        <v>200000</v>
      </c>
      <c r="R25" s="203">
        <f t="shared" ref="R25:S25" si="0">R24*1000</f>
        <v>250000</v>
      </c>
      <c r="S25" s="203">
        <f t="shared" si="0"/>
        <v>300000</v>
      </c>
      <c r="T25" s="203"/>
      <c r="U25" s="203">
        <f>2000*150</f>
        <v>300000</v>
      </c>
      <c r="V25" s="203">
        <f>2000*200</f>
        <v>400000</v>
      </c>
      <c r="W25" s="203">
        <f t="shared" ref="W25:X25" si="1">W24*2000</f>
        <v>500000</v>
      </c>
      <c r="X25" s="203">
        <f t="shared" si="1"/>
        <v>600000</v>
      </c>
      <c r="Y25" s="203"/>
      <c r="Z25" s="203">
        <f>3000*150</f>
        <v>450000</v>
      </c>
      <c r="AA25" s="203">
        <f>3000*200</f>
        <v>600000</v>
      </c>
      <c r="AB25" s="203">
        <f t="shared" ref="AB25:AC25" si="2">AB24*3000</f>
        <v>750000</v>
      </c>
      <c r="AC25" s="222">
        <f t="shared" si="2"/>
        <v>900000</v>
      </c>
    </row>
    <row r="26" ht="12.75" spans="14:29">
      <c r="N26" s="189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188"/>
    </row>
    <row r="27" ht="12.75" spans="14:29">
      <c r="N27" s="204" t="s">
        <v>4918</v>
      </c>
      <c r="O27" s="149"/>
      <c r="P27" s="205">
        <f t="shared" ref="P27:S27" si="3">P25*0.85</f>
        <v>127500</v>
      </c>
      <c r="Q27" s="205">
        <f t="shared" si="3"/>
        <v>170000</v>
      </c>
      <c r="R27" s="205">
        <f t="shared" si="3"/>
        <v>212500</v>
      </c>
      <c r="S27" s="205">
        <f t="shared" si="3"/>
        <v>255000</v>
      </c>
      <c r="T27" s="149"/>
      <c r="U27" s="205">
        <f t="shared" ref="U27:X27" si="4">U25*0.85</f>
        <v>255000</v>
      </c>
      <c r="V27" s="205">
        <f t="shared" si="4"/>
        <v>340000</v>
      </c>
      <c r="W27" s="205">
        <f t="shared" si="4"/>
        <v>425000</v>
      </c>
      <c r="X27" s="205">
        <f t="shared" si="4"/>
        <v>510000</v>
      </c>
      <c r="Y27" s="149"/>
      <c r="Z27" s="205">
        <f t="shared" ref="Z27:AC27" si="5">Z25*0.85</f>
        <v>382500</v>
      </c>
      <c r="AA27" s="205">
        <f t="shared" si="5"/>
        <v>510000</v>
      </c>
      <c r="AB27" s="205">
        <f t="shared" si="5"/>
        <v>637500</v>
      </c>
      <c r="AC27" s="223">
        <f t="shared" si="5"/>
        <v>765000</v>
      </c>
    </row>
    <row r="28" ht="12.75" spans="14:29">
      <c r="N28" s="189"/>
      <c r="AC28" s="188"/>
    </row>
    <row r="29" ht="12.75" spans="14:29">
      <c r="N29" s="206" t="s">
        <v>4919</v>
      </c>
      <c r="O29" s="207"/>
      <c r="P29" s="208">
        <f t="shared" ref="P29:S29" si="6">P25-P27</f>
        <v>22500</v>
      </c>
      <c r="Q29" s="208">
        <f t="shared" si="6"/>
        <v>30000</v>
      </c>
      <c r="R29" s="208">
        <f t="shared" si="6"/>
        <v>37500</v>
      </c>
      <c r="S29" s="208">
        <f t="shared" si="6"/>
        <v>45000</v>
      </c>
      <c r="T29" s="207"/>
      <c r="U29" s="208">
        <f t="shared" ref="U29:X29" si="7">U25-U27</f>
        <v>45000</v>
      </c>
      <c r="V29" s="208">
        <f t="shared" si="7"/>
        <v>60000</v>
      </c>
      <c r="W29" s="208">
        <f t="shared" si="7"/>
        <v>75000</v>
      </c>
      <c r="X29" s="208">
        <f t="shared" si="7"/>
        <v>90000</v>
      </c>
      <c r="Y29" s="207"/>
      <c r="Z29" s="208">
        <f t="shared" ref="Z29:AC29" si="8">Z25-Z27</f>
        <v>67500</v>
      </c>
      <c r="AA29" s="208">
        <f t="shared" si="8"/>
        <v>90000</v>
      </c>
      <c r="AB29" s="208">
        <f t="shared" si="8"/>
        <v>112500</v>
      </c>
      <c r="AC29" s="224">
        <f t="shared" si="8"/>
        <v>135000</v>
      </c>
    </row>
    <row r="31" ht="12.75" spans="14:15">
      <c r="N31" s="3" t="s">
        <v>4920</v>
      </c>
      <c r="O31" s="3" t="s">
        <v>4921</v>
      </c>
    </row>
    <row r="33" ht="12.75" spans="18:20">
      <c r="R33" s="26"/>
      <c r="S33" s="212">
        <v>3000</v>
      </c>
      <c r="T33" s="1" t="s">
        <v>4922</v>
      </c>
    </row>
    <row r="34" ht="12.75" spans="16:17">
      <c r="P34" s="1" t="s">
        <v>4923</v>
      </c>
      <c r="Q34" s="1" t="s">
        <v>4924</v>
      </c>
    </row>
    <row r="35" ht="12.75" spans="15:21">
      <c r="O35" s="62"/>
      <c r="P35" s="62"/>
      <c r="Q35" s="62"/>
      <c r="R35" s="62"/>
      <c r="S35" s="62"/>
      <c r="T35" s="213">
        <f>SUM(T37:T40)</f>
        <v>235000</v>
      </c>
      <c r="U35" s="183"/>
    </row>
    <row r="36" ht="12.75" spans="12:25">
      <c r="L36" s="3" t="s">
        <v>4925</v>
      </c>
      <c r="O36" s="3" t="s">
        <v>4926</v>
      </c>
      <c r="P36" s="3" t="s">
        <v>4927</v>
      </c>
      <c r="R36" s="3" t="s">
        <v>4928</v>
      </c>
      <c r="T36" s="214" t="s">
        <v>4929</v>
      </c>
      <c r="Y36" s="1" t="s">
        <v>4930</v>
      </c>
    </row>
    <row r="37" ht="15" spans="14:25">
      <c r="N37" s="3">
        <v>50</v>
      </c>
      <c r="O37" s="209" t="s">
        <v>4931</v>
      </c>
      <c r="P37" s="3">
        <v>4000</v>
      </c>
      <c r="Q37" s="3">
        <v>0.15</v>
      </c>
      <c r="R37" s="3" t="s">
        <v>4932</v>
      </c>
      <c r="S37" s="6">
        <f t="shared" ref="S37:S40" si="9">P37*Q37</f>
        <v>600</v>
      </c>
      <c r="T37" s="92">
        <v>60000</v>
      </c>
      <c r="W37" s="215"/>
      <c r="X37" s="216">
        <f>U41-(U42*U41)-T35</f>
        <v>4788200</v>
      </c>
      <c r="Y37" s="225" t="s">
        <v>4933</v>
      </c>
    </row>
    <row r="38" ht="15" spans="12:24">
      <c r="L38" s="3" t="s">
        <v>4934</v>
      </c>
      <c r="N38" s="3">
        <v>30</v>
      </c>
      <c r="O38" s="33" t="s">
        <v>1533</v>
      </c>
      <c r="P38" s="3">
        <v>2000</v>
      </c>
      <c r="Q38" s="3">
        <v>0.25</v>
      </c>
      <c r="R38" s="3" t="s">
        <v>4935</v>
      </c>
      <c r="S38" s="6">
        <f t="shared" si="9"/>
        <v>500</v>
      </c>
      <c r="T38" s="92">
        <v>75000</v>
      </c>
      <c r="W38" s="215" t="s">
        <v>4936</v>
      </c>
      <c r="X38" s="217">
        <v>1500000</v>
      </c>
    </row>
    <row r="39" ht="47.25" customHeight="1" spans="12:24">
      <c r="L39" s="3" t="s">
        <v>4937</v>
      </c>
      <c r="N39" s="3">
        <v>20</v>
      </c>
      <c r="O39" s="210" t="s">
        <v>4938</v>
      </c>
      <c r="P39" s="3">
        <v>1000</v>
      </c>
      <c r="Q39" s="3">
        <v>0.4</v>
      </c>
      <c r="R39" s="3" t="s">
        <v>4939</v>
      </c>
      <c r="S39" s="6">
        <f t="shared" si="9"/>
        <v>400</v>
      </c>
      <c r="T39" s="92">
        <v>50000</v>
      </c>
      <c r="W39" s="215" t="s">
        <v>4940</v>
      </c>
      <c r="X39" s="217">
        <v>500000</v>
      </c>
    </row>
    <row r="40" ht="15" spans="12:24">
      <c r="L40" s="3" t="s">
        <v>4941</v>
      </c>
      <c r="O40" s="211" t="s">
        <v>4942</v>
      </c>
      <c r="P40" s="3">
        <v>400</v>
      </c>
      <c r="Q40" s="3">
        <v>0.8</v>
      </c>
      <c r="R40" s="3" t="s">
        <v>4943</v>
      </c>
      <c r="S40" s="6">
        <f t="shared" si="9"/>
        <v>320</v>
      </c>
      <c r="T40" s="92">
        <v>50000</v>
      </c>
      <c r="W40" s="215" t="s">
        <v>4944</v>
      </c>
      <c r="X40" s="217">
        <v>1000000</v>
      </c>
    </row>
    <row r="41" ht="15" spans="12:24">
      <c r="L41" s="3" t="s">
        <v>4945</v>
      </c>
      <c r="P41" s="6">
        <f>SUM(P37:P40)</f>
        <v>7400</v>
      </c>
      <c r="S41" s="6">
        <f>SUM(S37:S40)</f>
        <v>1820</v>
      </c>
      <c r="T41" s="3" t="s">
        <v>4946</v>
      </c>
      <c r="U41" s="28">
        <f>S41*S33</f>
        <v>5460000</v>
      </c>
      <c r="W41" s="215" t="s">
        <v>4947</v>
      </c>
      <c r="X41" s="217">
        <v>1000000</v>
      </c>
    </row>
    <row r="42" ht="12.75" spans="12:24">
      <c r="L42" s="3" t="s">
        <v>4948</v>
      </c>
      <c r="U42" s="7">
        <v>0.08</v>
      </c>
      <c r="V42" s="3" t="s">
        <v>4949</v>
      </c>
      <c r="W42" s="3" t="s">
        <v>4950</v>
      </c>
      <c r="X42" s="218">
        <v>125000</v>
      </c>
    </row>
    <row r="43" ht="12.75" spans="12:24">
      <c r="L43" s="3" t="s">
        <v>4951</v>
      </c>
      <c r="N43" s="63"/>
      <c r="O43" s="62"/>
      <c r="P43" s="62"/>
      <c r="Q43" s="62"/>
      <c r="R43" s="62"/>
      <c r="S43" s="63">
        <v>3400</v>
      </c>
      <c r="T43" s="213">
        <f>Q37*S43</f>
        <v>510</v>
      </c>
      <c r="X43" s="219"/>
    </row>
    <row r="44" ht="12.75" spans="14:24">
      <c r="N44" s="63"/>
      <c r="O44" s="62"/>
      <c r="P44" s="62"/>
      <c r="Q44" s="62"/>
      <c r="R44" s="62"/>
      <c r="S44" s="62"/>
      <c r="T44" s="213">
        <f>Q38*S43</f>
        <v>850</v>
      </c>
      <c r="U44" s="64">
        <f>U41/P41</f>
        <v>737.837837837838</v>
      </c>
      <c r="V44" s="3" t="s">
        <v>4952</v>
      </c>
      <c r="X44" s="219"/>
    </row>
    <row r="45" ht="12.75" spans="14:24">
      <c r="N45" s="63"/>
      <c r="O45" s="62"/>
      <c r="P45" s="62"/>
      <c r="Q45" s="62"/>
      <c r="R45" s="62"/>
      <c r="S45" s="62"/>
      <c r="T45" s="213">
        <f>Q39*S43</f>
        <v>1360</v>
      </c>
      <c r="X45" s="219">
        <f>SUM(X38:X42)</f>
        <v>4125000</v>
      </c>
    </row>
    <row r="46" ht="12.75" spans="14:20">
      <c r="N46" s="61"/>
      <c r="O46" s="183"/>
      <c r="P46" s="183"/>
      <c r="Q46" s="183"/>
      <c r="R46" s="62"/>
      <c r="S46" s="62"/>
      <c r="T46" s="213">
        <f>Q40*S43</f>
        <v>2720</v>
      </c>
    </row>
    <row r="47" ht="12.75" spans="12:18">
      <c r="L47" s="61" t="s">
        <v>4267</v>
      </c>
      <c r="M47" s="183"/>
      <c r="N47" s="61" t="s">
        <v>1533</v>
      </c>
      <c r="O47" s="183"/>
      <c r="P47" s="61" t="s">
        <v>4938</v>
      </c>
      <c r="Q47" s="62"/>
      <c r="R47" s="61" t="s">
        <v>4942</v>
      </c>
    </row>
    <row r="48" ht="12.75" spans="12:18">
      <c r="L48" s="62"/>
      <c r="M48" s="62"/>
      <c r="N48" s="62"/>
      <c r="O48" s="62"/>
      <c r="P48" s="62"/>
      <c r="Q48" s="62"/>
      <c r="R48" s="62"/>
    </row>
    <row r="49" ht="12.75" spans="12:18">
      <c r="L49" s="63" t="s">
        <v>4953</v>
      </c>
      <c r="M49" s="62"/>
      <c r="N49" s="63" t="s">
        <v>4954</v>
      </c>
      <c r="O49" s="62"/>
      <c r="P49" s="63" t="s">
        <v>4955</v>
      </c>
      <c r="Q49" s="62"/>
      <c r="R49" s="63" t="s">
        <v>4956</v>
      </c>
    </row>
    <row r="50" ht="12.75" spans="12:18">
      <c r="L50" s="63" t="s">
        <v>4957</v>
      </c>
      <c r="M50" s="62"/>
      <c r="N50" s="63" t="s">
        <v>4957</v>
      </c>
      <c r="O50" s="62"/>
      <c r="P50" s="63" t="s">
        <v>4957</v>
      </c>
      <c r="Q50" s="62"/>
      <c r="R50" s="63" t="s">
        <v>4957</v>
      </c>
    </row>
    <row r="51" ht="12.75" spans="12:18">
      <c r="L51" s="63" t="s">
        <v>4958</v>
      </c>
      <c r="M51" s="62"/>
      <c r="N51" s="63" t="s">
        <v>4958</v>
      </c>
      <c r="O51" s="62"/>
      <c r="P51" s="63" t="s">
        <v>4958</v>
      </c>
      <c r="Q51" s="62"/>
      <c r="R51" s="63" t="s">
        <v>4958</v>
      </c>
    </row>
    <row r="52" ht="12.75" spans="12:18">
      <c r="L52" s="63" t="s">
        <v>4959</v>
      </c>
      <c r="M52" s="62"/>
      <c r="N52" s="63" t="s">
        <v>4959</v>
      </c>
      <c r="O52" s="62"/>
      <c r="P52" s="63" t="s">
        <v>4959</v>
      </c>
      <c r="Q52" s="62"/>
      <c r="R52" s="63" t="s">
        <v>4959</v>
      </c>
    </row>
    <row r="53" ht="12.75" spans="12:18">
      <c r="L53" s="63"/>
      <c r="M53" s="62"/>
      <c r="N53" s="63" t="s">
        <v>4960</v>
      </c>
      <c r="O53" s="62"/>
      <c r="P53" s="63" t="s">
        <v>4961</v>
      </c>
      <c r="Q53" s="62"/>
      <c r="R53" s="63" t="s">
        <v>4962</v>
      </c>
    </row>
    <row r="54" ht="12.75" spans="12:18">
      <c r="L54" s="3" t="s">
        <v>4963</v>
      </c>
      <c r="N54" s="3" t="s">
        <v>4964</v>
      </c>
      <c r="P54" s="3" t="s">
        <v>4965</v>
      </c>
      <c r="R54" s="3" t="s">
        <v>4966</v>
      </c>
    </row>
    <row r="55" ht="12.75" spans="12:18">
      <c r="L55" s="3" t="s">
        <v>4967</v>
      </c>
      <c r="N55" s="3" t="s">
        <v>4967</v>
      </c>
      <c r="P55" s="3" t="s">
        <v>4968</v>
      </c>
      <c r="R55" s="3" t="s">
        <v>4969</v>
      </c>
    </row>
    <row r="56" ht="12.75" spans="12:18">
      <c r="L56" s="3" t="s">
        <v>4970</v>
      </c>
      <c r="N56" s="3" t="s">
        <v>4971</v>
      </c>
      <c r="P56" s="3" t="s">
        <v>4972</v>
      </c>
      <c r="R56" s="3" t="s">
        <v>4973</v>
      </c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outlinePr summaryBelow="0" summaryRight="0"/>
  </sheetPr>
  <dimension ref="A1:AN78"/>
  <sheetViews>
    <sheetView tabSelected="1" workbookViewId="0">
      <pane ySplit="1" topLeftCell="A2" activePane="bottomLeft" state="frozen"/>
      <selection/>
      <selection pane="bottomLeft" activeCell="A6" sqref="A6"/>
    </sheetView>
  </sheetViews>
  <sheetFormatPr defaultColWidth="12.6285714285714" defaultRowHeight="15.75" customHeight="1"/>
  <cols>
    <col min="3" max="4" width="12.6285714285714" hidden="1"/>
    <col min="9" max="9" width="33.6285714285714" customWidth="1"/>
    <col min="11" max="11" width="24.247619047619" customWidth="1"/>
  </cols>
  <sheetData>
    <row r="1" ht="51" spans="1:40">
      <c r="A1" s="52"/>
      <c r="B1" s="52" t="s">
        <v>13</v>
      </c>
      <c r="C1" s="52"/>
      <c r="D1" s="52" t="s">
        <v>3071</v>
      </c>
      <c r="E1" s="161" t="s">
        <v>1</v>
      </c>
      <c r="F1" s="161" t="s">
        <v>2</v>
      </c>
      <c r="G1" s="52" t="s">
        <v>3</v>
      </c>
      <c r="H1" s="52" t="s">
        <v>4</v>
      </c>
      <c r="I1" s="52" t="s">
        <v>5</v>
      </c>
      <c r="J1" s="52" t="s">
        <v>6</v>
      </c>
      <c r="K1" s="52" t="s">
        <v>7</v>
      </c>
      <c r="L1" s="52" t="s">
        <v>8</v>
      </c>
      <c r="M1" s="6" t="s">
        <v>4974</v>
      </c>
      <c r="N1" s="52" t="s">
        <v>4975</v>
      </c>
      <c r="O1" s="53" t="s">
        <v>4976</v>
      </c>
      <c r="P1" s="53"/>
      <c r="Q1" s="53"/>
      <c r="R1" s="53"/>
      <c r="S1" s="53"/>
      <c r="T1" s="107"/>
      <c r="U1" s="53"/>
      <c r="V1" s="53"/>
      <c r="W1" s="80"/>
      <c r="X1" s="81"/>
      <c r="Y1" s="81"/>
      <c r="Z1" s="81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</row>
    <row r="2" spans="1:17">
      <c r="A2" s="162"/>
      <c r="B2" s="3">
        <v>10003</v>
      </c>
      <c r="C2" s="162"/>
      <c r="E2" s="91" t="s">
        <v>21</v>
      </c>
      <c r="F2" s="91" t="s">
        <v>2537</v>
      </c>
      <c r="G2" s="3">
        <v>2019</v>
      </c>
      <c r="H2" s="3" t="s">
        <v>884</v>
      </c>
      <c r="I2" s="3" t="s">
        <v>1786</v>
      </c>
      <c r="J2" s="3">
        <v>209</v>
      </c>
      <c r="K2" s="3" t="s">
        <v>886</v>
      </c>
      <c r="L2" s="3" t="s">
        <v>30</v>
      </c>
      <c r="M2" s="6" t="s">
        <v>4977</v>
      </c>
      <c r="N2" s="10"/>
      <c r="O2" s="164" t="s">
        <v>1780</v>
      </c>
      <c r="P2" s="164" t="s">
        <v>1781</v>
      </c>
      <c r="Q2" s="3" t="s">
        <v>1781</v>
      </c>
    </row>
    <row r="3" spans="1:16">
      <c r="A3" s="162"/>
      <c r="B3" s="3">
        <v>10004</v>
      </c>
      <c r="C3" s="3"/>
      <c r="D3" s="3"/>
      <c r="E3" s="91" t="s">
        <v>149</v>
      </c>
      <c r="F3" s="91" t="s">
        <v>2890</v>
      </c>
      <c r="G3" s="3">
        <v>2019</v>
      </c>
      <c r="H3" s="3" t="s">
        <v>786</v>
      </c>
      <c r="I3" s="3" t="s">
        <v>1786</v>
      </c>
      <c r="J3" s="3">
        <v>2</v>
      </c>
      <c r="K3" s="3" t="s">
        <v>2087</v>
      </c>
      <c r="L3" s="3" t="s">
        <v>796</v>
      </c>
      <c r="M3" s="6" t="s">
        <v>4977</v>
      </c>
      <c r="N3" s="10"/>
      <c r="O3" s="165">
        <f>COUNTA(B2:B16)</f>
        <v>15</v>
      </c>
      <c r="P3" s="166">
        <f>'Drop 1 BBALL'!Q2+'Drop 1 Football'!P2+'Drop 1 Baseball'!P2+'Drop 1 TCG'!P2+GolfHockey!P2</f>
        <v>23320</v>
      </c>
    </row>
    <row r="4" spans="1:16">
      <c r="A4" s="162"/>
      <c r="B4" s="3">
        <v>10005</v>
      </c>
      <c r="C4" s="3"/>
      <c r="D4" s="3"/>
      <c r="E4" s="91" t="s">
        <v>21</v>
      </c>
      <c r="F4" s="91" t="s">
        <v>1785</v>
      </c>
      <c r="G4" s="3">
        <v>2019</v>
      </c>
      <c r="H4" s="3" t="s">
        <v>305</v>
      </c>
      <c r="I4" s="3" t="s">
        <v>1786</v>
      </c>
      <c r="J4" s="3">
        <v>158</v>
      </c>
      <c r="K4" s="3" t="s">
        <v>105</v>
      </c>
      <c r="L4" s="3" t="s">
        <v>25</v>
      </c>
      <c r="M4" s="6" t="s">
        <v>4977</v>
      </c>
      <c r="N4" s="10"/>
      <c r="O4" s="167"/>
      <c r="P4" s="168"/>
    </row>
    <row r="5" spans="1:20">
      <c r="A5" s="162"/>
      <c r="B5" s="3">
        <v>10006</v>
      </c>
      <c r="C5" s="3"/>
      <c r="D5" s="3"/>
      <c r="E5" s="91" t="s">
        <v>21</v>
      </c>
      <c r="F5" s="91" t="s">
        <v>1787</v>
      </c>
      <c r="G5" s="3">
        <v>2019</v>
      </c>
      <c r="H5" s="3" t="s">
        <v>305</v>
      </c>
      <c r="I5" s="3" t="s">
        <v>1786</v>
      </c>
      <c r="J5" s="3">
        <v>158</v>
      </c>
      <c r="K5" s="3" t="s">
        <v>105</v>
      </c>
      <c r="L5" s="3" t="s">
        <v>25</v>
      </c>
      <c r="M5" s="6" t="s">
        <v>4977</v>
      </c>
      <c r="N5" s="10"/>
      <c r="P5" s="74"/>
      <c r="T5" s="114"/>
    </row>
    <row r="6" spans="1:16">
      <c r="A6" s="162"/>
      <c r="B6" s="3">
        <v>10010</v>
      </c>
      <c r="C6" s="3"/>
      <c r="D6" s="3"/>
      <c r="E6" s="91" t="s">
        <v>21</v>
      </c>
      <c r="F6" s="91" t="s">
        <v>1788</v>
      </c>
      <c r="G6" s="3">
        <v>2019</v>
      </c>
      <c r="H6" s="3" t="s">
        <v>305</v>
      </c>
      <c r="I6" s="3" t="s">
        <v>1786</v>
      </c>
      <c r="J6" s="3">
        <v>158</v>
      </c>
      <c r="K6" s="3" t="s">
        <v>105</v>
      </c>
      <c r="L6" s="3" t="s">
        <v>25</v>
      </c>
      <c r="M6" s="6" t="s">
        <v>4977</v>
      </c>
      <c r="N6" s="10"/>
      <c r="P6" s="74"/>
    </row>
    <row r="7" spans="1:16">
      <c r="A7" s="162"/>
      <c r="B7" s="3">
        <v>10011</v>
      </c>
      <c r="C7" s="3"/>
      <c r="D7" s="3"/>
      <c r="E7" s="91" t="s">
        <v>21</v>
      </c>
      <c r="F7" s="91" t="s">
        <v>1789</v>
      </c>
      <c r="G7" s="3">
        <v>2019</v>
      </c>
      <c r="H7" s="3" t="s">
        <v>305</v>
      </c>
      <c r="I7" s="3" t="s">
        <v>1786</v>
      </c>
      <c r="J7" s="3">
        <v>158</v>
      </c>
      <c r="K7" s="3" t="s">
        <v>105</v>
      </c>
      <c r="L7" s="3" t="s">
        <v>25</v>
      </c>
      <c r="M7" s="6" t="s">
        <v>4977</v>
      </c>
      <c r="N7" s="10"/>
      <c r="P7" s="74"/>
    </row>
    <row r="8" spans="1:16">
      <c r="A8" s="162"/>
      <c r="B8" s="3">
        <v>10012</v>
      </c>
      <c r="C8" s="3"/>
      <c r="D8" s="3"/>
      <c r="E8" s="91" t="s">
        <v>21</v>
      </c>
      <c r="F8" s="91" t="s">
        <v>1790</v>
      </c>
      <c r="G8" s="3">
        <v>2019</v>
      </c>
      <c r="H8" s="3" t="s">
        <v>884</v>
      </c>
      <c r="I8" s="3" t="s">
        <v>1786</v>
      </c>
      <c r="J8" s="3">
        <v>209</v>
      </c>
      <c r="K8" s="3" t="s">
        <v>105</v>
      </c>
      <c r="L8" s="3" t="s">
        <v>30</v>
      </c>
      <c r="M8" s="6" t="s">
        <v>4977</v>
      </c>
      <c r="N8" s="10"/>
      <c r="P8" s="74"/>
    </row>
    <row r="9" spans="1:16">
      <c r="A9" s="162"/>
      <c r="B9" s="3">
        <v>10013</v>
      </c>
      <c r="C9" s="3"/>
      <c r="D9" s="3"/>
      <c r="E9" s="91" t="s">
        <v>21</v>
      </c>
      <c r="F9" s="91" t="s">
        <v>1791</v>
      </c>
      <c r="G9" s="3">
        <v>2019</v>
      </c>
      <c r="H9" s="3" t="s">
        <v>884</v>
      </c>
      <c r="I9" s="3" t="s">
        <v>1786</v>
      </c>
      <c r="J9" s="3">
        <v>209</v>
      </c>
      <c r="K9" s="3" t="s">
        <v>105</v>
      </c>
      <c r="L9" s="3" t="s">
        <v>30</v>
      </c>
      <c r="M9" s="6" t="s">
        <v>4977</v>
      </c>
      <c r="N9" s="10"/>
      <c r="P9" s="74"/>
    </row>
    <row r="10" spans="1:16">
      <c r="A10" s="162"/>
      <c r="B10" s="3">
        <v>10014</v>
      </c>
      <c r="C10" s="3"/>
      <c r="D10" s="3"/>
      <c r="E10" s="91" t="s">
        <v>21</v>
      </c>
      <c r="F10" s="91" t="s">
        <v>1792</v>
      </c>
      <c r="G10" s="3">
        <v>2019</v>
      </c>
      <c r="H10" s="3" t="s">
        <v>884</v>
      </c>
      <c r="I10" s="3" t="s">
        <v>1786</v>
      </c>
      <c r="J10" s="3">
        <v>209</v>
      </c>
      <c r="K10" s="3" t="s">
        <v>105</v>
      </c>
      <c r="L10" s="3" t="s">
        <v>30</v>
      </c>
      <c r="M10" s="6" t="s">
        <v>4977</v>
      </c>
      <c r="N10" s="10"/>
      <c r="P10" s="74"/>
    </row>
    <row r="11" spans="1:16">
      <c r="A11" s="162"/>
      <c r="B11" s="3">
        <v>10015</v>
      </c>
      <c r="C11" s="3"/>
      <c r="D11" s="3"/>
      <c r="E11" s="91" t="s">
        <v>21</v>
      </c>
      <c r="F11" s="91" t="s">
        <v>1793</v>
      </c>
      <c r="G11" s="3">
        <v>2019</v>
      </c>
      <c r="H11" s="3" t="s">
        <v>884</v>
      </c>
      <c r="I11" s="3" t="s">
        <v>1786</v>
      </c>
      <c r="J11" s="3">
        <v>209</v>
      </c>
      <c r="K11" s="3" t="s">
        <v>105</v>
      </c>
      <c r="L11" s="3" t="s">
        <v>30</v>
      </c>
      <c r="M11" s="6" t="s">
        <v>4977</v>
      </c>
      <c r="N11" s="10"/>
      <c r="P11" s="74"/>
    </row>
    <row r="12" spans="1:27">
      <c r="A12" s="162"/>
      <c r="B12" s="3">
        <v>10016</v>
      </c>
      <c r="C12" s="3"/>
      <c r="D12" s="3"/>
      <c r="E12" s="91" t="s">
        <v>21</v>
      </c>
      <c r="F12" s="91" t="s">
        <v>2522</v>
      </c>
      <c r="G12" s="114">
        <v>2012</v>
      </c>
      <c r="H12" s="114" t="s">
        <v>2523</v>
      </c>
      <c r="I12" s="114" t="s">
        <v>2524</v>
      </c>
      <c r="J12" s="114">
        <v>280</v>
      </c>
      <c r="K12" s="3" t="s">
        <v>105</v>
      </c>
      <c r="L12" s="75" t="s">
        <v>30</v>
      </c>
      <c r="M12" s="6" t="s">
        <v>4977</v>
      </c>
      <c r="N12" s="10"/>
      <c r="O12" s="169"/>
      <c r="P12" s="108"/>
      <c r="R12" s="106"/>
      <c r="S12" s="109"/>
      <c r="T12" s="63"/>
      <c r="U12" s="92"/>
      <c r="V12" s="110"/>
      <c r="Y12" s="106"/>
      <c r="Z12" s="106"/>
      <c r="AA12" s="106"/>
    </row>
    <row r="13" spans="1:40">
      <c r="A13" s="162"/>
      <c r="B13" s="3">
        <v>10018</v>
      </c>
      <c r="C13" s="63"/>
      <c r="D13" s="63"/>
      <c r="E13" s="91" t="s">
        <v>21</v>
      </c>
      <c r="F13" s="158" t="s">
        <v>1794</v>
      </c>
      <c r="G13" s="63">
        <v>2007</v>
      </c>
      <c r="H13" s="63" t="s">
        <v>62</v>
      </c>
      <c r="I13" s="63" t="s">
        <v>1795</v>
      </c>
      <c r="J13" s="63">
        <v>112</v>
      </c>
      <c r="K13" s="170" t="s">
        <v>1796</v>
      </c>
      <c r="L13" s="63" t="s">
        <v>1797</v>
      </c>
      <c r="M13" s="6" t="s">
        <v>4977</v>
      </c>
      <c r="N13" s="171"/>
      <c r="O13" s="125"/>
      <c r="P13" s="108"/>
      <c r="R13" s="125"/>
      <c r="S13" s="125"/>
      <c r="T13" s="125"/>
      <c r="U13" s="174"/>
      <c r="V13" s="62"/>
      <c r="W13" s="125"/>
      <c r="X13" s="62"/>
      <c r="Y13" s="125"/>
      <c r="Z13" s="125"/>
      <c r="AA13" s="125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</row>
    <row r="14" spans="1:40">
      <c r="A14" s="162"/>
      <c r="B14" s="3">
        <v>10019</v>
      </c>
      <c r="C14" s="3"/>
      <c r="D14" s="3"/>
      <c r="E14" s="91" t="s">
        <v>21</v>
      </c>
      <c r="F14" s="91" t="s">
        <v>1798</v>
      </c>
      <c r="G14" s="63">
        <v>2003</v>
      </c>
      <c r="H14" s="63" t="s">
        <v>62</v>
      </c>
      <c r="I14" s="63" t="s">
        <v>1799</v>
      </c>
      <c r="J14" s="63">
        <v>223</v>
      </c>
      <c r="K14" s="3" t="s">
        <v>105</v>
      </c>
      <c r="L14" s="63" t="s">
        <v>25</v>
      </c>
      <c r="M14" s="6" t="s">
        <v>4977</v>
      </c>
      <c r="N14" s="171"/>
      <c r="P14" s="172"/>
      <c r="R14" s="125"/>
      <c r="S14" s="125"/>
      <c r="T14" s="125"/>
      <c r="U14" s="174"/>
      <c r="V14" s="62"/>
      <c r="W14" s="125"/>
      <c r="X14" s="62"/>
      <c r="Y14" s="125"/>
      <c r="Z14" s="125"/>
      <c r="AA14" s="125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</row>
    <row r="15" spans="1:40">
      <c r="A15" s="162"/>
      <c r="B15" s="3">
        <v>10020</v>
      </c>
      <c r="C15" s="3"/>
      <c r="D15" s="3"/>
      <c r="E15" s="91" t="s">
        <v>21</v>
      </c>
      <c r="F15" s="91" t="s">
        <v>2640</v>
      </c>
      <c r="G15" s="75">
        <v>2003</v>
      </c>
      <c r="H15" s="75" t="s">
        <v>62</v>
      </c>
      <c r="I15" s="75" t="s">
        <v>1823</v>
      </c>
      <c r="J15" s="75">
        <v>221</v>
      </c>
      <c r="K15" s="3" t="s">
        <v>105</v>
      </c>
      <c r="L15" s="75" t="s">
        <v>72</v>
      </c>
      <c r="M15" s="6" t="s">
        <v>4977</v>
      </c>
      <c r="N15" s="171"/>
      <c r="O15" s="76"/>
      <c r="P15" s="169"/>
      <c r="R15" s="169"/>
      <c r="S15" s="169"/>
      <c r="T15" s="125"/>
      <c r="U15" s="175"/>
      <c r="V15" s="169"/>
      <c r="W15" s="169"/>
      <c r="X15" s="76"/>
      <c r="Y15" s="169"/>
      <c r="Z15" s="169"/>
      <c r="AA15" s="169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</row>
    <row r="16" spans="1:40">
      <c r="A16" s="162"/>
      <c r="B16" s="3">
        <v>10021</v>
      </c>
      <c r="C16" s="3"/>
      <c r="D16" s="3"/>
      <c r="E16" s="91" t="s">
        <v>21</v>
      </c>
      <c r="F16" s="91" t="s">
        <v>1800</v>
      </c>
      <c r="G16" s="75">
        <v>2007</v>
      </c>
      <c r="H16" s="75" t="s">
        <v>62</v>
      </c>
      <c r="I16" s="75" t="s">
        <v>1795</v>
      </c>
      <c r="J16" s="75">
        <v>112</v>
      </c>
      <c r="K16" s="5" t="s">
        <v>1796</v>
      </c>
      <c r="L16" s="75" t="s">
        <v>666</v>
      </c>
      <c r="M16" s="6" t="s">
        <v>4977</v>
      </c>
      <c r="N16" s="171"/>
      <c r="O16" s="75"/>
      <c r="P16" s="173"/>
      <c r="R16" s="169"/>
      <c r="S16" s="169"/>
      <c r="T16" s="125"/>
      <c r="U16" s="175"/>
      <c r="V16" s="76"/>
      <c r="W16" s="169"/>
      <c r="X16" s="76"/>
      <c r="Y16" s="169"/>
      <c r="Z16" s="169"/>
      <c r="AA16" s="169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</row>
    <row r="17" spans="5:13">
      <c r="E17" s="163"/>
      <c r="F17" s="91"/>
      <c r="M17" s="6"/>
    </row>
    <row r="18" spans="5:13">
      <c r="E18" s="163"/>
      <c r="F18" s="91"/>
      <c r="M18" s="6"/>
    </row>
    <row r="19" spans="5:13">
      <c r="E19" s="163"/>
      <c r="F19" s="91"/>
      <c r="M19" s="6"/>
    </row>
    <row r="20" spans="5:13">
      <c r="E20" s="163"/>
      <c r="F20" s="91"/>
      <c r="M20" s="6"/>
    </row>
    <row r="21" spans="5:13">
      <c r="E21" s="163"/>
      <c r="F21" s="91"/>
      <c r="M21" s="6"/>
    </row>
    <row r="22" spans="5:13">
      <c r="E22" s="163"/>
      <c r="F22" s="91"/>
      <c r="M22" s="6"/>
    </row>
    <row r="23" spans="5:13">
      <c r="E23" s="163"/>
      <c r="F23" s="91"/>
      <c r="M23" s="6"/>
    </row>
    <row r="24" spans="5:13">
      <c r="E24" s="163"/>
      <c r="F24" s="91"/>
      <c r="M24" s="6"/>
    </row>
    <row r="25" spans="5:13">
      <c r="E25" s="163"/>
      <c r="F25" s="91"/>
      <c r="M25" s="6"/>
    </row>
    <row r="26" spans="5:13">
      <c r="E26" s="163"/>
      <c r="F26" s="91"/>
      <c r="M26" s="6"/>
    </row>
    <row r="27" spans="5:13">
      <c r="E27" s="163"/>
      <c r="F27" s="91"/>
      <c r="M27" s="6"/>
    </row>
    <row r="28" spans="5:13">
      <c r="E28" s="163"/>
      <c r="F28" s="91"/>
      <c r="M28" s="6"/>
    </row>
    <row r="29" spans="5:13">
      <c r="E29" s="163"/>
      <c r="F29" s="91"/>
      <c r="M29" s="6"/>
    </row>
    <row r="30" spans="5:13">
      <c r="E30" s="163"/>
      <c r="F30" s="91"/>
      <c r="M30" s="6"/>
    </row>
    <row r="31" spans="5:13">
      <c r="E31" s="163"/>
      <c r="F31" s="91"/>
      <c r="M31" s="6"/>
    </row>
    <row r="32" spans="5:13">
      <c r="E32" s="163"/>
      <c r="F32" s="91"/>
      <c r="M32" s="6"/>
    </row>
    <row r="33" spans="5:13">
      <c r="E33" s="163"/>
      <c r="F33" s="91"/>
      <c r="M33" s="6"/>
    </row>
    <row r="34" spans="5:13">
      <c r="E34" s="163"/>
      <c r="F34" s="91"/>
      <c r="M34" s="6"/>
    </row>
    <row r="35" spans="5:13">
      <c r="E35" s="163"/>
      <c r="F35" s="91"/>
      <c r="M35" s="6"/>
    </row>
    <row r="36" spans="5:13">
      <c r="E36" s="163"/>
      <c r="F36" s="91"/>
      <c r="M36" s="6"/>
    </row>
    <row r="37" spans="5:13">
      <c r="E37" s="163"/>
      <c r="F37" s="91"/>
      <c r="M37" s="6"/>
    </row>
    <row r="38" spans="5:13">
      <c r="E38" s="163"/>
      <c r="F38" s="91"/>
      <c r="M38" s="6"/>
    </row>
    <row r="39" spans="5:13">
      <c r="E39" s="163"/>
      <c r="F39" s="91"/>
      <c r="M39" s="6"/>
    </row>
    <row r="40" spans="5:13">
      <c r="E40" s="163"/>
      <c r="F40" s="91"/>
      <c r="M40" s="6"/>
    </row>
    <row r="41" spans="5:13">
      <c r="E41" s="163"/>
      <c r="F41" s="91"/>
      <c r="M41" s="6"/>
    </row>
    <row r="42" spans="5:13">
      <c r="E42" s="163"/>
      <c r="F42" s="91"/>
      <c r="M42" s="6"/>
    </row>
    <row r="43" spans="5:13">
      <c r="E43" s="163"/>
      <c r="F43" s="91"/>
      <c r="M43" s="6"/>
    </row>
    <row r="44" spans="5:13">
      <c r="E44" s="163"/>
      <c r="F44" s="91"/>
      <c r="M44" s="6"/>
    </row>
    <row r="45" spans="5:13">
      <c r="E45" s="163"/>
      <c r="F45" s="91"/>
      <c r="M45" s="6"/>
    </row>
    <row r="46" spans="5:13">
      <c r="E46" s="163"/>
      <c r="F46" s="91"/>
      <c r="M46" s="6"/>
    </row>
    <row r="47" spans="5:13">
      <c r="E47" s="163"/>
      <c r="F47" s="91"/>
      <c r="M47" s="6"/>
    </row>
    <row r="48" spans="5:13">
      <c r="E48" s="163"/>
      <c r="F48" s="91"/>
      <c r="M48" s="6"/>
    </row>
    <row r="49" spans="5:13">
      <c r="E49" s="163"/>
      <c r="F49" s="91"/>
      <c r="M49" s="6"/>
    </row>
    <row r="50" spans="5:13">
      <c r="E50" s="163"/>
      <c r="F50" s="91"/>
      <c r="M50" s="6"/>
    </row>
    <row r="51" spans="5:13">
      <c r="E51" s="163"/>
      <c r="F51" s="91"/>
      <c r="M51" s="6"/>
    </row>
    <row r="52" spans="5:13">
      <c r="E52" s="163"/>
      <c r="F52" s="91"/>
      <c r="M52" s="6"/>
    </row>
    <row r="53" spans="5:13">
      <c r="E53" s="163"/>
      <c r="F53" s="91"/>
      <c r="M53" s="6"/>
    </row>
    <row r="54" spans="5:13">
      <c r="E54" s="163"/>
      <c r="F54" s="91"/>
      <c r="M54" s="6"/>
    </row>
    <row r="55" spans="5:13">
      <c r="E55" s="163"/>
      <c r="F55" s="91"/>
      <c r="M55" s="6"/>
    </row>
    <row r="56" spans="5:13">
      <c r="E56" s="163"/>
      <c r="F56" s="91"/>
      <c r="M56" s="6"/>
    </row>
    <row r="57" spans="5:13">
      <c r="E57" s="163"/>
      <c r="F57" s="91"/>
      <c r="M57" s="6"/>
    </row>
    <row r="58" spans="5:13">
      <c r="E58" s="163"/>
      <c r="F58" s="91"/>
      <c r="M58" s="6"/>
    </row>
    <row r="59" spans="5:13">
      <c r="E59" s="163"/>
      <c r="F59" s="91"/>
      <c r="M59" s="6"/>
    </row>
    <row r="60" spans="5:13">
      <c r="E60" s="163"/>
      <c r="F60" s="91"/>
      <c r="M60" s="6"/>
    </row>
    <row r="61" spans="5:13">
      <c r="E61" s="163"/>
      <c r="F61" s="91"/>
      <c r="M61" s="6"/>
    </row>
    <row r="62" spans="5:13">
      <c r="E62" s="163"/>
      <c r="F62" s="91"/>
      <c r="M62" s="6"/>
    </row>
    <row r="63" spans="5:13">
      <c r="E63" s="163"/>
      <c r="F63" s="91"/>
      <c r="M63" s="6"/>
    </row>
    <row r="64" spans="5:13">
      <c r="E64" s="163"/>
      <c r="F64" s="91"/>
      <c r="M64" s="6"/>
    </row>
    <row r="65" spans="5:13">
      <c r="E65" s="163"/>
      <c r="F65" s="91"/>
      <c r="M65" s="6"/>
    </row>
    <row r="66" spans="5:13">
      <c r="E66" s="163"/>
      <c r="F66" s="91"/>
      <c r="M66" s="6"/>
    </row>
    <row r="67" spans="5:13">
      <c r="E67" s="163"/>
      <c r="F67" s="91"/>
      <c r="M67" s="6"/>
    </row>
    <row r="68" spans="5:13">
      <c r="E68" s="163"/>
      <c r="F68" s="91"/>
      <c r="M68" s="6"/>
    </row>
    <row r="69" spans="5:13">
      <c r="E69" s="163"/>
      <c r="F69" s="91"/>
      <c r="M69" s="6"/>
    </row>
    <row r="70" spans="5:13">
      <c r="E70" s="163"/>
      <c r="F70" s="91"/>
      <c r="M70" s="6"/>
    </row>
    <row r="71" spans="5:13">
      <c r="E71" s="163"/>
      <c r="F71" s="91"/>
      <c r="M71" s="6"/>
    </row>
    <row r="72" spans="5:13">
      <c r="E72" s="163"/>
      <c r="F72" s="91"/>
      <c r="M72" s="6"/>
    </row>
    <row r="73" spans="5:13">
      <c r="E73" s="163"/>
      <c r="F73" s="91"/>
      <c r="M73" s="6"/>
    </row>
    <row r="74" spans="5:13">
      <c r="E74" s="163"/>
      <c r="F74" s="91"/>
      <c r="M74" s="6"/>
    </row>
    <row r="75" spans="5:13">
      <c r="E75" s="163"/>
      <c r="F75" s="91"/>
      <c r="M75" s="6"/>
    </row>
    <row r="76" spans="5:13">
      <c r="E76" s="163"/>
      <c r="F76" s="91"/>
      <c r="M76" s="6"/>
    </row>
    <row r="77" spans="5:13">
      <c r="E77" s="163"/>
      <c r="F77" s="91"/>
      <c r="M77" s="6"/>
    </row>
    <row r="78" spans="5:13">
      <c r="E78" s="163"/>
      <c r="F78" s="91"/>
      <c r="M78" s="6"/>
    </row>
  </sheetData>
  <conditionalFormatting sqref="O2:R2">
    <cfRule type="cellIs" dxfId="9" priority="1192" operator="lessThanOrEqual">
      <formula>0.6</formula>
    </cfRule>
    <cfRule type="cellIs" dxfId="10" priority="1193" operator="between">
      <formula>0.6</formula>
      <formula>0.75</formula>
    </cfRule>
    <cfRule type="cellIs" dxfId="11" priority="1194" operator="greaterThan">
      <formula>0.75</formula>
    </cfRule>
  </conditionalFormatting>
  <conditionalFormatting sqref="M1:M78">
    <cfRule type="containsText" dxfId="0" priority="1195" operator="between" text="football">
      <formula>NOT(ISERROR(SEARCH("football",M1)))</formula>
    </cfRule>
    <cfRule type="containsText" dxfId="1" priority="1196" operator="between" text="baseball">
      <formula>NOT(ISERROR(SEARCH("baseball",M1)))</formula>
    </cfRule>
    <cfRule type="containsText" dxfId="2" priority="1197" operator="between" text="basketball">
      <formula>NOT(ISERROR(SEARCH("basketball",M1)))</formula>
    </cfRule>
    <cfRule type="containsText" dxfId="3" priority="1198" operator="between" text="pokemon">
      <formula>NOT(ISERROR(SEARCH("pokemon",M1)))</formula>
    </cfRule>
  </conditionalFormatting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122"/>
  <sheetViews>
    <sheetView workbookViewId="0">
      <selection activeCell="A1" sqref="A1"/>
    </sheetView>
  </sheetViews>
  <sheetFormatPr defaultColWidth="12.6285714285714" defaultRowHeight="15.75" customHeight="1"/>
  <cols>
    <col min="1" max="25" width="14.752380952381" customWidth="1"/>
  </cols>
  <sheetData>
    <row r="1" customHeight="1" spans="1:14">
      <c r="A1" s="63" t="s">
        <v>4978</v>
      </c>
      <c r="B1" s="63">
        <v>13732</v>
      </c>
      <c r="C1" s="62"/>
      <c r="D1" s="62"/>
      <c r="E1" s="63" t="s">
        <v>21</v>
      </c>
      <c r="F1" s="63">
        <v>52515625</v>
      </c>
      <c r="G1" s="63">
        <v>2019</v>
      </c>
      <c r="H1" s="63" t="s">
        <v>956</v>
      </c>
      <c r="I1" s="63" t="s">
        <v>1449</v>
      </c>
      <c r="J1" s="63">
        <v>115</v>
      </c>
      <c r="K1" s="63" t="s">
        <v>105</v>
      </c>
      <c r="L1" s="63" t="s">
        <v>30</v>
      </c>
      <c r="M1" s="63" t="s">
        <v>4908</v>
      </c>
      <c r="N1" s="62"/>
    </row>
    <row r="2" customHeight="1" spans="1:14">
      <c r="A2" s="63" t="s">
        <v>4978</v>
      </c>
      <c r="B2" s="63">
        <v>13733</v>
      </c>
      <c r="C2" s="62"/>
      <c r="D2" s="62"/>
      <c r="E2" s="63" t="s">
        <v>66</v>
      </c>
      <c r="F2" s="63">
        <v>7553400</v>
      </c>
      <c r="G2" s="63">
        <v>2021</v>
      </c>
      <c r="H2" s="63" t="s">
        <v>1161</v>
      </c>
      <c r="I2" s="63" t="s">
        <v>4225</v>
      </c>
      <c r="J2" s="63" t="s">
        <v>4226</v>
      </c>
      <c r="K2" s="63" t="s">
        <v>1778</v>
      </c>
      <c r="L2" s="63" t="s">
        <v>467</v>
      </c>
      <c r="M2" s="63" t="s">
        <v>4164</v>
      </c>
      <c r="N2" s="62"/>
    </row>
    <row r="3" customHeight="1" spans="1:14">
      <c r="A3" s="63" t="s">
        <v>4978</v>
      </c>
      <c r="B3" s="63">
        <v>13734</v>
      </c>
      <c r="C3" s="62"/>
      <c r="D3" s="62"/>
      <c r="E3" s="63" t="s">
        <v>66</v>
      </c>
      <c r="F3" s="63">
        <v>4011147</v>
      </c>
      <c r="G3" s="63">
        <v>2021</v>
      </c>
      <c r="H3" s="63" t="s">
        <v>1161</v>
      </c>
      <c r="I3" s="63" t="s">
        <v>1400</v>
      </c>
      <c r="J3" s="63" t="s">
        <v>4227</v>
      </c>
      <c r="K3" s="63" t="s">
        <v>1778</v>
      </c>
      <c r="L3" s="63" t="s">
        <v>462</v>
      </c>
      <c r="M3" s="63" t="s">
        <v>4164</v>
      </c>
      <c r="N3" s="62"/>
    </row>
    <row r="4" customHeight="1" spans="1:14">
      <c r="A4" s="63" t="s">
        <v>4978</v>
      </c>
      <c r="B4" s="63">
        <v>13735</v>
      </c>
      <c r="C4" s="62"/>
      <c r="D4" s="62"/>
      <c r="E4" s="63" t="s">
        <v>66</v>
      </c>
      <c r="F4" s="63">
        <v>3213241</v>
      </c>
      <c r="G4" s="63">
        <v>2021</v>
      </c>
      <c r="H4" s="63" t="s">
        <v>1161</v>
      </c>
      <c r="I4" s="63" t="s">
        <v>4228</v>
      </c>
      <c r="J4" s="63">
        <v>207</v>
      </c>
      <c r="K4" s="63" t="s">
        <v>4229</v>
      </c>
      <c r="L4" s="63" t="s">
        <v>68</v>
      </c>
      <c r="M4" s="63" t="s">
        <v>4164</v>
      </c>
      <c r="N4" s="62"/>
    </row>
    <row r="5" customHeight="1" spans="1:14">
      <c r="A5" s="63" t="s">
        <v>4978</v>
      </c>
      <c r="B5" s="63">
        <v>13736</v>
      </c>
      <c r="C5" s="62"/>
      <c r="D5" s="62"/>
      <c r="E5" s="63" t="s">
        <v>66</v>
      </c>
      <c r="F5" s="63">
        <v>6782783</v>
      </c>
      <c r="G5" s="63">
        <v>2021</v>
      </c>
      <c r="H5" s="63" t="s">
        <v>23</v>
      </c>
      <c r="I5" s="63" t="s">
        <v>4230</v>
      </c>
      <c r="J5" s="63" t="s">
        <v>4231</v>
      </c>
      <c r="K5" s="63" t="s">
        <v>4232</v>
      </c>
      <c r="L5" s="63" t="s">
        <v>4233</v>
      </c>
      <c r="M5" s="63" t="s">
        <v>4165</v>
      </c>
      <c r="N5" s="62"/>
    </row>
    <row r="6" customHeight="1" spans="1:14">
      <c r="A6" s="63" t="s">
        <v>4978</v>
      </c>
      <c r="B6" s="63">
        <v>13737</v>
      </c>
      <c r="C6" s="62"/>
      <c r="D6" s="62"/>
      <c r="E6" s="63" t="s">
        <v>66</v>
      </c>
      <c r="F6" s="63">
        <v>4815401</v>
      </c>
      <c r="G6" s="63">
        <v>2021</v>
      </c>
      <c r="H6" s="63" t="s">
        <v>23</v>
      </c>
      <c r="I6" s="63" t="s">
        <v>4234</v>
      </c>
      <c r="J6" s="63" t="s">
        <v>4235</v>
      </c>
      <c r="K6" s="63" t="s">
        <v>4236</v>
      </c>
      <c r="L6" s="63" t="s">
        <v>4237</v>
      </c>
      <c r="M6" s="63" t="s">
        <v>4165</v>
      </c>
      <c r="N6" s="62"/>
    </row>
    <row r="7" customHeight="1" spans="1:14">
      <c r="A7" s="63" t="s">
        <v>4978</v>
      </c>
      <c r="B7" s="63">
        <v>13738</v>
      </c>
      <c r="C7" s="62"/>
      <c r="D7" s="62"/>
      <c r="E7" s="63" t="s">
        <v>66</v>
      </c>
      <c r="F7" s="63">
        <v>868154</v>
      </c>
      <c r="G7" s="63">
        <v>2021</v>
      </c>
      <c r="H7" s="63" t="s">
        <v>23</v>
      </c>
      <c r="I7" s="63" t="s">
        <v>4238</v>
      </c>
      <c r="J7" s="63" t="s">
        <v>4239</v>
      </c>
      <c r="K7" s="63" t="s">
        <v>4240</v>
      </c>
      <c r="L7" s="63" t="s">
        <v>2662</v>
      </c>
      <c r="M7" s="63" t="s">
        <v>4165</v>
      </c>
      <c r="N7" s="62"/>
    </row>
    <row r="8" customHeight="1" spans="1:14">
      <c r="A8" s="63" t="s">
        <v>4978</v>
      </c>
      <c r="B8" s="63">
        <v>13739</v>
      </c>
      <c r="C8" s="62"/>
      <c r="D8" s="62"/>
      <c r="E8" s="63" t="s">
        <v>66</v>
      </c>
      <c r="F8" s="63">
        <v>6720037</v>
      </c>
      <c r="G8" s="63">
        <v>2021</v>
      </c>
      <c r="H8" s="63" t="s">
        <v>23</v>
      </c>
      <c r="I8" s="63" t="s">
        <v>4241</v>
      </c>
      <c r="J8" s="63" t="s">
        <v>4242</v>
      </c>
      <c r="K8" s="63" t="s">
        <v>276</v>
      </c>
      <c r="L8" s="63" t="s">
        <v>4243</v>
      </c>
      <c r="M8" s="63" t="s">
        <v>4165</v>
      </c>
      <c r="N8" s="62"/>
    </row>
    <row r="9" customHeight="1" spans="1:14">
      <c r="A9" s="63" t="s">
        <v>4978</v>
      </c>
      <c r="B9" s="63">
        <v>13740</v>
      </c>
      <c r="C9" s="62"/>
      <c r="D9" s="62"/>
      <c r="E9" s="63" t="s">
        <v>66</v>
      </c>
      <c r="F9" s="63">
        <v>1453253</v>
      </c>
      <c r="G9" s="63">
        <v>2021</v>
      </c>
      <c r="H9" s="63" t="s">
        <v>1161</v>
      </c>
      <c r="I9" s="63" t="s">
        <v>4244</v>
      </c>
      <c r="J9" s="63">
        <v>69</v>
      </c>
      <c r="K9" s="63" t="s">
        <v>4245</v>
      </c>
      <c r="L9" s="63" t="s">
        <v>68</v>
      </c>
      <c r="M9" s="63" t="s">
        <v>4164</v>
      </c>
      <c r="N9" s="6" t="s">
        <v>4979</v>
      </c>
    </row>
    <row r="10" customHeight="1" spans="1:14">
      <c r="A10" s="63" t="s">
        <v>4978</v>
      </c>
      <c r="B10" s="63">
        <v>13741</v>
      </c>
      <c r="C10" s="62"/>
      <c r="D10" s="62"/>
      <c r="E10" s="63" t="s">
        <v>66</v>
      </c>
      <c r="F10" s="63">
        <v>7547712</v>
      </c>
      <c r="G10" s="63">
        <v>2021</v>
      </c>
      <c r="H10" s="63" t="s">
        <v>1161</v>
      </c>
      <c r="I10" s="63" t="s">
        <v>3114</v>
      </c>
      <c r="J10" s="63">
        <v>113</v>
      </c>
      <c r="K10" s="63" t="s">
        <v>4229</v>
      </c>
      <c r="L10" s="63" t="s">
        <v>68</v>
      </c>
      <c r="M10" s="63" t="s">
        <v>4908</v>
      </c>
      <c r="N10" s="6" t="s">
        <v>4979</v>
      </c>
    </row>
    <row r="11" customHeight="1" spans="1:13">
      <c r="A11" s="63" t="s">
        <v>4978</v>
      </c>
      <c r="B11" s="63">
        <v>13742</v>
      </c>
      <c r="C11" s="62"/>
      <c r="D11" s="62"/>
      <c r="E11" s="63" t="s">
        <v>66</v>
      </c>
      <c r="F11" s="63">
        <v>2218564</v>
      </c>
      <c r="G11" s="63">
        <v>2020</v>
      </c>
      <c r="H11" s="63" t="s">
        <v>119</v>
      </c>
      <c r="I11" s="63" t="s">
        <v>2272</v>
      </c>
      <c r="J11" s="63">
        <v>8</v>
      </c>
      <c r="K11" s="63" t="s">
        <v>4246</v>
      </c>
      <c r="L11" s="63" t="s">
        <v>808</v>
      </c>
      <c r="M11" s="63" t="s">
        <v>4908</v>
      </c>
    </row>
    <row r="12" customHeight="1" spans="1:13">
      <c r="A12" s="63" t="s">
        <v>4978</v>
      </c>
      <c r="B12" s="63">
        <v>13743</v>
      </c>
      <c r="C12" s="62"/>
      <c r="D12" s="62"/>
      <c r="E12" s="63" t="s">
        <v>66</v>
      </c>
      <c r="F12" s="63">
        <v>3301258</v>
      </c>
      <c r="G12" s="63">
        <v>2020</v>
      </c>
      <c r="H12" s="63" t="s">
        <v>119</v>
      </c>
      <c r="I12" s="63" t="s">
        <v>4247</v>
      </c>
      <c r="J12" s="63">
        <v>18</v>
      </c>
      <c r="K12" s="63" t="s">
        <v>4248</v>
      </c>
      <c r="L12" s="63" t="s">
        <v>808</v>
      </c>
      <c r="M12" s="63" t="s">
        <v>4908</v>
      </c>
    </row>
    <row r="13" customHeight="1" spans="1:14">
      <c r="A13" s="63" t="s">
        <v>4978</v>
      </c>
      <c r="B13" s="63">
        <v>13744</v>
      </c>
      <c r="C13" s="62"/>
      <c r="D13" s="62"/>
      <c r="E13" s="63" t="s">
        <v>66</v>
      </c>
      <c r="F13" s="63">
        <v>1157451</v>
      </c>
      <c r="G13" s="63">
        <v>2020</v>
      </c>
      <c r="H13" s="63" t="s">
        <v>305</v>
      </c>
      <c r="I13" s="63" t="s">
        <v>2613</v>
      </c>
      <c r="J13" s="63">
        <v>153</v>
      </c>
      <c r="K13" s="63" t="s">
        <v>105</v>
      </c>
      <c r="L13" s="63" t="s">
        <v>467</v>
      </c>
      <c r="M13" s="63" t="s">
        <v>4908</v>
      </c>
      <c r="N13" s="62"/>
    </row>
    <row r="14" customHeight="1" spans="1:14">
      <c r="A14" s="63" t="s">
        <v>4978</v>
      </c>
      <c r="B14" s="63">
        <v>13745</v>
      </c>
      <c r="C14" s="62"/>
      <c r="D14" s="62"/>
      <c r="E14" s="63" t="s">
        <v>66</v>
      </c>
      <c r="F14" s="63">
        <v>3076351</v>
      </c>
      <c r="G14" s="63">
        <v>2020</v>
      </c>
      <c r="H14" s="63" t="s">
        <v>119</v>
      </c>
      <c r="I14" s="63" t="s">
        <v>2613</v>
      </c>
      <c r="J14" s="63">
        <v>202</v>
      </c>
      <c r="K14" s="63" t="s">
        <v>105</v>
      </c>
      <c r="L14" s="63" t="s">
        <v>244</v>
      </c>
      <c r="M14" s="63" t="s">
        <v>4908</v>
      </c>
      <c r="N14" s="62"/>
    </row>
    <row r="15" customHeight="1" spans="1:14">
      <c r="A15" s="63" t="s">
        <v>4978</v>
      </c>
      <c r="B15" s="63">
        <v>13746</v>
      </c>
      <c r="C15" s="62"/>
      <c r="D15" s="62"/>
      <c r="E15" s="63" t="s">
        <v>66</v>
      </c>
      <c r="F15" s="63">
        <v>546006</v>
      </c>
      <c r="G15" s="63">
        <v>2020</v>
      </c>
      <c r="H15" s="63" t="s">
        <v>1161</v>
      </c>
      <c r="I15" s="63" t="s">
        <v>2613</v>
      </c>
      <c r="J15" s="63">
        <v>202</v>
      </c>
      <c r="K15" s="63" t="s">
        <v>105</v>
      </c>
      <c r="L15" s="63" t="s">
        <v>467</v>
      </c>
      <c r="M15" s="63" t="s">
        <v>4908</v>
      </c>
      <c r="N15" s="62"/>
    </row>
    <row r="16" customHeight="1" spans="1:14">
      <c r="A16" s="63" t="s">
        <v>4978</v>
      </c>
      <c r="B16" s="63">
        <v>13747</v>
      </c>
      <c r="C16" s="62"/>
      <c r="D16" s="62"/>
      <c r="E16" s="63" t="s">
        <v>66</v>
      </c>
      <c r="F16" s="63">
        <v>888442</v>
      </c>
      <c r="G16" s="63">
        <v>2020</v>
      </c>
      <c r="H16" s="63" t="s">
        <v>1077</v>
      </c>
      <c r="I16" s="63" t="s">
        <v>880</v>
      </c>
      <c r="J16" s="63">
        <v>44</v>
      </c>
      <c r="K16" s="63" t="s">
        <v>4249</v>
      </c>
      <c r="L16" s="63" t="s">
        <v>467</v>
      </c>
      <c r="M16" s="63" t="s">
        <v>4164</v>
      </c>
      <c r="N16" s="62"/>
    </row>
    <row r="17" customHeight="1" spans="1:14">
      <c r="A17" s="63" t="s">
        <v>4978</v>
      </c>
      <c r="B17" s="63">
        <v>13748</v>
      </c>
      <c r="C17" s="62"/>
      <c r="D17" s="62"/>
      <c r="E17" s="63" t="s">
        <v>66</v>
      </c>
      <c r="F17" s="63">
        <v>5315017</v>
      </c>
      <c r="G17" s="63">
        <v>2021</v>
      </c>
      <c r="H17" s="63" t="s">
        <v>1161</v>
      </c>
      <c r="I17" s="63" t="s">
        <v>1400</v>
      </c>
      <c r="J17" s="63">
        <v>252</v>
      </c>
      <c r="K17" s="63" t="s">
        <v>4250</v>
      </c>
      <c r="L17" s="63" t="s">
        <v>462</v>
      </c>
      <c r="M17" s="63" t="s">
        <v>4164</v>
      </c>
      <c r="N17" s="62"/>
    </row>
    <row r="18" customHeight="1" spans="1:25">
      <c r="A18" s="153" t="s">
        <v>4978</v>
      </c>
      <c r="B18" s="153">
        <v>13749</v>
      </c>
      <c r="C18" s="154"/>
      <c r="D18" s="154"/>
      <c r="E18" s="153" t="s">
        <v>66</v>
      </c>
      <c r="F18" s="153">
        <v>3320323</v>
      </c>
      <c r="G18" s="153">
        <v>2020</v>
      </c>
      <c r="H18" s="153" t="s">
        <v>905</v>
      </c>
      <c r="I18" s="153" t="s">
        <v>1826</v>
      </c>
      <c r="J18" s="153">
        <v>207</v>
      </c>
      <c r="K18" s="153" t="s">
        <v>4251</v>
      </c>
      <c r="L18" s="153" t="s">
        <v>244</v>
      </c>
      <c r="M18" s="153" t="s">
        <v>4908</v>
      </c>
      <c r="N18" s="153" t="s">
        <v>4979</v>
      </c>
      <c r="O18" s="154"/>
      <c r="P18" s="154"/>
      <c r="Q18" s="154"/>
      <c r="R18" s="154"/>
      <c r="S18" s="154"/>
      <c r="T18" s="154"/>
      <c r="U18" s="154"/>
      <c r="V18" s="154"/>
      <c r="W18" s="154"/>
      <c r="X18" s="154"/>
      <c r="Y18" s="154"/>
    </row>
    <row r="19" customHeight="1" spans="1:14">
      <c r="A19" s="63" t="s">
        <v>4978</v>
      </c>
      <c r="B19" s="63">
        <v>13750</v>
      </c>
      <c r="C19" s="62"/>
      <c r="D19" s="62"/>
      <c r="E19" s="63" t="s">
        <v>66</v>
      </c>
      <c r="F19" s="63">
        <v>8518716</v>
      </c>
      <c r="G19" s="63">
        <v>2020</v>
      </c>
      <c r="H19" s="63" t="s">
        <v>23</v>
      </c>
      <c r="I19" s="63" t="s">
        <v>4252</v>
      </c>
      <c r="J19" s="63">
        <v>68</v>
      </c>
      <c r="K19" s="63" t="s">
        <v>4253</v>
      </c>
      <c r="L19" s="63" t="s">
        <v>68</v>
      </c>
      <c r="M19" s="63" t="s">
        <v>4980</v>
      </c>
      <c r="N19" s="6" t="s">
        <v>4979</v>
      </c>
    </row>
    <row r="20" customHeight="1" spans="1:14">
      <c r="A20" s="63" t="s">
        <v>4978</v>
      </c>
      <c r="B20" s="63">
        <v>13751</v>
      </c>
      <c r="C20" s="62"/>
      <c r="D20" s="62"/>
      <c r="E20" s="63" t="s">
        <v>66</v>
      </c>
      <c r="F20" s="63">
        <v>2782310</v>
      </c>
      <c r="G20" s="63">
        <v>2021</v>
      </c>
      <c r="H20" s="63" t="s">
        <v>1161</v>
      </c>
      <c r="I20" s="63" t="s">
        <v>4254</v>
      </c>
      <c r="J20" s="63">
        <v>2</v>
      </c>
      <c r="K20" s="63" t="s">
        <v>4245</v>
      </c>
      <c r="L20" s="63" t="s">
        <v>244</v>
      </c>
      <c r="M20" s="63" t="s">
        <v>4164</v>
      </c>
      <c r="N20" s="6" t="s">
        <v>4979</v>
      </c>
    </row>
    <row r="21" customHeight="1" spans="1:14">
      <c r="A21" s="63" t="s">
        <v>4978</v>
      </c>
      <c r="B21" s="63">
        <v>13752</v>
      </c>
      <c r="C21" s="62"/>
      <c r="D21" s="62"/>
      <c r="E21" s="63" t="s">
        <v>66</v>
      </c>
      <c r="F21" s="63">
        <v>5748574</v>
      </c>
      <c r="G21" s="63">
        <v>2021</v>
      </c>
      <c r="H21" s="63" t="s">
        <v>1161</v>
      </c>
      <c r="I21" s="63" t="s">
        <v>4255</v>
      </c>
      <c r="J21" s="63" t="s">
        <v>4256</v>
      </c>
      <c r="K21" s="63" t="s">
        <v>4257</v>
      </c>
      <c r="L21" s="63" t="s">
        <v>2662</v>
      </c>
      <c r="M21" s="63" t="s">
        <v>4164</v>
      </c>
      <c r="N21" s="6" t="s">
        <v>4979</v>
      </c>
    </row>
    <row r="22" customHeight="1" spans="1:14">
      <c r="A22" s="63" t="s">
        <v>4978</v>
      </c>
      <c r="B22" s="63">
        <v>13753</v>
      </c>
      <c r="C22" s="62"/>
      <c r="D22" s="62"/>
      <c r="E22" s="63" t="s">
        <v>66</v>
      </c>
      <c r="F22" s="63">
        <v>8212637</v>
      </c>
      <c r="G22" s="63">
        <v>2020</v>
      </c>
      <c r="H22" s="63" t="s">
        <v>905</v>
      </c>
      <c r="I22" s="63" t="s">
        <v>1817</v>
      </c>
      <c r="J22" s="63">
        <v>159</v>
      </c>
      <c r="K22" s="63" t="s">
        <v>4258</v>
      </c>
      <c r="L22" s="63" t="s">
        <v>244</v>
      </c>
      <c r="M22" s="63" t="s">
        <v>4908</v>
      </c>
      <c r="N22" s="6" t="s">
        <v>4979</v>
      </c>
    </row>
    <row r="23" customHeight="1" spans="1:25">
      <c r="A23" s="153" t="s">
        <v>4978</v>
      </c>
      <c r="B23" s="153">
        <v>13754</v>
      </c>
      <c r="C23" s="154"/>
      <c r="D23" s="154"/>
      <c r="E23" s="153" t="s">
        <v>66</v>
      </c>
      <c r="F23" s="153">
        <v>5068558</v>
      </c>
      <c r="G23" s="153">
        <v>2020</v>
      </c>
      <c r="H23" s="153" t="s">
        <v>305</v>
      </c>
      <c r="I23" s="153" t="s">
        <v>4259</v>
      </c>
      <c r="J23" s="153">
        <v>20</v>
      </c>
      <c r="K23" s="153" t="s">
        <v>1696</v>
      </c>
      <c r="L23" s="153" t="s">
        <v>467</v>
      </c>
      <c r="M23" s="63" t="s">
        <v>4908</v>
      </c>
      <c r="N23" s="153" t="s">
        <v>4979</v>
      </c>
      <c r="O23" s="154"/>
      <c r="P23" s="154"/>
      <c r="Q23" s="154"/>
      <c r="R23" s="154"/>
      <c r="S23" s="154"/>
      <c r="T23" s="154"/>
      <c r="U23" s="154"/>
      <c r="V23" s="154"/>
      <c r="W23" s="154"/>
      <c r="X23" s="154"/>
      <c r="Y23" s="154"/>
    </row>
    <row r="24" customHeight="1" spans="1:14">
      <c r="A24" s="63" t="s">
        <v>4978</v>
      </c>
      <c r="B24" s="63">
        <v>13755</v>
      </c>
      <c r="C24" s="62"/>
      <c r="D24" s="62"/>
      <c r="E24" s="63" t="s">
        <v>66</v>
      </c>
      <c r="F24" s="63">
        <v>3787862</v>
      </c>
      <c r="G24" s="63">
        <v>2020</v>
      </c>
      <c r="H24" s="63" t="s">
        <v>905</v>
      </c>
      <c r="I24" s="63" t="s">
        <v>4260</v>
      </c>
      <c r="J24" s="63">
        <v>256</v>
      </c>
      <c r="K24" s="63" t="s">
        <v>105</v>
      </c>
      <c r="L24" s="63" t="s">
        <v>467</v>
      </c>
      <c r="M24" s="63" t="s">
        <v>4908</v>
      </c>
      <c r="N24" s="6" t="s">
        <v>4979</v>
      </c>
    </row>
    <row r="25" customHeight="1" spans="1:14">
      <c r="A25" s="63" t="s">
        <v>4978</v>
      </c>
      <c r="B25" s="63">
        <v>13756</v>
      </c>
      <c r="C25" s="62"/>
      <c r="D25" s="62"/>
      <c r="E25" s="63" t="s">
        <v>66</v>
      </c>
      <c r="F25" s="63">
        <v>4124528</v>
      </c>
      <c r="G25" s="63">
        <v>2020</v>
      </c>
      <c r="H25" s="63" t="s">
        <v>905</v>
      </c>
      <c r="I25" s="63" t="s">
        <v>1817</v>
      </c>
      <c r="J25" s="63">
        <v>159</v>
      </c>
      <c r="K25" s="63" t="s">
        <v>4261</v>
      </c>
      <c r="L25" s="63" t="s">
        <v>467</v>
      </c>
      <c r="M25" s="63" t="s">
        <v>4908</v>
      </c>
      <c r="N25" s="6" t="s">
        <v>4979</v>
      </c>
    </row>
    <row r="26" customHeight="1" spans="1:14">
      <c r="A26" s="63" t="s">
        <v>4978</v>
      </c>
      <c r="B26" s="63">
        <v>13757</v>
      </c>
      <c r="C26" s="62"/>
      <c r="D26" s="62"/>
      <c r="E26" s="63" t="s">
        <v>66</v>
      </c>
      <c r="F26" s="63">
        <v>685038</v>
      </c>
      <c r="G26" s="63">
        <v>2020</v>
      </c>
      <c r="H26" s="63" t="s">
        <v>1161</v>
      </c>
      <c r="I26" s="63" t="s">
        <v>2613</v>
      </c>
      <c r="J26" s="63">
        <v>202</v>
      </c>
      <c r="K26" s="63" t="s">
        <v>105</v>
      </c>
      <c r="L26" s="63" t="s">
        <v>244</v>
      </c>
      <c r="M26" s="63" t="s">
        <v>4908</v>
      </c>
      <c r="N26" s="6" t="s">
        <v>4979</v>
      </c>
    </row>
    <row r="27" customHeight="1" spans="1:14">
      <c r="A27" s="63" t="s">
        <v>4978</v>
      </c>
      <c r="B27" s="63">
        <v>13758</v>
      </c>
      <c r="C27" s="62"/>
      <c r="D27" s="62"/>
      <c r="E27" s="63" t="s">
        <v>66</v>
      </c>
      <c r="F27" s="63">
        <v>864280</v>
      </c>
      <c r="G27" s="63">
        <v>2020</v>
      </c>
      <c r="H27" s="63" t="s">
        <v>119</v>
      </c>
      <c r="I27" s="63" t="s">
        <v>2613</v>
      </c>
      <c r="J27" s="63">
        <v>202</v>
      </c>
      <c r="K27" s="63" t="s">
        <v>105</v>
      </c>
      <c r="L27" s="63" t="s">
        <v>467</v>
      </c>
      <c r="M27" s="63" t="s">
        <v>4908</v>
      </c>
      <c r="N27" s="6" t="s">
        <v>4979</v>
      </c>
    </row>
    <row r="28" customHeight="1" spans="1:14">
      <c r="A28" s="63" t="s">
        <v>4978</v>
      </c>
      <c r="B28" s="63">
        <v>13759</v>
      </c>
      <c r="C28" s="62"/>
      <c r="D28" s="62"/>
      <c r="E28" s="63" t="s">
        <v>66</v>
      </c>
      <c r="F28" s="63">
        <v>5432612</v>
      </c>
      <c r="G28" s="63">
        <v>2021</v>
      </c>
      <c r="H28" s="63" t="s">
        <v>1161</v>
      </c>
      <c r="I28" s="63" t="s">
        <v>4262</v>
      </c>
      <c r="J28" s="63">
        <v>242</v>
      </c>
      <c r="K28" s="63" t="s">
        <v>4177</v>
      </c>
      <c r="L28" s="63" t="s">
        <v>244</v>
      </c>
      <c r="M28" s="63" t="s">
        <v>4164</v>
      </c>
      <c r="N28" s="6" t="s">
        <v>4979</v>
      </c>
    </row>
    <row r="29" customHeight="1" spans="1:14">
      <c r="A29" s="63" t="s">
        <v>4978</v>
      </c>
      <c r="B29" s="63">
        <v>13760</v>
      </c>
      <c r="C29" s="62"/>
      <c r="D29" s="62"/>
      <c r="E29" s="63" t="s">
        <v>66</v>
      </c>
      <c r="F29" s="63">
        <v>1524465</v>
      </c>
      <c r="G29" s="63">
        <v>2020</v>
      </c>
      <c r="H29" s="63" t="s">
        <v>23</v>
      </c>
      <c r="I29" s="63" t="s">
        <v>4263</v>
      </c>
      <c r="J29" s="63">
        <v>17</v>
      </c>
      <c r="K29" s="63" t="s">
        <v>4264</v>
      </c>
      <c r="L29" s="63" t="s">
        <v>467</v>
      </c>
      <c r="M29" s="63" t="s">
        <v>4980</v>
      </c>
      <c r="N29" s="6" t="s">
        <v>4979</v>
      </c>
    </row>
    <row r="30" customHeight="1" spans="1:14">
      <c r="A30" s="63" t="s">
        <v>4978</v>
      </c>
      <c r="B30" s="63">
        <v>13761</v>
      </c>
      <c r="C30" s="62"/>
      <c r="D30" s="62"/>
      <c r="E30" s="63" t="s">
        <v>66</v>
      </c>
      <c r="F30" s="63">
        <v>8624761</v>
      </c>
      <c r="G30" s="63">
        <v>2020</v>
      </c>
      <c r="H30" s="63" t="s">
        <v>23</v>
      </c>
      <c r="I30" s="63" t="s">
        <v>4263</v>
      </c>
      <c r="J30" s="63">
        <v>17</v>
      </c>
      <c r="K30" s="63" t="s">
        <v>4265</v>
      </c>
      <c r="L30" s="63" t="s">
        <v>244</v>
      </c>
      <c r="M30" s="63" t="s">
        <v>4980</v>
      </c>
      <c r="N30" s="6" t="s">
        <v>4979</v>
      </c>
    </row>
    <row r="31" customHeight="1" spans="1:14">
      <c r="A31" s="63" t="s">
        <v>4978</v>
      </c>
      <c r="B31" s="63">
        <v>13762</v>
      </c>
      <c r="C31" s="62"/>
      <c r="D31" s="62"/>
      <c r="E31" s="63" t="s">
        <v>66</v>
      </c>
      <c r="F31" s="63">
        <v>4434542</v>
      </c>
      <c r="G31" s="63">
        <v>2020</v>
      </c>
      <c r="H31" s="63" t="s">
        <v>905</v>
      </c>
      <c r="I31" s="63" t="s">
        <v>950</v>
      </c>
      <c r="J31" s="63">
        <v>339</v>
      </c>
      <c r="K31" s="63" t="s">
        <v>4266</v>
      </c>
      <c r="L31" s="63" t="s">
        <v>1919</v>
      </c>
      <c r="M31" s="67" t="s">
        <v>4164</v>
      </c>
      <c r="N31" s="6" t="s">
        <v>4979</v>
      </c>
    </row>
    <row r="32" customHeight="1" spans="1:14">
      <c r="A32" s="63" t="s">
        <v>4978</v>
      </c>
      <c r="B32" s="63">
        <v>13763</v>
      </c>
      <c r="C32" s="62"/>
      <c r="D32" s="62"/>
      <c r="E32" s="63" t="s">
        <v>66</v>
      </c>
      <c r="F32" s="63">
        <v>6735054</v>
      </c>
      <c r="G32" s="63">
        <v>2020</v>
      </c>
      <c r="H32" s="63" t="s">
        <v>23</v>
      </c>
      <c r="I32" s="63" t="s">
        <v>4252</v>
      </c>
      <c r="J32" s="63">
        <v>68</v>
      </c>
      <c r="K32" s="63" t="s">
        <v>4267</v>
      </c>
      <c r="L32" s="63" t="s">
        <v>244</v>
      </c>
      <c r="M32" s="67" t="s">
        <v>4980</v>
      </c>
      <c r="N32" s="6" t="s">
        <v>4979</v>
      </c>
    </row>
    <row r="33" customHeight="1" spans="1:14">
      <c r="A33" s="63" t="s">
        <v>4978</v>
      </c>
      <c r="B33" s="63">
        <v>13764</v>
      </c>
      <c r="C33" s="62"/>
      <c r="D33" s="62"/>
      <c r="E33" s="63" t="s">
        <v>66</v>
      </c>
      <c r="F33" s="63">
        <v>5825657</v>
      </c>
      <c r="G33" s="63">
        <v>2020</v>
      </c>
      <c r="H33" s="63" t="s">
        <v>119</v>
      </c>
      <c r="I33" s="63" t="s">
        <v>2613</v>
      </c>
      <c r="J33" s="63">
        <v>202</v>
      </c>
      <c r="K33" s="63" t="s">
        <v>105</v>
      </c>
      <c r="L33" s="63" t="s">
        <v>467</v>
      </c>
      <c r="M33" s="67" t="s">
        <v>4908</v>
      </c>
      <c r="N33" s="6" t="s">
        <v>4979</v>
      </c>
    </row>
    <row r="34" customHeight="1" spans="1:14">
      <c r="A34" s="63" t="s">
        <v>4978</v>
      </c>
      <c r="B34" s="63">
        <v>13765</v>
      </c>
      <c r="C34" s="62"/>
      <c r="D34" s="62"/>
      <c r="E34" s="63" t="s">
        <v>66</v>
      </c>
      <c r="F34" s="63">
        <v>427586</v>
      </c>
      <c r="G34" s="63">
        <v>2020</v>
      </c>
      <c r="H34" s="63" t="s">
        <v>119</v>
      </c>
      <c r="I34" s="63" t="s">
        <v>2613</v>
      </c>
      <c r="J34" s="63">
        <v>202</v>
      </c>
      <c r="K34" s="63" t="s">
        <v>105</v>
      </c>
      <c r="L34" s="63" t="s">
        <v>244</v>
      </c>
      <c r="M34" s="67" t="s">
        <v>4908</v>
      </c>
      <c r="N34" s="6" t="s">
        <v>4979</v>
      </c>
    </row>
    <row r="35" customHeight="1" spans="1:25">
      <c r="A35" s="153" t="s">
        <v>4978</v>
      </c>
      <c r="B35" s="153">
        <v>13766</v>
      </c>
      <c r="C35" s="154"/>
      <c r="D35" s="154"/>
      <c r="E35" s="153" t="s">
        <v>66</v>
      </c>
      <c r="F35" s="153">
        <v>2785071</v>
      </c>
      <c r="G35" s="153">
        <v>2020</v>
      </c>
      <c r="H35" s="153" t="s">
        <v>119</v>
      </c>
      <c r="I35" s="153" t="s">
        <v>2613</v>
      </c>
      <c r="J35" s="153">
        <v>202</v>
      </c>
      <c r="K35" s="153" t="s">
        <v>105</v>
      </c>
      <c r="L35" s="153" t="s">
        <v>68</v>
      </c>
      <c r="M35" s="67" t="s">
        <v>4908</v>
      </c>
      <c r="N35" s="153" t="s">
        <v>4979</v>
      </c>
      <c r="O35" s="154"/>
      <c r="P35" s="154"/>
      <c r="Q35" s="154"/>
      <c r="R35" s="154"/>
      <c r="S35" s="154"/>
      <c r="T35" s="154"/>
      <c r="U35" s="154"/>
      <c r="V35" s="154"/>
      <c r="W35" s="154"/>
      <c r="X35" s="154"/>
      <c r="Y35" s="154"/>
    </row>
    <row r="36" customHeight="1" spans="1:25">
      <c r="A36" s="153" t="s">
        <v>4978</v>
      </c>
      <c r="B36" s="153">
        <v>13767</v>
      </c>
      <c r="C36" s="154"/>
      <c r="D36" s="154"/>
      <c r="E36" s="153" t="s">
        <v>66</v>
      </c>
      <c r="F36" s="153">
        <v>4180214</v>
      </c>
      <c r="G36" s="153">
        <v>2020</v>
      </c>
      <c r="H36" s="153" t="s">
        <v>119</v>
      </c>
      <c r="I36" s="153" t="s">
        <v>2613</v>
      </c>
      <c r="J36" s="153">
        <v>202</v>
      </c>
      <c r="K36" s="153" t="s">
        <v>105</v>
      </c>
      <c r="L36" s="153" t="s">
        <v>68</v>
      </c>
      <c r="M36" s="67" t="s">
        <v>4908</v>
      </c>
      <c r="N36" s="153" t="s">
        <v>4979</v>
      </c>
      <c r="O36" s="154"/>
      <c r="P36" s="154"/>
      <c r="Q36" s="154"/>
      <c r="R36" s="154"/>
      <c r="S36" s="154"/>
      <c r="T36" s="154"/>
      <c r="U36" s="154"/>
      <c r="V36" s="154"/>
      <c r="W36" s="154"/>
      <c r="X36" s="154"/>
      <c r="Y36" s="154"/>
    </row>
    <row r="37" customHeight="1" spans="1:25">
      <c r="A37" s="153" t="s">
        <v>4978</v>
      </c>
      <c r="B37" s="153">
        <v>13768</v>
      </c>
      <c r="C37" s="154"/>
      <c r="D37" s="154"/>
      <c r="E37" s="153" t="s">
        <v>66</v>
      </c>
      <c r="F37" s="153">
        <v>364650</v>
      </c>
      <c r="G37" s="153">
        <v>2021</v>
      </c>
      <c r="H37" s="153" t="s">
        <v>23</v>
      </c>
      <c r="I37" s="153" t="s">
        <v>4268</v>
      </c>
      <c r="J37" s="153">
        <v>140</v>
      </c>
      <c r="K37" s="153" t="s">
        <v>4269</v>
      </c>
      <c r="L37" s="153" t="s">
        <v>244</v>
      </c>
      <c r="M37" s="159" t="s">
        <v>4165</v>
      </c>
      <c r="N37" s="153" t="s">
        <v>4979</v>
      </c>
      <c r="O37" s="154"/>
      <c r="P37" s="154"/>
      <c r="Q37" s="154"/>
      <c r="R37" s="154"/>
      <c r="S37" s="154"/>
      <c r="T37" s="154"/>
      <c r="U37" s="154"/>
      <c r="V37" s="154"/>
      <c r="W37" s="154"/>
      <c r="X37" s="154"/>
      <c r="Y37" s="154"/>
    </row>
    <row r="38" customHeight="1" spans="1:14">
      <c r="A38" s="63" t="s">
        <v>4978</v>
      </c>
      <c r="B38" s="63">
        <v>13769</v>
      </c>
      <c r="C38" s="62"/>
      <c r="D38" s="62"/>
      <c r="E38" s="63" t="s">
        <v>66</v>
      </c>
      <c r="F38" s="63">
        <v>4611007</v>
      </c>
      <c r="G38" s="63">
        <v>2021</v>
      </c>
      <c r="H38" s="63" t="s">
        <v>23</v>
      </c>
      <c r="I38" s="63" t="s">
        <v>4981</v>
      </c>
      <c r="J38" s="63">
        <v>63</v>
      </c>
      <c r="K38" s="63" t="s">
        <v>4269</v>
      </c>
      <c r="L38" s="63" t="s">
        <v>467</v>
      </c>
      <c r="M38" s="159" t="s">
        <v>4165</v>
      </c>
      <c r="N38" s="6" t="s">
        <v>4979</v>
      </c>
    </row>
    <row r="39" customHeight="1" spans="1:14">
      <c r="A39" s="63" t="s">
        <v>4978</v>
      </c>
      <c r="B39" s="63">
        <v>13770</v>
      </c>
      <c r="C39" s="62"/>
      <c r="D39" s="62"/>
      <c r="E39" s="63" t="s">
        <v>66</v>
      </c>
      <c r="F39" s="63">
        <v>8168240</v>
      </c>
      <c r="G39" s="63">
        <v>2021</v>
      </c>
      <c r="H39" s="63" t="s">
        <v>23</v>
      </c>
      <c r="I39" s="63" t="s">
        <v>4271</v>
      </c>
      <c r="J39" s="63">
        <v>191</v>
      </c>
      <c r="K39" s="63" t="s">
        <v>4272</v>
      </c>
      <c r="L39" s="63" t="s">
        <v>467</v>
      </c>
      <c r="M39" s="159" t="s">
        <v>4165</v>
      </c>
      <c r="N39" s="6" t="s">
        <v>4979</v>
      </c>
    </row>
    <row r="40" customHeight="1" spans="1:14">
      <c r="A40" s="63" t="s">
        <v>4978</v>
      </c>
      <c r="B40" s="63">
        <v>13771</v>
      </c>
      <c r="C40" s="62"/>
      <c r="D40" s="62"/>
      <c r="E40" s="63" t="s">
        <v>66</v>
      </c>
      <c r="F40" s="63">
        <v>4127043</v>
      </c>
      <c r="G40" s="63">
        <v>2020</v>
      </c>
      <c r="H40" s="63" t="s">
        <v>905</v>
      </c>
      <c r="I40" s="63" t="s">
        <v>4273</v>
      </c>
      <c r="J40" s="63">
        <v>262</v>
      </c>
      <c r="K40" s="63" t="s">
        <v>4274</v>
      </c>
      <c r="L40" s="63" t="s">
        <v>244</v>
      </c>
      <c r="M40" s="63" t="s">
        <v>4908</v>
      </c>
      <c r="N40" s="6" t="s">
        <v>4979</v>
      </c>
    </row>
    <row r="41" customHeight="1" spans="1:14">
      <c r="A41" s="63" t="s">
        <v>4978</v>
      </c>
      <c r="B41" s="63">
        <v>13772</v>
      </c>
      <c r="C41" s="62"/>
      <c r="D41" s="62"/>
      <c r="E41" s="63" t="s">
        <v>66</v>
      </c>
      <c r="F41" s="63">
        <v>7441233</v>
      </c>
      <c r="G41" s="63">
        <v>2020</v>
      </c>
      <c r="H41" s="63" t="s">
        <v>119</v>
      </c>
      <c r="I41" s="63" t="s">
        <v>2613</v>
      </c>
      <c r="J41" s="63">
        <v>202</v>
      </c>
      <c r="K41" s="63" t="s">
        <v>105</v>
      </c>
      <c r="L41" s="63" t="s">
        <v>244</v>
      </c>
      <c r="M41" s="63" t="s">
        <v>4908</v>
      </c>
      <c r="N41" s="6" t="s">
        <v>4979</v>
      </c>
    </row>
    <row r="42" customHeight="1" spans="1:14">
      <c r="A42" s="63" t="s">
        <v>4978</v>
      </c>
      <c r="B42" s="63">
        <v>13773</v>
      </c>
      <c r="C42" s="62"/>
      <c r="D42" s="62"/>
      <c r="E42" s="63" t="s">
        <v>66</v>
      </c>
      <c r="F42" s="63">
        <v>734053</v>
      </c>
      <c r="G42" s="63">
        <v>2020</v>
      </c>
      <c r="H42" s="63" t="s">
        <v>956</v>
      </c>
      <c r="I42" s="63" t="s">
        <v>950</v>
      </c>
      <c r="J42" s="63" t="s">
        <v>4275</v>
      </c>
      <c r="K42" s="63" t="s">
        <v>1694</v>
      </c>
      <c r="L42" s="63" t="s">
        <v>244</v>
      </c>
      <c r="M42" s="63" t="s">
        <v>4908</v>
      </c>
      <c r="N42" s="6" t="s">
        <v>4979</v>
      </c>
    </row>
    <row r="43" customHeight="1" spans="1:14">
      <c r="A43" s="63" t="s">
        <v>4978</v>
      </c>
      <c r="B43" s="63">
        <v>13774</v>
      </c>
      <c r="C43" s="62"/>
      <c r="D43" s="62"/>
      <c r="E43" s="63" t="s">
        <v>66</v>
      </c>
      <c r="F43" s="63">
        <v>7117650</v>
      </c>
      <c r="G43" s="63">
        <v>2020</v>
      </c>
      <c r="H43" s="63" t="s">
        <v>119</v>
      </c>
      <c r="I43" s="63" t="s">
        <v>1786</v>
      </c>
      <c r="J43" s="63">
        <v>7</v>
      </c>
      <c r="K43" s="63" t="s">
        <v>4276</v>
      </c>
      <c r="L43" s="63" t="s">
        <v>462</v>
      </c>
      <c r="M43" s="63" t="s">
        <v>4908</v>
      </c>
      <c r="N43" s="6" t="s">
        <v>4979</v>
      </c>
    </row>
    <row r="44" customHeight="1" spans="1:14">
      <c r="A44" s="63" t="s">
        <v>4978</v>
      </c>
      <c r="B44" s="63">
        <v>13775</v>
      </c>
      <c r="C44" s="62"/>
      <c r="D44" s="62"/>
      <c r="E44" s="63" t="s">
        <v>66</v>
      </c>
      <c r="F44" s="63">
        <v>8383157</v>
      </c>
      <c r="G44" s="63">
        <v>2020</v>
      </c>
      <c r="H44" s="63" t="s">
        <v>23</v>
      </c>
      <c r="I44" s="63" t="s">
        <v>4277</v>
      </c>
      <c r="J44" s="63">
        <v>44</v>
      </c>
      <c r="K44" s="63" t="s">
        <v>4267</v>
      </c>
      <c r="L44" s="63" t="s">
        <v>68</v>
      </c>
      <c r="M44" s="63" t="s">
        <v>4980</v>
      </c>
      <c r="N44" s="6" t="s">
        <v>4979</v>
      </c>
    </row>
    <row r="45" customHeight="1" spans="1:25">
      <c r="A45" s="153" t="s">
        <v>4978</v>
      </c>
      <c r="B45" s="153">
        <v>13776</v>
      </c>
      <c r="C45" s="154"/>
      <c r="D45" s="154"/>
      <c r="E45" s="153" t="s">
        <v>66</v>
      </c>
      <c r="F45" s="153">
        <v>1841446</v>
      </c>
      <c r="G45" s="153">
        <v>2020</v>
      </c>
      <c r="H45" s="153" t="s">
        <v>956</v>
      </c>
      <c r="I45" s="153" t="s">
        <v>880</v>
      </c>
      <c r="J45" s="153" t="s">
        <v>4278</v>
      </c>
      <c r="K45" s="153" t="s">
        <v>4279</v>
      </c>
      <c r="L45" s="153" t="s">
        <v>462</v>
      </c>
      <c r="M45" s="153" t="s">
        <v>4164</v>
      </c>
      <c r="N45" s="153" t="s">
        <v>4979</v>
      </c>
      <c r="O45" s="154"/>
      <c r="P45" s="154"/>
      <c r="Q45" s="154"/>
      <c r="R45" s="154"/>
      <c r="S45" s="154"/>
      <c r="T45" s="154"/>
      <c r="U45" s="154"/>
      <c r="V45" s="154"/>
      <c r="W45" s="154"/>
      <c r="X45" s="154"/>
      <c r="Y45" s="154"/>
    </row>
    <row r="46" customHeight="1" spans="1:14">
      <c r="A46" s="63" t="s">
        <v>4978</v>
      </c>
      <c r="B46" s="63">
        <v>13777</v>
      </c>
      <c r="C46" s="62"/>
      <c r="D46" s="62"/>
      <c r="E46" s="63" t="s">
        <v>66</v>
      </c>
      <c r="F46" s="63">
        <v>6442750</v>
      </c>
      <c r="G46" s="63">
        <v>2021</v>
      </c>
      <c r="H46" s="63" t="s">
        <v>23</v>
      </c>
      <c r="I46" s="63" t="s">
        <v>4268</v>
      </c>
      <c r="J46" s="63">
        <v>140</v>
      </c>
      <c r="K46" s="63" t="s">
        <v>506</v>
      </c>
      <c r="L46" s="63" t="s">
        <v>68</v>
      </c>
      <c r="M46" s="63" t="s">
        <v>4165</v>
      </c>
      <c r="N46" s="6" t="s">
        <v>4979</v>
      </c>
    </row>
    <row r="47" customHeight="1" spans="1:14">
      <c r="A47" s="63" t="s">
        <v>4978</v>
      </c>
      <c r="B47" s="63">
        <v>13778</v>
      </c>
      <c r="C47" s="62"/>
      <c r="D47" s="62"/>
      <c r="E47" s="63" t="s">
        <v>66</v>
      </c>
      <c r="F47" s="63">
        <v>7148224</v>
      </c>
      <c r="G47" s="63">
        <v>2020</v>
      </c>
      <c r="H47" s="63" t="s">
        <v>119</v>
      </c>
      <c r="I47" s="63" t="s">
        <v>2487</v>
      </c>
      <c r="J47" s="63">
        <v>18</v>
      </c>
      <c r="K47" s="63" t="s">
        <v>4246</v>
      </c>
      <c r="L47" s="63" t="s">
        <v>808</v>
      </c>
      <c r="M47" s="63" t="s">
        <v>4908</v>
      </c>
      <c r="N47" s="6" t="s">
        <v>4979</v>
      </c>
    </row>
    <row r="48" customHeight="1" spans="1:14">
      <c r="A48" s="63" t="s">
        <v>4978</v>
      </c>
      <c r="B48" s="63">
        <v>13779</v>
      </c>
      <c r="C48" s="62"/>
      <c r="D48" s="62"/>
      <c r="E48" s="63" t="s">
        <v>66</v>
      </c>
      <c r="F48" s="63">
        <v>3571872</v>
      </c>
      <c r="G48" s="63">
        <v>2020</v>
      </c>
      <c r="H48" s="63" t="s">
        <v>905</v>
      </c>
      <c r="I48" s="63" t="s">
        <v>950</v>
      </c>
      <c r="J48" s="63">
        <v>339</v>
      </c>
      <c r="K48" s="63" t="s">
        <v>105</v>
      </c>
      <c r="L48" s="63" t="s">
        <v>462</v>
      </c>
      <c r="M48" s="63" t="s">
        <v>4164</v>
      </c>
      <c r="N48" s="6" t="s">
        <v>4979</v>
      </c>
    </row>
    <row r="49" customHeight="1" spans="1:25">
      <c r="A49" s="153" t="s">
        <v>4978</v>
      </c>
      <c r="B49" s="153">
        <v>13522</v>
      </c>
      <c r="C49" s="154"/>
      <c r="D49" s="154"/>
      <c r="E49" s="155" t="s">
        <v>66</v>
      </c>
      <c r="F49" s="156" t="s">
        <v>4280</v>
      </c>
      <c r="G49" s="153">
        <v>2020</v>
      </c>
      <c r="H49" s="153" t="s">
        <v>1077</v>
      </c>
      <c r="I49" s="153" t="s">
        <v>927</v>
      </c>
      <c r="J49" s="153">
        <v>153</v>
      </c>
      <c r="K49" s="159" t="s">
        <v>4249</v>
      </c>
      <c r="L49" s="153" t="s">
        <v>68</v>
      </c>
      <c r="M49" s="63" t="s">
        <v>4164</v>
      </c>
      <c r="N49" s="153"/>
      <c r="O49" s="154"/>
      <c r="P49" s="154"/>
      <c r="Q49" s="154"/>
      <c r="R49" s="154"/>
      <c r="S49" s="154"/>
      <c r="T49" s="154"/>
      <c r="U49" s="154"/>
      <c r="V49" s="154"/>
      <c r="W49" s="154"/>
      <c r="X49" s="154"/>
      <c r="Y49" s="154"/>
    </row>
    <row r="50" customHeight="1" spans="1:25">
      <c r="A50" s="63" t="s">
        <v>4978</v>
      </c>
      <c r="B50" s="63">
        <v>13523</v>
      </c>
      <c r="C50" s="62"/>
      <c r="D50" s="62"/>
      <c r="E50" s="157" t="s">
        <v>66</v>
      </c>
      <c r="F50" s="158" t="s">
        <v>4281</v>
      </c>
      <c r="G50" s="63">
        <v>2020</v>
      </c>
      <c r="H50" s="63" t="s">
        <v>1077</v>
      </c>
      <c r="I50" s="63" t="s">
        <v>950</v>
      </c>
      <c r="J50" s="63" t="s">
        <v>4282</v>
      </c>
      <c r="K50" s="67" t="s">
        <v>1433</v>
      </c>
      <c r="L50" s="63" t="s">
        <v>244</v>
      </c>
      <c r="M50" s="63" t="s">
        <v>4164</v>
      </c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</row>
    <row r="51" customHeight="1" spans="1:14">
      <c r="A51" s="63" t="s">
        <v>4978</v>
      </c>
      <c r="B51" s="63">
        <v>13524</v>
      </c>
      <c r="C51" s="62"/>
      <c r="D51" s="62"/>
      <c r="E51" s="157" t="s">
        <v>66</v>
      </c>
      <c r="F51" s="158" t="s">
        <v>4982</v>
      </c>
      <c r="G51" s="63">
        <v>2020</v>
      </c>
      <c r="H51" s="63" t="s">
        <v>2718</v>
      </c>
      <c r="I51" s="63" t="s">
        <v>880</v>
      </c>
      <c r="J51" s="63" t="s">
        <v>4983</v>
      </c>
      <c r="K51" s="67" t="s">
        <v>4297</v>
      </c>
      <c r="L51" s="63" t="s">
        <v>467</v>
      </c>
      <c r="M51" s="63" t="s">
        <v>4164</v>
      </c>
      <c r="N51" s="62"/>
    </row>
    <row r="52" customHeight="1" spans="1:14">
      <c r="A52" s="63" t="s">
        <v>4978</v>
      </c>
      <c r="B52" s="63">
        <v>13525</v>
      </c>
      <c r="C52" s="62"/>
      <c r="D52" s="62"/>
      <c r="E52" s="157" t="s">
        <v>66</v>
      </c>
      <c r="F52" s="158" t="s">
        <v>4984</v>
      </c>
      <c r="G52" s="63">
        <v>2020</v>
      </c>
      <c r="H52" s="63" t="s">
        <v>1173</v>
      </c>
      <c r="I52" s="63" t="s">
        <v>1062</v>
      </c>
      <c r="J52" s="63" t="s">
        <v>4985</v>
      </c>
      <c r="K52" s="67" t="s">
        <v>4986</v>
      </c>
      <c r="L52" s="63" t="s">
        <v>68</v>
      </c>
      <c r="M52" s="63" t="s">
        <v>4164</v>
      </c>
      <c r="N52" s="62"/>
    </row>
    <row r="53" customHeight="1" spans="1:14">
      <c r="A53" s="63" t="s">
        <v>4978</v>
      </c>
      <c r="B53" s="63">
        <v>13526</v>
      </c>
      <c r="C53" s="62"/>
      <c r="D53" s="62"/>
      <c r="E53" s="157" t="s">
        <v>66</v>
      </c>
      <c r="F53" s="158" t="s">
        <v>4987</v>
      </c>
      <c r="G53" s="63">
        <v>2020</v>
      </c>
      <c r="H53" s="63" t="s">
        <v>2718</v>
      </c>
      <c r="I53" s="63" t="s">
        <v>880</v>
      </c>
      <c r="J53" s="63">
        <v>53</v>
      </c>
      <c r="K53" s="67"/>
      <c r="L53" s="63" t="s">
        <v>244</v>
      </c>
      <c r="M53" s="63" t="s">
        <v>4164</v>
      </c>
      <c r="N53" s="62"/>
    </row>
    <row r="54" customHeight="1" spans="1:14">
      <c r="A54" s="63" t="s">
        <v>4978</v>
      </c>
      <c r="B54" s="63">
        <v>13527</v>
      </c>
      <c r="C54" s="62"/>
      <c r="D54" s="62"/>
      <c r="E54" s="157" t="s">
        <v>66</v>
      </c>
      <c r="F54" s="158" t="s">
        <v>4988</v>
      </c>
      <c r="G54" s="63">
        <v>2021</v>
      </c>
      <c r="H54" s="63" t="s">
        <v>1161</v>
      </c>
      <c r="I54" s="63" t="s">
        <v>946</v>
      </c>
      <c r="J54" s="63">
        <v>245</v>
      </c>
      <c r="K54" s="67" t="s">
        <v>1226</v>
      </c>
      <c r="L54" s="63" t="s">
        <v>462</v>
      </c>
      <c r="M54" s="63" t="s">
        <v>4164</v>
      </c>
      <c r="N54" s="62"/>
    </row>
    <row r="55" customHeight="1" spans="1:14">
      <c r="A55" s="63" t="s">
        <v>4978</v>
      </c>
      <c r="B55" s="63">
        <v>13528</v>
      </c>
      <c r="C55" s="62"/>
      <c r="D55" s="62"/>
      <c r="E55" s="157" t="s">
        <v>66</v>
      </c>
      <c r="F55" s="158" t="s">
        <v>4989</v>
      </c>
      <c r="G55" s="63">
        <v>2020</v>
      </c>
      <c r="H55" s="63" t="s">
        <v>2718</v>
      </c>
      <c r="I55" s="63" t="s">
        <v>880</v>
      </c>
      <c r="J55" s="63" t="s">
        <v>4983</v>
      </c>
      <c r="K55" s="67" t="s">
        <v>4297</v>
      </c>
      <c r="L55" s="63" t="s">
        <v>244</v>
      </c>
      <c r="M55" s="63" t="s">
        <v>4164</v>
      </c>
      <c r="N55" s="62"/>
    </row>
    <row r="56" customHeight="1" spans="1:14">
      <c r="A56" s="63" t="s">
        <v>4978</v>
      </c>
      <c r="B56" s="63">
        <v>13529</v>
      </c>
      <c r="C56" s="62"/>
      <c r="D56" s="62"/>
      <c r="E56" s="157" t="s">
        <v>66</v>
      </c>
      <c r="F56" s="158" t="s">
        <v>4283</v>
      </c>
      <c r="G56" s="63">
        <v>2021</v>
      </c>
      <c r="H56" s="63" t="s">
        <v>1161</v>
      </c>
      <c r="I56" s="63" t="s">
        <v>1403</v>
      </c>
      <c r="J56" s="63">
        <v>241</v>
      </c>
      <c r="K56" s="67" t="s">
        <v>1226</v>
      </c>
      <c r="L56" s="63" t="s">
        <v>467</v>
      </c>
      <c r="M56" s="63" t="s">
        <v>4164</v>
      </c>
      <c r="N56" s="62"/>
    </row>
    <row r="57" customHeight="1" spans="1:14">
      <c r="A57" s="63" t="s">
        <v>4978</v>
      </c>
      <c r="B57" s="63">
        <v>13530</v>
      </c>
      <c r="C57" s="62"/>
      <c r="D57" s="62"/>
      <c r="E57" s="157" t="s">
        <v>66</v>
      </c>
      <c r="F57" s="158" t="s">
        <v>4284</v>
      </c>
      <c r="G57" s="63">
        <v>2021</v>
      </c>
      <c r="H57" s="63" t="s">
        <v>1161</v>
      </c>
      <c r="I57" s="63" t="s">
        <v>1403</v>
      </c>
      <c r="J57" s="63" t="s">
        <v>4285</v>
      </c>
      <c r="K57" s="67" t="s">
        <v>3291</v>
      </c>
      <c r="L57" s="63" t="s">
        <v>467</v>
      </c>
      <c r="M57" s="63" t="s">
        <v>4164</v>
      </c>
      <c r="N57" s="62"/>
    </row>
    <row r="58" customHeight="1" spans="1:14">
      <c r="A58" s="63" t="s">
        <v>4978</v>
      </c>
      <c r="B58" s="63">
        <v>13531</v>
      </c>
      <c r="C58" s="62"/>
      <c r="D58" s="62"/>
      <c r="E58" s="157" t="s">
        <v>66</v>
      </c>
      <c r="F58" s="158" t="s">
        <v>4990</v>
      </c>
      <c r="G58" s="63">
        <v>2017</v>
      </c>
      <c r="H58" s="63" t="s">
        <v>119</v>
      </c>
      <c r="I58" s="63" t="s">
        <v>1732</v>
      </c>
      <c r="J58" s="63">
        <v>305</v>
      </c>
      <c r="K58" s="67" t="s">
        <v>105</v>
      </c>
      <c r="L58" s="63" t="s">
        <v>244</v>
      </c>
      <c r="M58" s="63" t="s">
        <v>4164</v>
      </c>
      <c r="N58" s="62"/>
    </row>
    <row r="59" customHeight="1" spans="1:14">
      <c r="A59" s="63" t="s">
        <v>4978</v>
      </c>
      <c r="B59" s="63">
        <v>13532</v>
      </c>
      <c r="C59" s="62"/>
      <c r="D59" s="62"/>
      <c r="E59" s="157" t="s">
        <v>66</v>
      </c>
      <c r="F59" s="158" t="s">
        <v>4991</v>
      </c>
      <c r="G59" s="63">
        <v>2017</v>
      </c>
      <c r="H59" s="63" t="s">
        <v>119</v>
      </c>
      <c r="I59" s="63" t="s">
        <v>1732</v>
      </c>
      <c r="J59" s="63">
        <v>305</v>
      </c>
      <c r="K59" s="67" t="s">
        <v>105</v>
      </c>
      <c r="L59" s="63" t="s">
        <v>244</v>
      </c>
      <c r="M59" s="63" t="s">
        <v>4164</v>
      </c>
      <c r="N59" s="62"/>
    </row>
    <row r="60" customHeight="1" spans="1:14">
      <c r="A60" s="63" t="s">
        <v>4978</v>
      </c>
      <c r="B60" s="63">
        <v>13533</v>
      </c>
      <c r="C60" s="62"/>
      <c r="D60" s="62"/>
      <c r="E60" s="157" t="s">
        <v>66</v>
      </c>
      <c r="F60" s="158" t="s">
        <v>4286</v>
      </c>
      <c r="G60" s="63">
        <v>2021</v>
      </c>
      <c r="H60" s="63" t="s">
        <v>1161</v>
      </c>
      <c r="I60" s="63" t="s">
        <v>1553</v>
      </c>
      <c r="J60" s="63">
        <v>303</v>
      </c>
      <c r="K60" s="63" t="s">
        <v>898</v>
      </c>
      <c r="L60" s="63" t="s">
        <v>467</v>
      </c>
      <c r="M60" s="63" t="s">
        <v>4164</v>
      </c>
      <c r="N60" s="62"/>
    </row>
    <row r="61" customHeight="1" spans="1:14">
      <c r="A61" s="63" t="s">
        <v>4978</v>
      </c>
      <c r="B61" s="63">
        <v>13534</v>
      </c>
      <c r="C61" s="62"/>
      <c r="D61" s="62"/>
      <c r="E61" s="157" t="s">
        <v>66</v>
      </c>
      <c r="F61" s="158" t="s">
        <v>4287</v>
      </c>
      <c r="G61" s="63">
        <v>2021</v>
      </c>
      <c r="H61" s="63" t="s">
        <v>1161</v>
      </c>
      <c r="I61" s="63" t="s">
        <v>880</v>
      </c>
      <c r="J61" s="63" t="s">
        <v>4288</v>
      </c>
      <c r="K61" s="63" t="s">
        <v>4289</v>
      </c>
      <c r="L61" s="63" t="s">
        <v>244</v>
      </c>
      <c r="M61" s="63" t="s">
        <v>4164</v>
      </c>
      <c r="N61" s="62"/>
    </row>
    <row r="62" customHeight="1" spans="1:14">
      <c r="A62" s="63" t="s">
        <v>4978</v>
      </c>
      <c r="B62" s="63">
        <v>13535</v>
      </c>
      <c r="C62" s="62"/>
      <c r="D62" s="62"/>
      <c r="E62" s="157" t="s">
        <v>66</v>
      </c>
      <c r="F62" s="158" t="s">
        <v>4290</v>
      </c>
      <c r="G62" s="63">
        <v>2020</v>
      </c>
      <c r="H62" s="63" t="s">
        <v>1077</v>
      </c>
      <c r="I62" s="63" t="s">
        <v>4291</v>
      </c>
      <c r="J62" s="63">
        <v>262</v>
      </c>
      <c r="K62" s="63" t="s">
        <v>4292</v>
      </c>
      <c r="L62" s="63" t="s">
        <v>244</v>
      </c>
      <c r="M62" s="63" t="s">
        <v>4164</v>
      </c>
      <c r="N62" s="62"/>
    </row>
    <row r="63" customHeight="1" spans="1:25">
      <c r="A63" s="153" t="s">
        <v>4978</v>
      </c>
      <c r="B63" s="153">
        <v>13536</v>
      </c>
      <c r="C63" s="154"/>
      <c r="D63" s="154"/>
      <c r="E63" s="155" t="s">
        <v>66</v>
      </c>
      <c r="F63" s="156" t="s">
        <v>4293</v>
      </c>
      <c r="G63" s="153">
        <v>2021</v>
      </c>
      <c r="H63" s="153" t="s">
        <v>4294</v>
      </c>
      <c r="I63" s="153" t="s">
        <v>1403</v>
      </c>
      <c r="J63" s="153">
        <v>101</v>
      </c>
      <c r="K63" s="153" t="s">
        <v>105</v>
      </c>
      <c r="L63" s="153" t="s">
        <v>467</v>
      </c>
      <c r="M63" s="63" t="s">
        <v>4164</v>
      </c>
      <c r="N63" s="62"/>
      <c r="O63" s="154"/>
      <c r="P63" s="154"/>
      <c r="Q63" s="154"/>
      <c r="R63" s="154"/>
      <c r="S63" s="154"/>
      <c r="T63" s="154"/>
      <c r="U63" s="154"/>
      <c r="V63" s="154"/>
      <c r="W63" s="154"/>
      <c r="X63" s="154"/>
      <c r="Y63" s="154"/>
    </row>
    <row r="64" customHeight="1" spans="1:14">
      <c r="A64" s="63" t="s">
        <v>4978</v>
      </c>
      <c r="B64" s="63">
        <v>13537</v>
      </c>
      <c r="C64" s="62"/>
      <c r="D64" s="62"/>
      <c r="E64" s="157" t="s">
        <v>66</v>
      </c>
      <c r="F64" s="158" t="s">
        <v>4295</v>
      </c>
      <c r="G64" s="63">
        <v>2020</v>
      </c>
      <c r="H64" s="63" t="s">
        <v>2718</v>
      </c>
      <c r="I64" s="63" t="s">
        <v>859</v>
      </c>
      <c r="J64" s="63" t="s">
        <v>4296</v>
      </c>
      <c r="K64" s="63" t="s">
        <v>4297</v>
      </c>
      <c r="L64" s="63" t="s">
        <v>244</v>
      </c>
      <c r="M64" s="63" t="s">
        <v>4164</v>
      </c>
      <c r="N64" s="62"/>
    </row>
    <row r="65" customHeight="1" spans="1:14">
      <c r="A65" s="63" t="s">
        <v>4978</v>
      </c>
      <c r="B65" s="63">
        <v>13538</v>
      </c>
      <c r="C65" s="62"/>
      <c r="D65" s="62"/>
      <c r="E65" s="157" t="s">
        <v>66</v>
      </c>
      <c r="F65" s="158" t="s">
        <v>4298</v>
      </c>
      <c r="G65" s="63">
        <v>2021</v>
      </c>
      <c r="H65" s="63" t="s">
        <v>4294</v>
      </c>
      <c r="I65" s="63" t="s">
        <v>1686</v>
      </c>
      <c r="J65" s="63">
        <v>48</v>
      </c>
      <c r="K65" s="63" t="s">
        <v>4299</v>
      </c>
      <c r="L65" s="63" t="s">
        <v>244</v>
      </c>
      <c r="M65" s="63" t="s">
        <v>4164</v>
      </c>
      <c r="N65" s="62"/>
    </row>
    <row r="66" customHeight="1" spans="1:14">
      <c r="A66" s="63" t="s">
        <v>4978</v>
      </c>
      <c r="B66" s="63">
        <v>13540</v>
      </c>
      <c r="C66" s="62"/>
      <c r="D66" s="62"/>
      <c r="E66" s="157" t="s">
        <v>66</v>
      </c>
      <c r="F66" s="158" t="s">
        <v>4300</v>
      </c>
      <c r="G66" s="63">
        <v>2020</v>
      </c>
      <c r="H66" s="63" t="s">
        <v>1077</v>
      </c>
      <c r="I66" s="63" t="s">
        <v>859</v>
      </c>
      <c r="J66" s="63">
        <v>261</v>
      </c>
      <c r="K66" s="63" t="s">
        <v>4249</v>
      </c>
      <c r="L66" s="63" t="s">
        <v>244</v>
      </c>
      <c r="M66" s="63" t="s">
        <v>4164</v>
      </c>
      <c r="N66" s="62"/>
    </row>
    <row r="67" customHeight="1" spans="1:14">
      <c r="A67" s="63" t="s">
        <v>4978</v>
      </c>
      <c r="B67" s="63">
        <v>13541</v>
      </c>
      <c r="C67" s="62"/>
      <c r="D67" s="62"/>
      <c r="E67" s="157" t="s">
        <v>66</v>
      </c>
      <c r="F67" s="158" t="s">
        <v>4301</v>
      </c>
      <c r="G67" s="63">
        <v>2020</v>
      </c>
      <c r="H67" s="63" t="s">
        <v>1077</v>
      </c>
      <c r="I67" s="63" t="s">
        <v>927</v>
      </c>
      <c r="J67" s="63">
        <v>153</v>
      </c>
      <c r="K67" s="63" t="s">
        <v>4249</v>
      </c>
      <c r="L67" s="63" t="s">
        <v>68</v>
      </c>
      <c r="M67" s="63" t="s">
        <v>4164</v>
      </c>
      <c r="N67" s="62"/>
    </row>
    <row r="68" customHeight="1" spans="1:14">
      <c r="A68" s="63" t="s">
        <v>4978</v>
      </c>
      <c r="B68" s="63">
        <v>13542</v>
      </c>
      <c r="C68" s="62"/>
      <c r="D68" s="62"/>
      <c r="E68" s="157" t="s">
        <v>66</v>
      </c>
      <c r="F68" s="158" t="s">
        <v>4992</v>
      </c>
      <c r="G68" s="63">
        <v>2017</v>
      </c>
      <c r="H68" s="63" t="s">
        <v>119</v>
      </c>
      <c r="I68" s="63" t="s">
        <v>1732</v>
      </c>
      <c r="J68" s="63">
        <v>305</v>
      </c>
      <c r="K68" s="63" t="s">
        <v>105</v>
      </c>
      <c r="L68" s="63" t="s">
        <v>462</v>
      </c>
      <c r="M68" s="63" t="s">
        <v>4164</v>
      </c>
      <c r="N68" s="62"/>
    </row>
    <row r="69" customHeight="1" spans="1:14">
      <c r="A69" s="63" t="s">
        <v>4978</v>
      </c>
      <c r="B69" s="63">
        <v>13543</v>
      </c>
      <c r="C69" s="62"/>
      <c r="D69" s="62"/>
      <c r="E69" s="157" t="s">
        <v>66</v>
      </c>
      <c r="F69" s="158" t="s">
        <v>4993</v>
      </c>
      <c r="G69" s="63">
        <v>2017</v>
      </c>
      <c r="H69" s="63" t="s">
        <v>119</v>
      </c>
      <c r="I69" s="63" t="s">
        <v>1732</v>
      </c>
      <c r="J69" s="63">
        <v>305</v>
      </c>
      <c r="K69" s="63" t="s">
        <v>105</v>
      </c>
      <c r="L69" s="63" t="s">
        <v>467</v>
      </c>
      <c r="M69" s="63" t="s">
        <v>4164</v>
      </c>
      <c r="N69" s="62"/>
    </row>
    <row r="70" customHeight="1" spans="1:14">
      <c r="A70" s="63" t="s">
        <v>4978</v>
      </c>
      <c r="B70" s="63">
        <v>13544</v>
      </c>
      <c r="C70" s="62"/>
      <c r="D70" s="62"/>
      <c r="E70" s="157" t="s">
        <v>66</v>
      </c>
      <c r="F70" s="158" t="s">
        <v>4302</v>
      </c>
      <c r="G70" s="63">
        <v>2020</v>
      </c>
      <c r="H70" s="63" t="s">
        <v>1077</v>
      </c>
      <c r="I70" s="63" t="s">
        <v>1046</v>
      </c>
      <c r="J70" s="63">
        <v>157</v>
      </c>
      <c r="K70" s="63" t="s">
        <v>4249</v>
      </c>
      <c r="L70" s="63" t="s">
        <v>462</v>
      </c>
      <c r="M70" s="63" t="s">
        <v>4164</v>
      </c>
      <c r="N70" s="62"/>
    </row>
    <row r="71" customHeight="1" spans="1:14">
      <c r="A71" s="63" t="s">
        <v>4978</v>
      </c>
      <c r="B71" s="63">
        <v>13545</v>
      </c>
      <c r="C71" s="62"/>
      <c r="D71" s="62"/>
      <c r="E71" s="157" t="s">
        <v>66</v>
      </c>
      <c r="F71" s="158" t="s">
        <v>4303</v>
      </c>
      <c r="G71" s="63" t="s">
        <v>4304</v>
      </c>
      <c r="H71" s="63" t="s">
        <v>1077</v>
      </c>
      <c r="I71" s="63" t="s">
        <v>1840</v>
      </c>
      <c r="J71" s="63">
        <v>150</v>
      </c>
      <c r="K71" s="63" t="s">
        <v>2676</v>
      </c>
      <c r="L71" s="63" t="s">
        <v>244</v>
      </c>
      <c r="M71" s="63" t="s">
        <v>4908</v>
      </c>
      <c r="N71" s="62"/>
    </row>
    <row r="72" customHeight="1" spans="1:14">
      <c r="A72" s="63" t="s">
        <v>4978</v>
      </c>
      <c r="B72" s="63">
        <v>13546</v>
      </c>
      <c r="C72" s="62"/>
      <c r="D72" s="62"/>
      <c r="E72" s="157" t="s">
        <v>66</v>
      </c>
      <c r="F72" s="158" t="s">
        <v>4305</v>
      </c>
      <c r="G72" s="63" t="s">
        <v>4304</v>
      </c>
      <c r="H72" s="63" t="s">
        <v>905</v>
      </c>
      <c r="I72" s="63" t="s">
        <v>4260</v>
      </c>
      <c r="J72" s="63">
        <v>256</v>
      </c>
      <c r="K72" s="63" t="s">
        <v>105</v>
      </c>
      <c r="L72" s="63" t="s">
        <v>244</v>
      </c>
      <c r="M72" s="63" t="s">
        <v>4908</v>
      </c>
      <c r="N72" s="62"/>
    </row>
    <row r="73" customHeight="1" spans="1:14">
      <c r="A73" s="63" t="s">
        <v>4978</v>
      </c>
      <c r="B73" s="63">
        <v>13547</v>
      </c>
      <c r="C73" s="62"/>
      <c r="D73" s="62"/>
      <c r="E73" s="157" t="s">
        <v>66</v>
      </c>
      <c r="F73" s="158" t="s">
        <v>4306</v>
      </c>
      <c r="G73" s="63" t="s">
        <v>4304</v>
      </c>
      <c r="H73" s="63" t="s">
        <v>905</v>
      </c>
      <c r="I73" s="63" t="s">
        <v>4307</v>
      </c>
      <c r="J73" s="63">
        <v>176</v>
      </c>
      <c r="K73" s="63" t="s">
        <v>4308</v>
      </c>
      <c r="L73" s="63" t="s">
        <v>244</v>
      </c>
      <c r="M73" s="63" t="s">
        <v>4908</v>
      </c>
      <c r="N73" s="62"/>
    </row>
    <row r="74" customHeight="1" spans="1:14">
      <c r="A74" s="63" t="s">
        <v>4978</v>
      </c>
      <c r="B74" s="63">
        <v>13548</v>
      </c>
      <c r="C74" s="62"/>
      <c r="D74" s="62"/>
      <c r="E74" s="157" t="s">
        <v>66</v>
      </c>
      <c r="F74" s="158" t="s">
        <v>4309</v>
      </c>
      <c r="G74" s="63" t="s">
        <v>4304</v>
      </c>
      <c r="H74" s="63" t="s">
        <v>119</v>
      </c>
      <c r="I74" s="63" t="s">
        <v>4260</v>
      </c>
      <c r="J74" s="63">
        <v>211</v>
      </c>
      <c r="K74" s="63" t="s">
        <v>105</v>
      </c>
      <c r="L74" s="63" t="s">
        <v>244</v>
      </c>
      <c r="M74" s="63" t="s">
        <v>4908</v>
      </c>
      <c r="N74" s="62"/>
    </row>
    <row r="75" customHeight="1" spans="1:14">
      <c r="A75" s="63" t="s">
        <v>4978</v>
      </c>
      <c r="B75" s="63">
        <v>13549</v>
      </c>
      <c r="C75" s="62"/>
      <c r="D75" s="62"/>
      <c r="E75" s="157" t="s">
        <v>66</v>
      </c>
      <c r="F75" s="158" t="s">
        <v>4310</v>
      </c>
      <c r="G75" s="63" t="s">
        <v>4304</v>
      </c>
      <c r="H75" s="63" t="s">
        <v>905</v>
      </c>
      <c r="I75" s="63" t="s">
        <v>4273</v>
      </c>
      <c r="J75" s="63">
        <v>29</v>
      </c>
      <c r="K75" s="63" t="s">
        <v>901</v>
      </c>
      <c r="L75" s="63" t="s">
        <v>467</v>
      </c>
      <c r="M75" s="63" t="s">
        <v>4908</v>
      </c>
      <c r="N75" s="62"/>
    </row>
    <row r="76" customHeight="1" spans="1:14">
      <c r="A76" s="63" t="s">
        <v>4978</v>
      </c>
      <c r="B76" s="63">
        <v>13550</v>
      </c>
      <c r="C76" s="62"/>
      <c r="D76" s="62"/>
      <c r="E76" s="157" t="s">
        <v>66</v>
      </c>
      <c r="F76" s="158" t="s">
        <v>4311</v>
      </c>
      <c r="G76" s="63" t="s">
        <v>4304</v>
      </c>
      <c r="H76" s="63" t="s">
        <v>119</v>
      </c>
      <c r="I76" s="63" t="s">
        <v>2455</v>
      </c>
      <c r="J76" s="63">
        <v>2</v>
      </c>
      <c r="K76" s="63" t="s">
        <v>4312</v>
      </c>
      <c r="L76" s="63" t="s">
        <v>244</v>
      </c>
      <c r="M76" s="63" t="s">
        <v>4908</v>
      </c>
      <c r="N76" s="62"/>
    </row>
    <row r="77" customHeight="1" spans="1:14">
      <c r="A77" s="63" t="s">
        <v>4978</v>
      </c>
      <c r="B77" s="63">
        <v>13551</v>
      </c>
      <c r="C77" s="62"/>
      <c r="D77" s="62"/>
      <c r="E77" s="157" t="s">
        <v>66</v>
      </c>
      <c r="F77" s="158" t="s">
        <v>4313</v>
      </c>
      <c r="G77" s="63" t="s">
        <v>4304</v>
      </c>
      <c r="H77" s="63" t="s">
        <v>905</v>
      </c>
      <c r="I77" s="63" t="s">
        <v>4273</v>
      </c>
      <c r="J77" s="63">
        <v>9</v>
      </c>
      <c r="K77" s="63" t="s">
        <v>2087</v>
      </c>
      <c r="L77" s="63" t="s">
        <v>467</v>
      </c>
      <c r="M77" s="63" t="s">
        <v>4908</v>
      </c>
      <c r="N77" s="62"/>
    </row>
    <row r="78" customHeight="1" spans="1:14">
      <c r="A78" s="63" t="s">
        <v>4978</v>
      </c>
      <c r="B78" s="63">
        <v>13552</v>
      </c>
      <c r="C78" s="62"/>
      <c r="D78" s="62"/>
      <c r="E78" s="157" t="s">
        <v>66</v>
      </c>
      <c r="F78" s="158" t="s">
        <v>4314</v>
      </c>
      <c r="G78" s="63" t="s">
        <v>4304</v>
      </c>
      <c r="H78" s="63" t="s">
        <v>119</v>
      </c>
      <c r="I78" s="63" t="s">
        <v>2455</v>
      </c>
      <c r="J78" s="63">
        <v>201</v>
      </c>
      <c r="K78" s="63" t="s">
        <v>105</v>
      </c>
      <c r="L78" s="63" t="s">
        <v>68</v>
      </c>
      <c r="M78" s="63" t="s">
        <v>4908</v>
      </c>
      <c r="N78" s="62"/>
    </row>
    <row r="79" customHeight="1" spans="1:14">
      <c r="A79" s="63" t="s">
        <v>4978</v>
      </c>
      <c r="B79" s="63">
        <v>13553</v>
      </c>
      <c r="C79" s="62"/>
      <c r="D79" s="62"/>
      <c r="E79" s="157" t="s">
        <v>66</v>
      </c>
      <c r="F79" s="158" t="s">
        <v>4315</v>
      </c>
      <c r="G79" s="63" t="s">
        <v>4304</v>
      </c>
      <c r="H79" s="63" t="s">
        <v>119</v>
      </c>
      <c r="I79" s="63" t="s">
        <v>1844</v>
      </c>
      <c r="J79" s="63">
        <v>226</v>
      </c>
      <c r="K79" s="63" t="s">
        <v>105</v>
      </c>
      <c r="L79" s="63" t="s">
        <v>244</v>
      </c>
      <c r="M79" s="63" t="s">
        <v>4908</v>
      </c>
      <c r="N79" s="62"/>
    </row>
    <row r="80" customHeight="1" spans="1:14">
      <c r="A80" s="63" t="s">
        <v>4978</v>
      </c>
      <c r="B80" s="63">
        <v>13554</v>
      </c>
      <c r="C80" s="62"/>
      <c r="D80" s="62"/>
      <c r="E80" s="157" t="s">
        <v>66</v>
      </c>
      <c r="F80" s="158" t="s">
        <v>4316</v>
      </c>
      <c r="G80" s="63" t="s">
        <v>4304</v>
      </c>
      <c r="H80" s="63" t="s">
        <v>1161</v>
      </c>
      <c r="I80" s="63" t="s">
        <v>4273</v>
      </c>
      <c r="J80" s="63">
        <v>204</v>
      </c>
      <c r="K80" s="63" t="s">
        <v>105</v>
      </c>
      <c r="L80" s="63" t="s">
        <v>68</v>
      </c>
      <c r="M80" s="63" t="s">
        <v>4908</v>
      </c>
      <c r="N80" s="62"/>
    </row>
    <row r="81" customHeight="1" spans="1:14">
      <c r="A81" s="63" t="s">
        <v>4978</v>
      </c>
      <c r="B81" s="63">
        <v>13555</v>
      </c>
      <c r="C81" s="62"/>
      <c r="D81" s="62"/>
      <c r="E81" s="157" t="s">
        <v>66</v>
      </c>
      <c r="F81" s="158" t="s">
        <v>4317</v>
      </c>
      <c r="G81" s="63" t="s">
        <v>4304</v>
      </c>
      <c r="H81" s="63" t="s">
        <v>119</v>
      </c>
      <c r="I81" s="63" t="s">
        <v>4273</v>
      </c>
      <c r="J81" s="63">
        <v>231</v>
      </c>
      <c r="K81" s="63" t="s">
        <v>105</v>
      </c>
      <c r="L81" s="63" t="s">
        <v>244</v>
      </c>
      <c r="M81" s="63" t="s">
        <v>4908</v>
      </c>
      <c r="N81" s="62"/>
    </row>
    <row r="82" customHeight="1" spans="1:14">
      <c r="A82" s="63" t="s">
        <v>4978</v>
      </c>
      <c r="B82" s="63">
        <v>13556</v>
      </c>
      <c r="C82" s="62"/>
      <c r="D82" s="62"/>
      <c r="E82" s="157" t="s">
        <v>66</v>
      </c>
      <c r="F82" s="158" t="s">
        <v>4318</v>
      </c>
      <c r="G82" s="63" t="s">
        <v>4304</v>
      </c>
      <c r="H82" s="63" t="s">
        <v>119</v>
      </c>
      <c r="I82" s="63" t="s">
        <v>1840</v>
      </c>
      <c r="J82" s="63">
        <v>12</v>
      </c>
      <c r="K82" s="63" t="s">
        <v>4319</v>
      </c>
      <c r="L82" s="63" t="s">
        <v>467</v>
      </c>
      <c r="M82" s="63" t="s">
        <v>4908</v>
      </c>
      <c r="N82" s="62"/>
    </row>
    <row r="83" customHeight="1" spans="1:14">
      <c r="A83" s="63" t="s">
        <v>4978</v>
      </c>
      <c r="B83" s="63">
        <v>13557</v>
      </c>
      <c r="C83" s="62"/>
      <c r="D83" s="62"/>
      <c r="E83" s="157" t="s">
        <v>66</v>
      </c>
      <c r="F83" s="158" t="s">
        <v>4320</v>
      </c>
      <c r="G83" s="63" t="s">
        <v>4304</v>
      </c>
      <c r="H83" s="63" t="s">
        <v>905</v>
      </c>
      <c r="I83" s="63" t="s">
        <v>2209</v>
      </c>
      <c r="J83" s="63">
        <v>23</v>
      </c>
      <c r="K83" s="63" t="s">
        <v>901</v>
      </c>
      <c r="L83" s="63" t="s">
        <v>244</v>
      </c>
      <c r="M83" s="63" t="s">
        <v>4908</v>
      </c>
      <c r="N83" s="62"/>
    </row>
    <row r="84" customHeight="1" spans="1:14">
      <c r="A84" s="63" t="s">
        <v>4978</v>
      </c>
      <c r="B84" s="63">
        <v>13558</v>
      </c>
      <c r="C84" s="62"/>
      <c r="D84" s="62"/>
      <c r="E84" s="157" t="s">
        <v>66</v>
      </c>
      <c r="F84" s="158" t="s">
        <v>4321</v>
      </c>
      <c r="G84" s="63" t="s">
        <v>4304</v>
      </c>
      <c r="H84" s="63" t="s">
        <v>119</v>
      </c>
      <c r="I84" s="63" t="s">
        <v>1449</v>
      </c>
      <c r="J84" s="63">
        <v>187</v>
      </c>
      <c r="K84" s="63" t="s">
        <v>4322</v>
      </c>
      <c r="L84" s="63" t="s">
        <v>68</v>
      </c>
      <c r="M84" s="63" t="s">
        <v>4908</v>
      </c>
      <c r="N84" s="62"/>
    </row>
    <row r="85" customHeight="1" spans="1:14">
      <c r="A85" s="63" t="s">
        <v>4978</v>
      </c>
      <c r="B85" s="63">
        <v>13559</v>
      </c>
      <c r="C85" s="62"/>
      <c r="D85" s="62"/>
      <c r="E85" s="157" t="s">
        <v>66</v>
      </c>
      <c r="F85" s="158" t="s">
        <v>4323</v>
      </c>
      <c r="G85" s="63" t="s">
        <v>4304</v>
      </c>
      <c r="H85" s="63" t="s">
        <v>1077</v>
      </c>
      <c r="I85" s="63" t="s">
        <v>2675</v>
      </c>
      <c r="J85" s="63">
        <v>175</v>
      </c>
      <c r="K85" s="63" t="s">
        <v>1499</v>
      </c>
      <c r="L85" s="63" t="s">
        <v>244</v>
      </c>
      <c r="M85" s="63" t="s">
        <v>4908</v>
      </c>
      <c r="N85" s="62"/>
    </row>
    <row r="86" customHeight="1" spans="1:14">
      <c r="A86" s="63" t="s">
        <v>4978</v>
      </c>
      <c r="B86" s="63">
        <v>13560</v>
      </c>
      <c r="C86" s="62"/>
      <c r="D86" s="62"/>
      <c r="E86" s="157" t="s">
        <v>66</v>
      </c>
      <c r="F86" s="158" t="s">
        <v>4324</v>
      </c>
      <c r="G86" s="63" t="s">
        <v>4304</v>
      </c>
      <c r="H86" s="63" t="s">
        <v>119</v>
      </c>
      <c r="I86" s="63" t="s">
        <v>4325</v>
      </c>
      <c r="J86" s="63">
        <v>203</v>
      </c>
      <c r="K86" s="63" t="s">
        <v>4326</v>
      </c>
      <c r="L86" s="63" t="s">
        <v>467</v>
      </c>
      <c r="M86" s="63" t="s">
        <v>4908</v>
      </c>
      <c r="N86" s="62"/>
    </row>
    <row r="87" customHeight="1" spans="1:14">
      <c r="A87" s="63" t="s">
        <v>4978</v>
      </c>
      <c r="B87" s="63">
        <v>13561</v>
      </c>
      <c r="C87" s="62"/>
      <c r="D87" s="62"/>
      <c r="E87" s="157" t="s">
        <v>66</v>
      </c>
      <c r="F87" s="158" t="s">
        <v>4327</v>
      </c>
      <c r="G87" s="63" t="s">
        <v>4304</v>
      </c>
      <c r="H87" s="63" t="s">
        <v>119</v>
      </c>
      <c r="I87" s="63" t="s">
        <v>2455</v>
      </c>
      <c r="J87" s="63">
        <v>1</v>
      </c>
      <c r="K87" s="63" t="s">
        <v>4328</v>
      </c>
      <c r="L87" s="63" t="s">
        <v>68</v>
      </c>
      <c r="M87" s="63" t="s">
        <v>4908</v>
      </c>
      <c r="N87" s="62"/>
    </row>
    <row r="88" customHeight="1" spans="1:14">
      <c r="A88" s="63" t="s">
        <v>4978</v>
      </c>
      <c r="B88" s="63">
        <v>13562</v>
      </c>
      <c r="C88" s="62"/>
      <c r="D88" s="62"/>
      <c r="E88" s="157" t="s">
        <v>66</v>
      </c>
      <c r="F88" s="158" t="s">
        <v>4329</v>
      </c>
      <c r="G88" s="63" t="s">
        <v>4304</v>
      </c>
      <c r="H88" s="63" t="s">
        <v>1161</v>
      </c>
      <c r="I88" s="63" t="s">
        <v>1844</v>
      </c>
      <c r="J88" s="63">
        <v>266</v>
      </c>
      <c r="K88" s="63" t="s">
        <v>1850</v>
      </c>
      <c r="L88" s="63" t="s">
        <v>244</v>
      </c>
      <c r="M88" s="63" t="s">
        <v>4908</v>
      </c>
      <c r="N88" s="62"/>
    </row>
    <row r="89" customHeight="1" spans="1:14">
      <c r="A89" s="63" t="s">
        <v>4978</v>
      </c>
      <c r="B89" s="63">
        <v>13563</v>
      </c>
      <c r="C89" s="62"/>
      <c r="D89" s="62"/>
      <c r="E89" s="157" t="s">
        <v>66</v>
      </c>
      <c r="F89" s="158" t="s">
        <v>4330</v>
      </c>
      <c r="G89" s="63" t="s">
        <v>4304</v>
      </c>
      <c r="H89" s="63" t="s">
        <v>905</v>
      </c>
      <c r="I89" s="63" t="s">
        <v>4260</v>
      </c>
      <c r="J89" s="63">
        <v>24</v>
      </c>
      <c r="K89" s="63" t="s">
        <v>4331</v>
      </c>
      <c r="L89" s="63" t="s">
        <v>244</v>
      </c>
      <c r="M89" s="63" t="s">
        <v>4908</v>
      </c>
      <c r="N89" s="62"/>
    </row>
    <row r="90" customHeight="1" spans="1:14">
      <c r="A90" s="63" t="s">
        <v>4978</v>
      </c>
      <c r="B90" s="63">
        <v>13564</v>
      </c>
      <c r="C90" s="62"/>
      <c r="D90" s="62"/>
      <c r="E90" s="157" t="s">
        <v>66</v>
      </c>
      <c r="F90" s="158" t="s">
        <v>4332</v>
      </c>
      <c r="G90" s="63" t="s">
        <v>4304</v>
      </c>
      <c r="H90" s="63" t="s">
        <v>905</v>
      </c>
      <c r="I90" s="63" t="s">
        <v>1976</v>
      </c>
      <c r="J90" s="63">
        <v>64</v>
      </c>
      <c r="K90" s="63" t="s">
        <v>4258</v>
      </c>
      <c r="L90" s="63" t="s">
        <v>68</v>
      </c>
      <c r="M90" s="63" t="s">
        <v>4908</v>
      </c>
      <c r="N90" s="62"/>
    </row>
    <row r="91" customHeight="1" spans="1:14">
      <c r="A91" s="63" t="s">
        <v>4978</v>
      </c>
      <c r="B91" s="63">
        <v>13565</v>
      </c>
      <c r="C91" s="62"/>
      <c r="D91" s="62"/>
      <c r="E91" s="157" t="s">
        <v>66</v>
      </c>
      <c r="F91" s="158" t="s">
        <v>4333</v>
      </c>
      <c r="G91" s="63" t="s">
        <v>4304</v>
      </c>
      <c r="H91" s="63" t="s">
        <v>905</v>
      </c>
      <c r="I91" s="63" t="s">
        <v>1823</v>
      </c>
      <c r="J91" s="63">
        <v>1</v>
      </c>
      <c r="K91" s="63" t="s">
        <v>105</v>
      </c>
      <c r="L91" s="63" t="s">
        <v>244</v>
      </c>
      <c r="M91" s="63" t="s">
        <v>4908</v>
      </c>
      <c r="N91" s="62"/>
    </row>
    <row r="92" customHeight="1" spans="1:14">
      <c r="A92" s="63" t="s">
        <v>4978</v>
      </c>
      <c r="B92" s="63">
        <v>13566</v>
      </c>
      <c r="C92" s="62"/>
      <c r="D92" s="62"/>
      <c r="E92" s="157" t="s">
        <v>66</v>
      </c>
      <c r="F92" s="158" t="s">
        <v>4334</v>
      </c>
      <c r="G92" s="63" t="s">
        <v>4304</v>
      </c>
      <c r="H92" s="63" t="s">
        <v>119</v>
      </c>
      <c r="I92" s="63" t="s">
        <v>1844</v>
      </c>
      <c r="J92" s="63">
        <v>2</v>
      </c>
      <c r="K92" s="63" t="s">
        <v>4328</v>
      </c>
      <c r="L92" s="63" t="s">
        <v>68</v>
      </c>
      <c r="M92" s="63" t="s">
        <v>4908</v>
      </c>
      <c r="N92" s="62"/>
    </row>
    <row r="93" customHeight="1" spans="1:14">
      <c r="A93" s="63" t="s">
        <v>4978</v>
      </c>
      <c r="B93" s="63">
        <v>13567</v>
      </c>
      <c r="C93" s="62"/>
      <c r="D93" s="62"/>
      <c r="E93" s="157" t="s">
        <v>66</v>
      </c>
      <c r="F93" s="158" t="s">
        <v>4335</v>
      </c>
      <c r="G93" s="63" t="s">
        <v>4304</v>
      </c>
      <c r="H93" s="63" t="s">
        <v>119</v>
      </c>
      <c r="I93" s="63" t="s">
        <v>4336</v>
      </c>
      <c r="J93" s="63">
        <v>227</v>
      </c>
      <c r="K93" s="63" t="s">
        <v>4322</v>
      </c>
      <c r="L93" s="63" t="s">
        <v>244</v>
      </c>
      <c r="M93" s="63" t="s">
        <v>4908</v>
      </c>
      <c r="N93" s="62"/>
    </row>
    <row r="94" customHeight="1" spans="1:14">
      <c r="A94" s="63" t="s">
        <v>4978</v>
      </c>
      <c r="B94" s="63">
        <v>13568</v>
      </c>
      <c r="C94" s="62"/>
      <c r="D94" s="62"/>
      <c r="E94" s="157" t="s">
        <v>66</v>
      </c>
      <c r="F94" s="158" t="s">
        <v>4337</v>
      </c>
      <c r="G94" s="63" t="s">
        <v>4304</v>
      </c>
      <c r="H94" s="63" t="s">
        <v>119</v>
      </c>
      <c r="I94" s="63" t="s">
        <v>2487</v>
      </c>
      <c r="J94" s="63">
        <v>8</v>
      </c>
      <c r="K94" s="63" t="s">
        <v>2671</v>
      </c>
      <c r="L94" s="63" t="s">
        <v>244</v>
      </c>
      <c r="M94" s="63" t="s">
        <v>4908</v>
      </c>
      <c r="N94" s="62"/>
    </row>
    <row r="95" customHeight="1" spans="1:25">
      <c r="A95" s="153" t="s">
        <v>4978</v>
      </c>
      <c r="B95" s="153">
        <v>13569</v>
      </c>
      <c r="C95" s="154"/>
      <c r="D95" s="154"/>
      <c r="E95" s="155" t="s">
        <v>66</v>
      </c>
      <c r="F95" s="156" t="s">
        <v>4338</v>
      </c>
      <c r="G95" s="153" t="s">
        <v>4304</v>
      </c>
      <c r="H95" s="153" t="s">
        <v>905</v>
      </c>
      <c r="I95" s="153" t="s">
        <v>1823</v>
      </c>
      <c r="J95" s="153">
        <v>1</v>
      </c>
      <c r="K95" s="153" t="s">
        <v>105</v>
      </c>
      <c r="L95" s="153" t="s">
        <v>244</v>
      </c>
      <c r="M95" s="63" t="s">
        <v>4908</v>
      </c>
      <c r="N95" s="153" t="s">
        <v>4979</v>
      </c>
      <c r="O95" s="154"/>
      <c r="P95" s="154"/>
      <c r="Q95" s="154"/>
      <c r="R95" s="154"/>
      <c r="S95" s="154"/>
      <c r="T95" s="154"/>
      <c r="U95" s="154"/>
      <c r="V95" s="154"/>
      <c r="W95" s="154"/>
      <c r="X95" s="154"/>
      <c r="Y95" s="154"/>
    </row>
    <row r="96" customHeight="1" spans="1:14">
      <c r="A96" s="63" t="s">
        <v>4978</v>
      </c>
      <c r="B96" s="63">
        <v>13570</v>
      </c>
      <c r="C96" s="62"/>
      <c r="D96" s="62"/>
      <c r="E96" s="157" t="s">
        <v>66</v>
      </c>
      <c r="F96" s="158" t="s">
        <v>4994</v>
      </c>
      <c r="G96" s="63">
        <v>2020</v>
      </c>
      <c r="H96" s="63" t="s">
        <v>415</v>
      </c>
      <c r="I96" s="63" t="s">
        <v>24</v>
      </c>
      <c r="J96" s="63" t="s">
        <v>4995</v>
      </c>
      <c r="K96" s="63" t="s">
        <v>512</v>
      </c>
      <c r="L96" s="63" t="s">
        <v>68</v>
      </c>
      <c r="M96" s="63" t="s">
        <v>4165</v>
      </c>
      <c r="N96" s="62"/>
    </row>
    <row r="97" customHeight="1" spans="1:14">
      <c r="A97" s="63" t="s">
        <v>4978</v>
      </c>
      <c r="B97" s="63">
        <v>13571</v>
      </c>
      <c r="C97" s="62"/>
      <c r="D97" s="62"/>
      <c r="E97" s="157" t="s">
        <v>66</v>
      </c>
      <c r="F97" s="158" t="s">
        <v>4996</v>
      </c>
      <c r="G97" s="63">
        <v>2020</v>
      </c>
      <c r="H97" s="63" t="s">
        <v>415</v>
      </c>
      <c r="I97" s="63" t="s">
        <v>49</v>
      </c>
      <c r="J97" s="63" t="s">
        <v>4997</v>
      </c>
      <c r="K97" s="63" t="s">
        <v>4998</v>
      </c>
      <c r="L97" s="63" t="s">
        <v>68</v>
      </c>
      <c r="M97" s="63" t="s">
        <v>4165</v>
      </c>
      <c r="N97" s="62"/>
    </row>
    <row r="98" customHeight="1" spans="1:14">
      <c r="A98" s="63" t="s">
        <v>4978</v>
      </c>
      <c r="B98" s="63">
        <v>13572</v>
      </c>
      <c r="C98" s="62"/>
      <c r="D98" s="62"/>
      <c r="E98" s="157" t="s">
        <v>66</v>
      </c>
      <c r="F98" s="158" t="s">
        <v>4339</v>
      </c>
      <c r="G98" s="63" t="s">
        <v>4304</v>
      </c>
      <c r="H98" s="63" t="s">
        <v>119</v>
      </c>
      <c r="I98" s="63" t="s">
        <v>4260</v>
      </c>
      <c r="J98" s="63">
        <v>211</v>
      </c>
      <c r="K98" s="63" t="s">
        <v>105</v>
      </c>
      <c r="L98" s="63" t="s">
        <v>244</v>
      </c>
      <c r="M98" s="63" t="s">
        <v>4908</v>
      </c>
      <c r="N98" s="62"/>
    </row>
    <row r="99" customHeight="1" spans="1:25">
      <c r="A99" s="153" t="s">
        <v>4978</v>
      </c>
      <c r="B99" s="153">
        <v>13573</v>
      </c>
      <c r="C99" s="154"/>
      <c r="D99" s="154"/>
      <c r="E99" s="155" t="s">
        <v>66</v>
      </c>
      <c r="F99" s="156" t="s">
        <v>4340</v>
      </c>
      <c r="G99" s="153" t="s">
        <v>4304</v>
      </c>
      <c r="H99" s="153" t="s">
        <v>905</v>
      </c>
      <c r="I99" s="153" t="s">
        <v>4260</v>
      </c>
      <c r="J99" s="153">
        <v>256</v>
      </c>
      <c r="K99" s="153" t="s">
        <v>4341</v>
      </c>
      <c r="L99" s="153" t="s">
        <v>467</v>
      </c>
      <c r="M99" s="63" t="s">
        <v>4908</v>
      </c>
      <c r="N99" s="153" t="s">
        <v>4979</v>
      </c>
      <c r="O99" s="154"/>
      <c r="P99" s="154"/>
      <c r="Q99" s="154"/>
      <c r="R99" s="154"/>
      <c r="S99" s="154"/>
      <c r="T99" s="154"/>
      <c r="U99" s="154"/>
      <c r="V99" s="154"/>
      <c r="W99" s="154"/>
      <c r="X99" s="154"/>
      <c r="Y99" s="154"/>
    </row>
    <row r="100" customHeight="1" spans="1:14">
      <c r="A100" s="63" t="s">
        <v>4978</v>
      </c>
      <c r="B100" s="63">
        <v>13574</v>
      </c>
      <c r="C100" s="62"/>
      <c r="D100" s="62"/>
      <c r="E100" s="157" t="s">
        <v>66</v>
      </c>
      <c r="F100" s="158" t="s">
        <v>4342</v>
      </c>
      <c r="G100" s="63" t="s">
        <v>4304</v>
      </c>
      <c r="H100" s="63" t="s">
        <v>905</v>
      </c>
      <c r="I100" s="63" t="s">
        <v>4343</v>
      </c>
      <c r="J100" s="63">
        <v>294</v>
      </c>
      <c r="K100" s="63" t="s">
        <v>4258</v>
      </c>
      <c r="L100" s="63" t="s">
        <v>68</v>
      </c>
      <c r="M100" s="63" t="s">
        <v>4908</v>
      </c>
      <c r="N100" s="62"/>
    </row>
    <row r="101" customHeight="1" spans="1:14">
      <c r="A101" s="63" t="s">
        <v>4978</v>
      </c>
      <c r="B101" s="63">
        <v>13575</v>
      </c>
      <c r="C101" s="62"/>
      <c r="D101" s="62"/>
      <c r="E101" s="157" t="s">
        <v>66</v>
      </c>
      <c r="F101" s="158" t="s">
        <v>4344</v>
      </c>
      <c r="G101" s="63" t="s">
        <v>4304</v>
      </c>
      <c r="H101" s="63" t="s">
        <v>1077</v>
      </c>
      <c r="I101" s="63" t="s">
        <v>2209</v>
      </c>
      <c r="J101" s="63">
        <v>183</v>
      </c>
      <c r="K101" s="63" t="s">
        <v>2676</v>
      </c>
      <c r="L101" s="63" t="s">
        <v>68</v>
      </c>
      <c r="M101" s="63" t="s">
        <v>4908</v>
      </c>
      <c r="N101" s="62"/>
    </row>
    <row r="102" customHeight="1" spans="1:14">
      <c r="A102" s="63" t="s">
        <v>4978</v>
      </c>
      <c r="B102" s="63">
        <v>13576</v>
      </c>
      <c r="C102" s="62"/>
      <c r="D102" s="62"/>
      <c r="E102" s="157" t="s">
        <v>66</v>
      </c>
      <c r="F102" s="158" t="s">
        <v>4345</v>
      </c>
      <c r="G102" s="63" t="s">
        <v>4304</v>
      </c>
      <c r="H102" s="63" t="s">
        <v>905</v>
      </c>
      <c r="I102" s="63" t="s">
        <v>2455</v>
      </c>
      <c r="J102" s="63">
        <v>3</v>
      </c>
      <c r="K102" s="63" t="s">
        <v>901</v>
      </c>
      <c r="L102" s="63" t="s">
        <v>4222</v>
      </c>
      <c r="M102" s="63" t="s">
        <v>4908</v>
      </c>
      <c r="N102" s="62"/>
    </row>
    <row r="103" customHeight="1" spans="1:14">
      <c r="A103" s="63" t="s">
        <v>4978</v>
      </c>
      <c r="B103" s="63">
        <v>13577</v>
      </c>
      <c r="C103" s="62"/>
      <c r="D103" s="62"/>
      <c r="E103" s="157" t="s">
        <v>66</v>
      </c>
      <c r="F103" s="158" t="s">
        <v>4346</v>
      </c>
      <c r="G103" s="63" t="s">
        <v>4304</v>
      </c>
      <c r="H103" s="63" t="s">
        <v>119</v>
      </c>
      <c r="I103" s="63" t="s">
        <v>1844</v>
      </c>
      <c r="J103" s="63">
        <v>226</v>
      </c>
      <c r="K103" s="63" t="s">
        <v>105</v>
      </c>
      <c r="L103" s="63" t="s">
        <v>68</v>
      </c>
      <c r="M103" s="63" t="s">
        <v>4908</v>
      </c>
      <c r="N103" s="62"/>
    </row>
    <row r="104" customHeight="1" spans="1:14">
      <c r="A104" s="63" t="s">
        <v>4978</v>
      </c>
      <c r="B104" s="63">
        <v>13578</v>
      </c>
      <c r="C104" s="62"/>
      <c r="D104" s="62"/>
      <c r="E104" s="157" t="s">
        <v>66</v>
      </c>
      <c r="F104" s="158" t="s">
        <v>4347</v>
      </c>
      <c r="G104" s="63" t="s">
        <v>4304</v>
      </c>
      <c r="H104" s="63" t="s">
        <v>119</v>
      </c>
      <c r="I104" s="63" t="s">
        <v>4260</v>
      </c>
      <c r="J104" s="63">
        <v>211</v>
      </c>
      <c r="K104" s="63" t="s">
        <v>105</v>
      </c>
      <c r="L104" s="63" t="s">
        <v>244</v>
      </c>
      <c r="M104" s="63" t="s">
        <v>4908</v>
      </c>
      <c r="N104" s="62"/>
    </row>
    <row r="105" customHeight="1" spans="1:13">
      <c r="A105" s="63" t="s">
        <v>176</v>
      </c>
      <c r="B105" s="63">
        <v>13539</v>
      </c>
      <c r="C105" s="62"/>
      <c r="D105" s="62"/>
      <c r="E105" s="157" t="s">
        <v>66</v>
      </c>
      <c r="F105" s="158" t="s">
        <v>4999</v>
      </c>
      <c r="G105" s="63">
        <v>2017</v>
      </c>
      <c r="H105" s="63" t="s">
        <v>119</v>
      </c>
      <c r="I105" s="63" t="s">
        <v>1732</v>
      </c>
      <c r="J105" s="63">
        <v>305</v>
      </c>
      <c r="K105" s="63" t="s">
        <v>105</v>
      </c>
      <c r="L105" s="63" t="s">
        <v>462</v>
      </c>
      <c r="M105" s="3" t="s">
        <v>4164</v>
      </c>
    </row>
    <row r="106" customHeight="1" spans="1:13">
      <c r="A106" s="3" t="s">
        <v>176</v>
      </c>
      <c r="B106" s="3">
        <v>13845</v>
      </c>
      <c r="E106" s="91" t="s">
        <v>21</v>
      </c>
      <c r="F106" s="91" t="s">
        <v>5000</v>
      </c>
      <c r="G106" s="3">
        <v>1996</v>
      </c>
      <c r="H106" s="3" t="s">
        <v>413</v>
      </c>
      <c r="I106" s="3" t="s">
        <v>2430</v>
      </c>
      <c r="J106" s="3">
        <v>74</v>
      </c>
      <c r="K106" s="3" t="s">
        <v>5001</v>
      </c>
      <c r="L106" s="3" t="s">
        <v>30</v>
      </c>
      <c r="M106" s="3" t="s">
        <v>4908</v>
      </c>
    </row>
    <row r="107" customHeight="1" spans="1:13">
      <c r="A107" s="3" t="s">
        <v>176</v>
      </c>
      <c r="B107" s="3">
        <v>13846</v>
      </c>
      <c r="E107" s="91" t="s">
        <v>66</v>
      </c>
      <c r="F107" s="91" t="s">
        <v>5002</v>
      </c>
      <c r="G107" s="3">
        <v>2020</v>
      </c>
      <c r="H107" s="3" t="s">
        <v>5003</v>
      </c>
      <c r="I107" s="3" t="s">
        <v>5004</v>
      </c>
      <c r="J107" s="3">
        <v>192</v>
      </c>
      <c r="K107" s="3" t="s">
        <v>5005</v>
      </c>
      <c r="L107" s="3" t="s">
        <v>68</v>
      </c>
      <c r="M107" s="3" t="s">
        <v>5006</v>
      </c>
    </row>
    <row r="108" customHeight="1" spans="1:13">
      <c r="A108" s="3" t="s">
        <v>176</v>
      </c>
      <c r="B108" s="3">
        <v>13847</v>
      </c>
      <c r="E108" s="91" t="s">
        <v>21</v>
      </c>
      <c r="F108" s="91" t="s">
        <v>5007</v>
      </c>
      <c r="G108" s="3">
        <v>2020</v>
      </c>
      <c r="H108" s="3" t="s">
        <v>5003</v>
      </c>
      <c r="I108" s="3" t="s">
        <v>5004</v>
      </c>
      <c r="J108" s="3">
        <v>192</v>
      </c>
      <c r="K108" s="3" t="s">
        <v>4267</v>
      </c>
      <c r="L108" s="3" t="s">
        <v>30</v>
      </c>
      <c r="M108" s="3" t="s">
        <v>5006</v>
      </c>
    </row>
    <row r="109" customHeight="1" spans="1:13">
      <c r="A109" s="3" t="s">
        <v>176</v>
      </c>
      <c r="B109" s="3">
        <v>13848</v>
      </c>
      <c r="E109" s="91" t="s">
        <v>21</v>
      </c>
      <c r="F109" s="91" t="s">
        <v>5008</v>
      </c>
      <c r="G109" s="3">
        <v>2013</v>
      </c>
      <c r="H109" s="3" t="s">
        <v>905</v>
      </c>
      <c r="I109" s="3" t="s">
        <v>2487</v>
      </c>
      <c r="J109" s="3">
        <v>290</v>
      </c>
      <c r="K109" s="3" t="s">
        <v>105</v>
      </c>
      <c r="L109" s="3" t="s">
        <v>30</v>
      </c>
      <c r="M109" s="3" t="s">
        <v>4908</v>
      </c>
    </row>
    <row r="110" customHeight="1" spans="1:13">
      <c r="A110" s="3" t="s">
        <v>176</v>
      </c>
      <c r="B110" s="3">
        <v>13849</v>
      </c>
      <c r="E110" s="91" t="s">
        <v>66</v>
      </c>
      <c r="F110" s="91" t="s">
        <v>5009</v>
      </c>
      <c r="G110" s="3">
        <v>2020</v>
      </c>
      <c r="H110" s="3" t="s">
        <v>5003</v>
      </c>
      <c r="I110" s="3" t="s">
        <v>5004</v>
      </c>
      <c r="J110" s="3">
        <v>192</v>
      </c>
      <c r="K110" s="3" t="s">
        <v>4232</v>
      </c>
      <c r="L110" s="3" t="s">
        <v>244</v>
      </c>
      <c r="M110" s="3" t="s">
        <v>5006</v>
      </c>
    </row>
    <row r="111" customHeight="1" spans="1:13">
      <c r="A111" s="3" t="s">
        <v>176</v>
      </c>
      <c r="B111" s="3">
        <v>13850</v>
      </c>
      <c r="E111" s="91" t="s">
        <v>66</v>
      </c>
      <c r="F111" s="91" t="s">
        <v>5010</v>
      </c>
      <c r="G111" s="3">
        <v>1956</v>
      </c>
      <c r="H111" s="3" t="s">
        <v>62</v>
      </c>
      <c r="I111" s="3" t="s">
        <v>5011</v>
      </c>
      <c r="J111" s="3">
        <v>135</v>
      </c>
      <c r="K111" s="3" t="s">
        <v>5012</v>
      </c>
      <c r="L111" s="3" t="s">
        <v>2674</v>
      </c>
      <c r="M111" s="3" t="s">
        <v>4165</v>
      </c>
    </row>
    <row r="112" customHeight="1" spans="1:13">
      <c r="A112" s="3" t="s">
        <v>176</v>
      </c>
      <c r="B112" s="3">
        <v>13851</v>
      </c>
      <c r="E112" s="91" t="s">
        <v>66</v>
      </c>
      <c r="F112" s="91" t="s">
        <v>5013</v>
      </c>
      <c r="G112" s="3">
        <v>2018</v>
      </c>
      <c r="H112" s="3" t="s">
        <v>23</v>
      </c>
      <c r="I112" s="3" t="s">
        <v>5014</v>
      </c>
      <c r="J112" s="3">
        <v>68</v>
      </c>
      <c r="K112" s="3" t="s">
        <v>5015</v>
      </c>
      <c r="L112" s="3" t="s">
        <v>244</v>
      </c>
      <c r="M112" s="3" t="s">
        <v>4980</v>
      </c>
    </row>
    <row r="113" customHeight="1" spans="1:13">
      <c r="A113" s="3" t="s">
        <v>176</v>
      </c>
      <c r="B113" s="3">
        <v>13852</v>
      </c>
      <c r="E113" s="91" t="s">
        <v>149</v>
      </c>
      <c r="F113" s="91" t="s">
        <v>5016</v>
      </c>
      <c r="G113" s="3">
        <v>2018</v>
      </c>
      <c r="H113" s="3" t="s">
        <v>5017</v>
      </c>
      <c r="I113" s="3" t="s">
        <v>5014</v>
      </c>
      <c r="J113" s="3">
        <v>68</v>
      </c>
      <c r="K113" s="3" t="s">
        <v>5018</v>
      </c>
      <c r="L113" s="3" t="s">
        <v>155</v>
      </c>
      <c r="M113" s="3" t="s">
        <v>4980</v>
      </c>
    </row>
    <row r="114" customHeight="1" spans="1:13">
      <c r="A114" s="3" t="s">
        <v>176</v>
      </c>
      <c r="B114" s="3">
        <v>13853</v>
      </c>
      <c r="E114" s="91" t="s">
        <v>21</v>
      </c>
      <c r="F114" s="91" t="s">
        <v>5019</v>
      </c>
      <c r="G114" s="3">
        <v>2018</v>
      </c>
      <c r="H114" s="3" t="s">
        <v>303</v>
      </c>
      <c r="I114" s="3" t="s">
        <v>5020</v>
      </c>
      <c r="J114" s="3">
        <v>83</v>
      </c>
      <c r="K114" s="3" t="s">
        <v>5021</v>
      </c>
      <c r="L114" s="3" t="s">
        <v>30</v>
      </c>
      <c r="M114" s="3" t="s">
        <v>4913</v>
      </c>
    </row>
    <row r="115" customHeight="1" spans="1:13">
      <c r="A115" s="3" t="s">
        <v>176</v>
      </c>
      <c r="B115" s="3">
        <v>13854</v>
      </c>
      <c r="E115" s="91" t="s">
        <v>21</v>
      </c>
      <c r="F115" s="3">
        <v>44666809</v>
      </c>
      <c r="G115" s="3">
        <v>2019</v>
      </c>
      <c r="H115" s="3" t="s">
        <v>789</v>
      </c>
      <c r="I115" s="3" t="s">
        <v>36</v>
      </c>
      <c r="J115" s="3">
        <v>100</v>
      </c>
      <c r="K115" s="3" t="s">
        <v>790</v>
      </c>
      <c r="L115" s="3" t="s">
        <v>30</v>
      </c>
      <c r="M115" s="3" t="s">
        <v>4165</v>
      </c>
    </row>
    <row r="116" customHeight="1" spans="1:13">
      <c r="A116" s="3" t="s">
        <v>176</v>
      </c>
      <c r="B116" s="3">
        <v>13855</v>
      </c>
      <c r="E116" s="91" t="s">
        <v>21</v>
      </c>
      <c r="F116" s="91" t="s">
        <v>5022</v>
      </c>
      <c r="G116" s="3">
        <v>2019</v>
      </c>
      <c r="H116" s="3" t="s">
        <v>789</v>
      </c>
      <c r="I116" s="3" t="s">
        <v>36</v>
      </c>
      <c r="J116" s="3">
        <v>100</v>
      </c>
      <c r="K116" s="3" t="s">
        <v>790</v>
      </c>
      <c r="L116" s="3" t="s">
        <v>30</v>
      </c>
      <c r="M116" s="3" t="s">
        <v>4165</v>
      </c>
    </row>
    <row r="117" customHeight="1" spans="1:13">
      <c r="A117" s="3" t="s">
        <v>176</v>
      </c>
      <c r="B117" s="3">
        <v>13856</v>
      </c>
      <c r="E117" s="91" t="s">
        <v>21</v>
      </c>
      <c r="F117" s="91" t="s">
        <v>5023</v>
      </c>
      <c r="G117" s="3">
        <v>2019</v>
      </c>
      <c r="H117" s="3" t="s">
        <v>789</v>
      </c>
      <c r="I117" s="3" t="s">
        <v>36</v>
      </c>
      <c r="J117" s="3">
        <v>100</v>
      </c>
      <c r="K117" s="3" t="s">
        <v>790</v>
      </c>
      <c r="L117" s="3" t="s">
        <v>30</v>
      </c>
      <c r="M117" s="3" t="s">
        <v>4165</v>
      </c>
    </row>
    <row r="118" customHeight="1" spans="1:13">
      <c r="A118" s="3" t="s">
        <v>176</v>
      </c>
      <c r="B118" s="3">
        <v>13857</v>
      </c>
      <c r="E118" s="91" t="s">
        <v>21</v>
      </c>
      <c r="F118" s="91" t="s">
        <v>5024</v>
      </c>
      <c r="G118" s="3">
        <v>2019</v>
      </c>
      <c r="H118" s="3" t="s">
        <v>789</v>
      </c>
      <c r="I118" s="3" t="s">
        <v>36</v>
      </c>
      <c r="J118" s="3">
        <v>100</v>
      </c>
      <c r="K118" s="3" t="s">
        <v>790</v>
      </c>
      <c r="L118" s="3" t="s">
        <v>30</v>
      </c>
      <c r="M118" s="3" t="s">
        <v>4165</v>
      </c>
    </row>
    <row r="119" customHeight="1" spans="1:13">
      <c r="A119" s="3" t="s">
        <v>176</v>
      </c>
      <c r="B119" s="3">
        <v>13858</v>
      </c>
      <c r="E119" s="91" t="s">
        <v>21</v>
      </c>
      <c r="F119" s="91" t="s">
        <v>5025</v>
      </c>
      <c r="G119" s="3">
        <v>2019</v>
      </c>
      <c r="H119" s="3" t="s">
        <v>789</v>
      </c>
      <c r="I119" s="3" t="s">
        <v>36</v>
      </c>
      <c r="J119" s="3">
        <v>100</v>
      </c>
      <c r="K119" s="3" t="s">
        <v>790</v>
      </c>
      <c r="L119" s="3" t="s">
        <v>30</v>
      </c>
      <c r="M119" s="3" t="s">
        <v>4165</v>
      </c>
    </row>
    <row r="120" customHeight="1" spans="1:13">
      <c r="A120" s="160" t="s">
        <v>176</v>
      </c>
      <c r="B120" s="63">
        <v>10952</v>
      </c>
      <c r="C120" s="63"/>
      <c r="D120" s="63"/>
      <c r="E120" s="158" t="s">
        <v>21</v>
      </c>
      <c r="F120" s="158" t="s">
        <v>2663</v>
      </c>
      <c r="G120" s="63">
        <v>2016</v>
      </c>
      <c r="H120" s="63" t="s">
        <v>2664</v>
      </c>
      <c r="I120" s="63" t="s">
        <v>1795</v>
      </c>
      <c r="J120" s="63">
        <v>1</v>
      </c>
      <c r="K120" s="63" t="s">
        <v>2665</v>
      </c>
      <c r="L120" s="63" t="s">
        <v>72</v>
      </c>
      <c r="M120" s="3" t="s">
        <v>4908</v>
      </c>
    </row>
    <row r="121" customHeight="1" spans="1:13">
      <c r="A121" s="63" t="s">
        <v>176</v>
      </c>
      <c r="B121" s="63">
        <v>10951</v>
      </c>
      <c r="C121" s="63"/>
      <c r="D121" s="63"/>
      <c r="E121" s="158" t="s">
        <v>21</v>
      </c>
      <c r="F121" s="158" t="s">
        <v>2515</v>
      </c>
      <c r="G121" s="63">
        <v>2016</v>
      </c>
      <c r="H121" s="63" t="s">
        <v>905</v>
      </c>
      <c r="I121" s="63" t="s">
        <v>2458</v>
      </c>
      <c r="J121" s="63">
        <v>6</v>
      </c>
      <c r="K121" s="62"/>
      <c r="L121" s="63" t="s">
        <v>30</v>
      </c>
      <c r="M121" s="3" t="s">
        <v>4908</v>
      </c>
    </row>
    <row r="122" customHeight="1" spans="1:13">
      <c r="A122" s="160" t="s">
        <v>176</v>
      </c>
      <c r="B122" s="63">
        <v>10914</v>
      </c>
      <c r="C122" s="63"/>
      <c r="D122" s="63"/>
      <c r="E122" s="158" t="s">
        <v>66</v>
      </c>
      <c r="F122" s="158" t="s">
        <v>2659</v>
      </c>
      <c r="G122" s="63">
        <v>2013</v>
      </c>
      <c r="H122" s="63" t="s">
        <v>2660</v>
      </c>
      <c r="I122" s="63" t="s">
        <v>2487</v>
      </c>
      <c r="J122" s="63" t="s">
        <v>2661</v>
      </c>
      <c r="K122" s="63" t="s">
        <v>173</v>
      </c>
      <c r="L122" s="63" t="s">
        <v>2662</v>
      </c>
      <c r="M122" s="3" t="s">
        <v>4908</v>
      </c>
    </row>
  </sheetData>
  <conditionalFormatting sqref="M1:M104">
    <cfRule type="containsText" dxfId="0" priority="1" operator="between" text="football">
      <formula>NOT(ISERROR(SEARCH("football",M1)))</formula>
    </cfRule>
    <cfRule type="containsText" dxfId="1" priority="2" operator="between" text="baseball">
      <formula>NOT(ISERROR(SEARCH("baseball",M1)))</formula>
    </cfRule>
    <cfRule type="containsText" dxfId="2" priority="3" operator="between" text="basketball">
      <formula>NOT(ISERROR(SEARCH("basketball",M1)))</formula>
    </cfRule>
    <cfRule type="containsText" dxfId="3" priority="4" operator="between" text="pokemon">
      <formula>NOT(ISERROR(SEARCH("pokemon",M1)))</formula>
    </cfRule>
  </conditionalFormatting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FFFF"/>
    <outlinePr summaryBelow="0" summaryRight="0"/>
    <pageSetUpPr fitToPage="1"/>
  </sheetPr>
  <dimension ref="A1:U748"/>
  <sheetViews>
    <sheetView workbookViewId="0">
      <selection activeCell="A1" sqref="A1"/>
    </sheetView>
  </sheetViews>
  <sheetFormatPr defaultColWidth="12.6285714285714" defaultRowHeight="15.75" customHeight="1"/>
  <cols>
    <col min="2" max="2" width="20.8761904761905" customWidth="1"/>
    <col min="3" max="3" width="18.6285714285714" customWidth="1"/>
  </cols>
  <sheetData>
    <row r="1" customHeight="1" spans="1:21">
      <c r="A1" s="1" t="s">
        <v>5026</v>
      </c>
      <c r="B1" s="1" t="s">
        <v>4</v>
      </c>
      <c r="C1" s="1" t="s">
        <v>5</v>
      </c>
      <c r="D1" s="1" t="s">
        <v>7</v>
      </c>
      <c r="E1" s="1" t="s">
        <v>8</v>
      </c>
      <c r="F1" s="1" t="s">
        <v>4927</v>
      </c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</row>
    <row r="2" customHeight="1" spans="7:8">
      <c r="G2" s="151"/>
      <c r="H2" s="11" t="s">
        <v>5027</v>
      </c>
    </row>
    <row r="3" customHeight="1" spans="1:8">
      <c r="A3" s="3">
        <v>1989</v>
      </c>
      <c r="B3" s="3" t="s">
        <v>102</v>
      </c>
      <c r="C3" s="3" t="s">
        <v>5028</v>
      </c>
      <c r="E3" s="3">
        <v>8</v>
      </c>
      <c r="F3" s="3">
        <v>1</v>
      </c>
      <c r="G3" s="152"/>
      <c r="H3" s="13"/>
    </row>
    <row r="4" customHeight="1" spans="1:8">
      <c r="A4" s="3">
        <v>1987</v>
      </c>
      <c r="B4" s="3" t="s">
        <v>2244</v>
      </c>
      <c r="C4" s="3" t="s">
        <v>5029</v>
      </c>
      <c r="E4" s="3">
        <v>8</v>
      </c>
      <c r="F4" s="3">
        <v>2</v>
      </c>
      <c r="G4" s="152"/>
      <c r="H4" s="15">
        <f>SUM(F3:F709)</f>
        <v>1451</v>
      </c>
    </row>
    <row r="5" customHeight="1" spans="1:8">
      <c r="A5" s="3">
        <v>1987</v>
      </c>
      <c r="B5" s="3" t="s">
        <v>2244</v>
      </c>
      <c r="C5" s="3" t="s">
        <v>5029</v>
      </c>
      <c r="E5" s="3">
        <v>7</v>
      </c>
      <c r="F5" s="3">
        <v>1</v>
      </c>
      <c r="H5" s="6">
        <f>SUM(F3:F506)</f>
        <v>1451</v>
      </c>
    </row>
    <row r="6" customHeight="1" spans="1:8">
      <c r="A6" s="3">
        <v>1988</v>
      </c>
      <c r="B6" s="3" t="s">
        <v>102</v>
      </c>
      <c r="C6" s="3" t="s">
        <v>5029</v>
      </c>
      <c r="E6" s="3">
        <v>8</v>
      </c>
      <c r="F6" s="3">
        <v>6</v>
      </c>
      <c r="G6" s="3"/>
      <c r="H6" s="3" t="s">
        <v>5030</v>
      </c>
    </row>
    <row r="7" customHeight="1" spans="1:6">
      <c r="A7" s="3">
        <v>1987</v>
      </c>
      <c r="B7" s="3" t="s">
        <v>102</v>
      </c>
      <c r="C7" s="3" t="s">
        <v>5029</v>
      </c>
      <c r="E7" s="3">
        <v>8</v>
      </c>
      <c r="F7" s="3">
        <v>1</v>
      </c>
    </row>
    <row r="8" customHeight="1" spans="1:6">
      <c r="A8" s="3">
        <v>1987</v>
      </c>
      <c r="B8" s="3" t="s">
        <v>2244</v>
      </c>
      <c r="C8" s="3" t="s">
        <v>5029</v>
      </c>
      <c r="D8" s="3" t="s">
        <v>2072</v>
      </c>
      <c r="E8" s="3">
        <v>6</v>
      </c>
      <c r="F8" s="3">
        <v>1</v>
      </c>
    </row>
    <row r="9" customHeight="1" spans="1:6">
      <c r="A9" s="3">
        <v>1987</v>
      </c>
      <c r="B9" s="3" t="s">
        <v>102</v>
      </c>
      <c r="C9" s="3" t="s">
        <v>5029</v>
      </c>
      <c r="E9" s="3">
        <v>8</v>
      </c>
      <c r="F9" s="3">
        <v>4</v>
      </c>
    </row>
    <row r="10" customHeight="1" spans="1:6">
      <c r="A10" s="3">
        <v>1987</v>
      </c>
      <c r="B10" s="3" t="s">
        <v>102</v>
      </c>
      <c r="C10" s="3" t="s">
        <v>5029</v>
      </c>
      <c r="E10" s="3">
        <v>6</v>
      </c>
      <c r="F10" s="3">
        <v>2</v>
      </c>
    </row>
    <row r="11" customHeight="1" spans="1:6">
      <c r="A11" s="3">
        <v>1987</v>
      </c>
      <c r="B11" s="3" t="s">
        <v>102</v>
      </c>
      <c r="C11" s="3" t="s">
        <v>5029</v>
      </c>
      <c r="D11" s="3" t="s">
        <v>1567</v>
      </c>
      <c r="E11" s="3">
        <v>8</v>
      </c>
      <c r="F11" s="3">
        <v>4</v>
      </c>
    </row>
    <row r="12" customHeight="1" spans="1:6">
      <c r="A12" s="3">
        <v>1987</v>
      </c>
      <c r="B12" s="3" t="s">
        <v>102</v>
      </c>
      <c r="C12" s="3" t="s">
        <v>5029</v>
      </c>
      <c r="D12" s="3" t="s">
        <v>1567</v>
      </c>
      <c r="E12" s="3">
        <v>7</v>
      </c>
      <c r="F12" s="3">
        <v>1</v>
      </c>
    </row>
    <row r="13" customHeight="1" spans="1:6">
      <c r="A13" s="3">
        <v>1987</v>
      </c>
      <c r="B13" s="3" t="s">
        <v>102</v>
      </c>
      <c r="C13" s="3" t="s">
        <v>5029</v>
      </c>
      <c r="D13" s="3" t="s">
        <v>1567</v>
      </c>
      <c r="E13" s="3">
        <v>6</v>
      </c>
      <c r="F13" s="3">
        <v>1</v>
      </c>
    </row>
    <row r="14" customHeight="1" spans="1:6">
      <c r="A14" s="3">
        <v>1987</v>
      </c>
      <c r="B14" s="3" t="s">
        <v>2244</v>
      </c>
      <c r="C14" s="3" t="s">
        <v>5029</v>
      </c>
      <c r="E14" s="3">
        <v>8</v>
      </c>
      <c r="F14" s="3">
        <v>1</v>
      </c>
    </row>
    <row r="15" customHeight="1" spans="1:6">
      <c r="A15" s="3">
        <v>1987</v>
      </c>
      <c r="B15" s="3" t="s">
        <v>2244</v>
      </c>
      <c r="C15" s="3" t="s">
        <v>2377</v>
      </c>
      <c r="D15" s="3" t="s">
        <v>2072</v>
      </c>
      <c r="E15" s="3">
        <v>8</v>
      </c>
      <c r="F15" s="3">
        <v>1</v>
      </c>
    </row>
    <row r="16" customHeight="1" spans="1:6">
      <c r="A16" s="3">
        <v>1978</v>
      </c>
      <c r="B16" s="3" t="s">
        <v>5031</v>
      </c>
      <c r="C16" s="3" t="s">
        <v>495</v>
      </c>
      <c r="E16" s="3">
        <v>8</v>
      </c>
      <c r="F16" s="3">
        <v>2</v>
      </c>
    </row>
    <row r="17" customHeight="1" spans="1:6">
      <c r="A17" s="3">
        <v>2018</v>
      </c>
      <c r="B17" s="3" t="s">
        <v>119</v>
      </c>
      <c r="C17" s="3" t="s">
        <v>1528</v>
      </c>
      <c r="E17" s="3">
        <v>10</v>
      </c>
      <c r="F17" s="3">
        <v>3</v>
      </c>
    </row>
    <row r="18" customHeight="1" spans="1:6">
      <c r="A18" s="3">
        <v>1987</v>
      </c>
      <c r="B18" s="3" t="s">
        <v>119</v>
      </c>
      <c r="C18" s="3" t="s">
        <v>120</v>
      </c>
      <c r="E18" s="3">
        <v>9</v>
      </c>
      <c r="F18" s="3">
        <v>1</v>
      </c>
    </row>
    <row r="19" customHeight="1" spans="1:6">
      <c r="A19" s="3">
        <v>1987</v>
      </c>
      <c r="B19" s="3" t="s">
        <v>62</v>
      </c>
      <c r="C19" s="3" t="s">
        <v>120</v>
      </c>
      <c r="E19" s="3">
        <v>9</v>
      </c>
      <c r="F19" s="3">
        <v>1</v>
      </c>
    </row>
    <row r="20" customHeight="1" spans="1:6">
      <c r="A20" s="3">
        <v>1987</v>
      </c>
      <c r="B20" s="3" t="s">
        <v>5032</v>
      </c>
      <c r="C20" s="3" t="s">
        <v>5033</v>
      </c>
      <c r="E20" s="3">
        <v>9</v>
      </c>
      <c r="F20" s="3">
        <v>2</v>
      </c>
    </row>
    <row r="21" customHeight="1" spans="1:6">
      <c r="A21" s="3">
        <v>1987</v>
      </c>
      <c r="B21" s="3" t="s">
        <v>62</v>
      </c>
      <c r="C21" s="3" t="s">
        <v>5033</v>
      </c>
      <c r="E21" s="3">
        <v>9</v>
      </c>
      <c r="F21" s="3">
        <v>1</v>
      </c>
    </row>
    <row r="22" customHeight="1" spans="1:6">
      <c r="A22" s="3">
        <v>1987</v>
      </c>
      <c r="B22" s="3" t="s">
        <v>2835</v>
      </c>
      <c r="C22" s="3" t="s">
        <v>5034</v>
      </c>
      <c r="E22" s="3">
        <v>9</v>
      </c>
      <c r="F22" s="3">
        <v>1</v>
      </c>
    </row>
    <row r="23" customHeight="1" spans="1:6">
      <c r="A23" s="3">
        <v>1987</v>
      </c>
      <c r="B23" s="3" t="s">
        <v>2835</v>
      </c>
      <c r="C23" s="3" t="s">
        <v>5034</v>
      </c>
      <c r="E23" s="3">
        <v>8</v>
      </c>
      <c r="F23" s="3">
        <v>6</v>
      </c>
    </row>
    <row r="24" customHeight="1" spans="1:6">
      <c r="A24" s="3">
        <v>1989</v>
      </c>
      <c r="B24" s="3" t="s">
        <v>5035</v>
      </c>
      <c r="C24" s="3" t="s">
        <v>1268</v>
      </c>
      <c r="E24" s="3" t="s">
        <v>808</v>
      </c>
      <c r="F24" s="3">
        <v>1</v>
      </c>
    </row>
    <row r="25" customHeight="1" spans="1:6">
      <c r="A25" s="3">
        <v>1989</v>
      </c>
      <c r="B25" s="3" t="s">
        <v>330</v>
      </c>
      <c r="C25" s="3" t="s">
        <v>1268</v>
      </c>
      <c r="F25" s="3">
        <v>56</v>
      </c>
    </row>
    <row r="26" customHeight="1" spans="1:6">
      <c r="A26" s="3">
        <v>1980</v>
      </c>
      <c r="B26" s="3" t="s">
        <v>62</v>
      </c>
      <c r="C26" s="3" t="s">
        <v>5036</v>
      </c>
      <c r="E26" s="3">
        <v>7</v>
      </c>
      <c r="F26" s="3">
        <v>2</v>
      </c>
    </row>
    <row r="27" customHeight="1" spans="1:21">
      <c r="A27" s="59">
        <v>2020</v>
      </c>
      <c r="B27" s="59" t="s">
        <v>5031</v>
      </c>
      <c r="C27" s="59" t="s">
        <v>5037</v>
      </c>
      <c r="D27" s="60"/>
      <c r="E27" s="59">
        <v>9</v>
      </c>
      <c r="F27" s="59">
        <v>7</v>
      </c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</row>
    <row r="28" customHeight="1" spans="1:21">
      <c r="A28" s="59">
        <v>2020</v>
      </c>
      <c r="B28" s="59" t="s">
        <v>23</v>
      </c>
      <c r="C28" s="59" t="s">
        <v>5037</v>
      </c>
      <c r="D28" s="60"/>
      <c r="E28" s="59" t="s">
        <v>68</v>
      </c>
      <c r="F28" s="59">
        <v>3</v>
      </c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</row>
    <row r="29" customHeight="1" spans="1:21">
      <c r="A29" s="59">
        <v>2020</v>
      </c>
      <c r="B29" s="59" t="s">
        <v>1974</v>
      </c>
      <c r="C29" s="59" t="s">
        <v>5037</v>
      </c>
      <c r="D29" s="60"/>
      <c r="E29" s="59">
        <v>10</v>
      </c>
      <c r="F29" s="59">
        <v>1</v>
      </c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</row>
    <row r="30" customHeight="1" spans="1:21">
      <c r="A30" s="59">
        <v>2020</v>
      </c>
      <c r="B30" s="59" t="s">
        <v>57</v>
      </c>
      <c r="C30" s="59" t="s">
        <v>5037</v>
      </c>
      <c r="D30" s="60"/>
      <c r="E30" s="59">
        <v>10</v>
      </c>
      <c r="F30" s="59">
        <v>1</v>
      </c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</row>
    <row r="31" customHeight="1" spans="1:6">
      <c r="A31" s="3">
        <v>1989</v>
      </c>
      <c r="B31" s="3" t="s">
        <v>5035</v>
      </c>
      <c r="C31" s="3" t="s">
        <v>5038</v>
      </c>
      <c r="E31" s="3">
        <v>9</v>
      </c>
      <c r="F31" s="3">
        <v>2</v>
      </c>
    </row>
    <row r="32" customHeight="1" spans="1:6">
      <c r="A32" s="3">
        <v>1987</v>
      </c>
      <c r="B32" s="3" t="s">
        <v>62</v>
      </c>
      <c r="C32" s="3" t="s">
        <v>5038</v>
      </c>
      <c r="E32" s="3">
        <v>9</v>
      </c>
      <c r="F32" s="3">
        <v>1</v>
      </c>
    </row>
    <row r="33" customHeight="1" spans="1:6">
      <c r="A33" s="3">
        <v>1987</v>
      </c>
      <c r="B33" s="3" t="s">
        <v>62</v>
      </c>
      <c r="C33" s="3" t="s">
        <v>5038</v>
      </c>
      <c r="E33" s="3">
        <v>8</v>
      </c>
      <c r="F33" s="3">
        <v>1</v>
      </c>
    </row>
    <row r="34" customHeight="1" spans="1:6">
      <c r="A34" s="3">
        <v>1988</v>
      </c>
      <c r="B34" s="3" t="s">
        <v>62</v>
      </c>
      <c r="C34" s="3" t="s">
        <v>5038</v>
      </c>
      <c r="E34" s="3">
        <v>9</v>
      </c>
      <c r="F34" s="3">
        <v>1</v>
      </c>
    </row>
    <row r="35" customHeight="1" spans="1:6">
      <c r="A35" s="3">
        <v>1988</v>
      </c>
      <c r="B35" s="3" t="s">
        <v>62</v>
      </c>
      <c r="C35" s="3" t="s">
        <v>5038</v>
      </c>
      <c r="E35" s="3" t="s">
        <v>467</v>
      </c>
      <c r="F35" s="3">
        <v>1</v>
      </c>
    </row>
    <row r="36" customHeight="1" spans="1:6">
      <c r="A36" s="3">
        <v>1988</v>
      </c>
      <c r="B36" s="3" t="s">
        <v>62</v>
      </c>
      <c r="C36" s="3" t="s">
        <v>5038</v>
      </c>
      <c r="D36" s="3" t="s">
        <v>5039</v>
      </c>
      <c r="E36" s="3">
        <v>9</v>
      </c>
      <c r="F36" s="3">
        <v>2</v>
      </c>
    </row>
    <row r="37" customHeight="1" spans="1:6">
      <c r="A37" s="3">
        <v>1988</v>
      </c>
      <c r="B37" s="3" t="s">
        <v>62</v>
      </c>
      <c r="C37" s="3" t="s">
        <v>5038</v>
      </c>
      <c r="D37" s="3" t="s">
        <v>5039</v>
      </c>
      <c r="E37" s="3">
        <v>8</v>
      </c>
      <c r="F37" s="3">
        <v>4</v>
      </c>
    </row>
    <row r="38" customHeight="1" spans="1:6">
      <c r="A38" s="3">
        <v>1987</v>
      </c>
      <c r="B38" s="3" t="s">
        <v>119</v>
      </c>
      <c r="C38" s="3" t="s">
        <v>5038</v>
      </c>
      <c r="E38" s="3">
        <v>9</v>
      </c>
      <c r="F38" s="3">
        <v>20</v>
      </c>
    </row>
    <row r="39" customHeight="1" spans="1:6">
      <c r="A39" s="3">
        <v>1987</v>
      </c>
      <c r="B39" s="3" t="s">
        <v>582</v>
      </c>
      <c r="C39" s="3" t="s">
        <v>5038</v>
      </c>
      <c r="E39" s="3">
        <v>9</v>
      </c>
      <c r="F39" s="3">
        <v>4</v>
      </c>
    </row>
    <row r="40" customHeight="1" spans="1:6">
      <c r="A40" s="3">
        <v>1987</v>
      </c>
      <c r="B40" s="3" t="s">
        <v>582</v>
      </c>
      <c r="C40" s="3" t="s">
        <v>5038</v>
      </c>
      <c r="E40" s="3">
        <v>8</v>
      </c>
      <c r="F40" s="3">
        <v>3</v>
      </c>
    </row>
    <row r="41" customHeight="1" spans="1:6">
      <c r="A41" s="3">
        <v>1989</v>
      </c>
      <c r="B41" s="3" t="s">
        <v>90</v>
      </c>
      <c r="C41" s="3" t="s">
        <v>5038</v>
      </c>
      <c r="D41" s="3" t="s">
        <v>2653</v>
      </c>
      <c r="E41" s="3">
        <v>9</v>
      </c>
      <c r="F41" s="3">
        <v>1</v>
      </c>
    </row>
    <row r="42" customHeight="1" spans="1:6">
      <c r="A42" s="3">
        <v>1990</v>
      </c>
      <c r="B42" s="3" t="s">
        <v>5040</v>
      </c>
      <c r="C42" s="3" t="s">
        <v>5038</v>
      </c>
      <c r="E42" s="3">
        <v>9</v>
      </c>
      <c r="F42" s="3">
        <v>28</v>
      </c>
    </row>
    <row r="43" customHeight="1" spans="1:6">
      <c r="A43" s="3">
        <v>1987</v>
      </c>
      <c r="B43" s="3" t="s">
        <v>62</v>
      </c>
      <c r="C43" s="3" t="s">
        <v>5038</v>
      </c>
      <c r="E43" s="3">
        <v>9</v>
      </c>
      <c r="F43" s="3">
        <v>2</v>
      </c>
    </row>
    <row r="44" customHeight="1" spans="1:6">
      <c r="A44" s="3">
        <v>2012</v>
      </c>
      <c r="B44" s="3" t="s">
        <v>5031</v>
      </c>
      <c r="C44" s="3" t="s">
        <v>5041</v>
      </c>
      <c r="E44" s="3">
        <v>10</v>
      </c>
      <c r="F44" s="3">
        <v>1</v>
      </c>
    </row>
    <row r="45" customHeight="1" spans="1:6">
      <c r="A45" s="3">
        <v>1991</v>
      </c>
      <c r="B45" s="3" t="s">
        <v>1038</v>
      </c>
      <c r="C45" s="3" t="s">
        <v>1736</v>
      </c>
      <c r="E45" s="3">
        <v>8</v>
      </c>
      <c r="F45" s="3">
        <v>2</v>
      </c>
    </row>
    <row r="46" customHeight="1" spans="1:6">
      <c r="A46" s="3">
        <v>1992</v>
      </c>
      <c r="B46" s="3" t="s">
        <v>62</v>
      </c>
      <c r="C46" s="3" t="s">
        <v>1736</v>
      </c>
      <c r="E46" s="3">
        <v>7</v>
      </c>
      <c r="F46" s="3">
        <v>1</v>
      </c>
    </row>
    <row r="47" customHeight="1" spans="1:6">
      <c r="A47" s="3">
        <v>1988</v>
      </c>
      <c r="B47" s="3" t="s">
        <v>1974</v>
      </c>
      <c r="C47" s="3" t="s">
        <v>4758</v>
      </c>
      <c r="E47" s="3">
        <v>8</v>
      </c>
      <c r="F47" s="3">
        <v>3</v>
      </c>
    </row>
    <row r="48" customHeight="1" spans="1:6">
      <c r="A48" s="3">
        <v>1990</v>
      </c>
      <c r="B48" s="3" t="s">
        <v>5042</v>
      </c>
      <c r="C48" s="3" t="s">
        <v>4758</v>
      </c>
      <c r="E48" s="3">
        <v>9</v>
      </c>
      <c r="F48" s="3">
        <v>1</v>
      </c>
    </row>
    <row r="49" customHeight="1" spans="1:6">
      <c r="A49" s="3">
        <v>2011</v>
      </c>
      <c r="B49" s="3" t="s">
        <v>3649</v>
      </c>
      <c r="C49" s="3" t="s">
        <v>387</v>
      </c>
      <c r="E49" s="3">
        <v>9</v>
      </c>
      <c r="F49" s="3">
        <v>1</v>
      </c>
    </row>
    <row r="50" customHeight="1" spans="1:6">
      <c r="A50" s="3">
        <v>1991</v>
      </c>
      <c r="B50" s="3" t="s">
        <v>2125</v>
      </c>
      <c r="C50" s="3" t="s">
        <v>5043</v>
      </c>
      <c r="D50" s="3">
        <v>337</v>
      </c>
      <c r="E50" s="3">
        <v>10</v>
      </c>
      <c r="F50" s="3">
        <v>1</v>
      </c>
    </row>
    <row r="51" customHeight="1" spans="1:6">
      <c r="A51" s="3">
        <v>2015</v>
      </c>
      <c r="B51" s="3" t="s">
        <v>5044</v>
      </c>
      <c r="C51" s="3" t="s">
        <v>5045</v>
      </c>
      <c r="D51" s="3" t="s">
        <v>3585</v>
      </c>
      <c r="E51" s="3">
        <v>9</v>
      </c>
      <c r="F51" s="3">
        <v>1</v>
      </c>
    </row>
    <row r="52" customHeight="1" spans="1:6">
      <c r="A52" s="3">
        <v>1988</v>
      </c>
      <c r="B52" s="3" t="s">
        <v>102</v>
      </c>
      <c r="C52" s="3" t="s">
        <v>1864</v>
      </c>
      <c r="E52" s="3">
        <v>8</v>
      </c>
      <c r="F52" s="3">
        <v>4</v>
      </c>
    </row>
    <row r="53" customHeight="1" spans="1:6">
      <c r="A53" s="3">
        <v>1988</v>
      </c>
      <c r="B53" s="3" t="s">
        <v>102</v>
      </c>
      <c r="C53" s="3" t="s">
        <v>1864</v>
      </c>
      <c r="D53" s="3" t="s">
        <v>1927</v>
      </c>
      <c r="E53" s="3">
        <v>8</v>
      </c>
      <c r="F53" s="3">
        <v>3</v>
      </c>
    </row>
    <row r="54" customHeight="1" spans="1:6">
      <c r="A54" s="3">
        <v>1988</v>
      </c>
      <c r="B54" s="3" t="s">
        <v>102</v>
      </c>
      <c r="C54" s="3" t="s">
        <v>1864</v>
      </c>
      <c r="D54" s="3" t="s">
        <v>1927</v>
      </c>
      <c r="E54" s="3" t="s">
        <v>462</v>
      </c>
      <c r="F54" s="3">
        <v>1</v>
      </c>
    </row>
    <row r="55" customHeight="1" spans="1:6">
      <c r="A55" s="3">
        <v>1987</v>
      </c>
      <c r="B55" s="3" t="s">
        <v>102</v>
      </c>
      <c r="C55" s="3" t="s">
        <v>1864</v>
      </c>
      <c r="E55" s="3">
        <v>7</v>
      </c>
      <c r="F55" s="3">
        <v>1</v>
      </c>
    </row>
    <row r="56" customHeight="1" spans="1:6">
      <c r="A56" s="3">
        <v>1988</v>
      </c>
      <c r="B56" s="3" t="s">
        <v>2244</v>
      </c>
      <c r="C56" s="3" t="s">
        <v>1864</v>
      </c>
      <c r="D56" s="3" t="s">
        <v>1927</v>
      </c>
      <c r="E56" s="3">
        <v>9</v>
      </c>
      <c r="F56" s="3">
        <v>2</v>
      </c>
    </row>
    <row r="57" customHeight="1" spans="1:6">
      <c r="A57" s="3">
        <v>1987</v>
      </c>
      <c r="B57" s="3" t="s">
        <v>2244</v>
      </c>
      <c r="C57" s="3" t="s">
        <v>1864</v>
      </c>
      <c r="D57" s="3" t="s">
        <v>2072</v>
      </c>
      <c r="E57" s="3">
        <v>8</v>
      </c>
      <c r="F57" s="3">
        <v>6</v>
      </c>
    </row>
    <row r="58" customHeight="1" spans="1:6">
      <c r="A58" s="3">
        <v>1987</v>
      </c>
      <c r="B58" s="3" t="s">
        <v>2244</v>
      </c>
      <c r="C58" s="3" t="s">
        <v>1864</v>
      </c>
      <c r="E58" s="3">
        <v>8</v>
      </c>
      <c r="F58" s="3">
        <v>1</v>
      </c>
    </row>
    <row r="59" customHeight="1" spans="1:6">
      <c r="A59" s="3">
        <v>1987</v>
      </c>
      <c r="B59" s="3" t="s">
        <v>102</v>
      </c>
      <c r="C59" s="3" t="s">
        <v>1864</v>
      </c>
      <c r="E59" s="3" t="s">
        <v>1919</v>
      </c>
      <c r="F59" s="3">
        <v>1</v>
      </c>
    </row>
    <row r="60" customHeight="1" spans="1:6">
      <c r="A60" s="3">
        <v>1988</v>
      </c>
      <c r="B60" s="3" t="s">
        <v>102</v>
      </c>
      <c r="C60" s="3" t="s">
        <v>5046</v>
      </c>
      <c r="E60" s="3">
        <v>8</v>
      </c>
      <c r="F60" s="3">
        <v>1</v>
      </c>
    </row>
    <row r="61" customHeight="1" spans="1:6">
      <c r="A61" s="3">
        <v>1990</v>
      </c>
      <c r="B61" s="3" t="s">
        <v>102</v>
      </c>
      <c r="C61" s="3" t="s">
        <v>5046</v>
      </c>
      <c r="E61" s="3">
        <v>8</v>
      </c>
      <c r="F61" s="3">
        <v>2</v>
      </c>
    </row>
    <row r="62" customHeight="1" spans="1:6">
      <c r="A62" s="3">
        <v>1988</v>
      </c>
      <c r="B62" s="3" t="s">
        <v>102</v>
      </c>
      <c r="C62" s="3" t="s">
        <v>5047</v>
      </c>
      <c r="E62" s="3">
        <v>7</v>
      </c>
      <c r="F62" s="3">
        <v>1</v>
      </c>
    </row>
    <row r="63" customHeight="1" spans="1:6">
      <c r="A63" s="3">
        <v>1992</v>
      </c>
      <c r="B63" s="3" t="s">
        <v>5048</v>
      </c>
      <c r="C63" s="3" t="s">
        <v>5049</v>
      </c>
      <c r="E63" s="3">
        <v>10</v>
      </c>
      <c r="F63" s="3">
        <v>3</v>
      </c>
    </row>
    <row r="64" customHeight="1" spans="1:6">
      <c r="A64" s="3">
        <v>2011</v>
      </c>
      <c r="B64" s="3" t="s">
        <v>5044</v>
      </c>
      <c r="C64" s="3" t="s">
        <v>392</v>
      </c>
      <c r="D64" s="3" t="s">
        <v>5050</v>
      </c>
      <c r="E64" s="3">
        <v>9</v>
      </c>
      <c r="F64" s="3">
        <v>1</v>
      </c>
    </row>
    <row r="65" customHeight="1" spans="1:6">
      <c r="A65" s="3">
        <v>2010</v>
      </c>
      <c r="B65" s="3" t="s">
        <v>5051</v>
      </c>
      <c r="C65" s="3" t="s">
        <v>392</v>
      </c>
      <c r="D65" s="3" t="s">
        <v>5052</v>
      </c>
      <c r="E65" s="3">
        <v>9</v>
      </c>
      <c r="F65" s="3">
        <v>1</v>
      </c>
    </row>
    <row r="66" customHeight="1" spans="1:6">
      <c r="A66" s="3">
        <v>1988</v>
      </c>
      <c r="B66" s="3" t="s">
        <v>2244</v>
      </c>
      <c r="C66" s="3" t="s">
        <v>5053</v>
      </c>
      <c r="E66" s="3">
        <v>8</v>
      </c>
      <c r="F66" s="3">
        <v>1</v>
      </c>
    </row>
    <row r="67" customHeight="1" spans="1:6">
      <c r="A67" s="3">
        <v>1988</v>
      </c>
      <c r="B67" s="3" t="s">
        <v>102</v>
      </c>
      <c r="C67" s="3" t="s">
        <v>5053</v>
      </c>
      <c r="E67" s="3">
        <v>8</v>
      </c>
      <c r="F67" s="3">
        <v>2</v>
      </c>
    </row>
    <row r="68" customHeight="1" spans="1:6">
      <c r="A68" s="3">
        <v>1987</v>
      </c>
      <c r="B68" s="3" t="s">
        <v>2244</v>
      </c>
      <c r="C68" s="3" t="s">
        <v>2186</v>
      </c>
      <c r="D68" s="3" t="s">
        <v>2072</v>
      </c>
      <c r="E68" s="3">
        <v>8</v>
      </c>
      <c r="F68" s="3">
        <v>1</v>
      </c>
    </row>
    <row r="69" customHeight="1" spans="1:6">
      <c r="A69" s="3">
        <v>1987</v>
      </c>
      <c r="B69" s="3" t="s">
        <v>2244</v>
      </c>
      <c r="C69" s="3" t="s">
        <v>2186</v>
      </c>
      <c r="D69" s="3" t="s">
        <v>2072</v>
      </c>
      <c r="E69" s="3">
        <v>7</v>
      </c>
      <c r="F69" s="3">
        <v>1</v>
      </c>
    </row>
    <row r="70" customHeight="1" spans="1:6">
      <c r="A70" s="3">
        <v>1988</v>
      </c>
      <c r="B70" s="3" t="s">
        <v>102</v>
      </c>
      <c r="C70" s="3" t="s">
        <v>1882</v>
      </c>
      <c r="E70" s="3">
        <v>8</v>
      </c>
      <c r="F70" s="3">
        <v>3</v>
      </c>
    </row>
    <row r="71" customHeight="1" spans="1:6">
      <c r="A71" s="3">
        <v>1987</v>
      </c>
      <c r="B71" s="3" t="s">
        <v>2244</v>
      </c>
      <c r="C71" s="3" t="s">
        <v>1882</v>
      </c>
      <c r="E71" s="3">
        <v>8</v>
      </c>
      <c r="F71" s="3">
        <v>1</v>
      </c>
    </row>
    <row r="72" customHeight="1" spans="1:6">
      <c r="A72" s="3">
        <v>1988</v>
      </c>
      <c r="B72" s="3" t="s">
        <v>2244</v>
      </c>
      <c r="C72" s="3" t="s">
        <v>1882</v>
      </c>
      <c r="D72" s="3" t="s">
        <v>1567</v>
      </c>
      <c r="E72" s="3">
        <v>8</v>
      </c>
      <c r="F72" s="3">
        <v>2</v>
      </c>
    </row>
    <row r="73" customHeight="1" spans="1:6">
      <c r="A73" s="3">
        <v>1987</v>
      </c>
      <c r="B73" s="3" t="s">
        <v>2244</v>
      </c>
      <c r="C73" s="3" t="s">
        <v>1882</v>
      </c>
      <c r="E73" s="3">
        <v>8</v>
      </c>
      <c r="F73" s="3">
        <v>2</v>
      </c>
    </row>
    <row r="74" customHeight="1" spans="1:6">
      <c r="A74" s="3">
        <v>2015</v>
      </c>
      <c r="B74" s="3" t="s">
        <v>5054</v>
      </c>
      <c r="C74" s="3" t="s">
        <v>4817</v>
      </c>
      <c r="E74" s="3">
        <v>9</v>
      </c>
      <c r="F74" s="3">
        <v>17</v>
      </c>
    </row>
    <row r="75" customHeight="1" spans="1:6">
      <c r="A75" s="3">
        <v>1990</v>
      </c>
      <c r="B75" s="3" t="s">
        <v>5055</v>
      </c>
      <c r="C75" s="3" t="s">
        <v>5056</v>
      </c>
      <c r="E75" s="3">
        <v>8</v>
      </c>
      <c r="F75" s="3">
        <v>3</v>
      </c>
    </row>
    <row r="76" customHeight="1" spans="1:6">
      <c r="A76" s="3">
        <v>1990</v>
      </c>
      <c r="B76" s="3" t="s">
        <v>5055</v>
      </c>
      <c r="C76" s="3" t="s">
        <v>5056</v>
      </c>
      <c r="E76" s="3">
        <v>7</v>
      </c>
      <c r="F76" s="3">
        <v>1</v>
      </c>
    </row>
    <row r="77" customHeight="1" spans="1:6">
      <c r="A77" s="3">
        <v>1982</v>
      </c>
      <c r="B77" s="3" t="s">
        <v>62</v>
      </c>
      <c r="C77" s="3" t="s">
        <v>5057</v>
      </c>
      <c r="E77" s="3">
        <v>9</v>
      </c>
      <c r="F77" s="3">
        <v>1</v>
      </c>
    </row>
    <row r="78" customHeight="1" spans="1:6">
      <c r="A78" s="3">
        <v>1982</v>
      </c>
      <c r="B78" s="3" t="s">
        <v>62</v>
      </c>
      <c r="C78" s="3" t="s">
        <v>3255</v>
      </c>
      <c r="E78" s="3">
        <v>8</v>
      </c>
      <c r="F78" s="3">
        <v>4</v>
      </c>
    </row>
    <row r="79" customHeight="1" spans="1:6">
      <c r="A79" s="3">
        <v>1984</v>
      </c>
      <c r="B79" s="3" t="s">
        <v>62</v>
      </c>
      <c r="C79" s="3" t="s">
        <v>989</v>
      </c>
      <c r="D79" s="3" t="s">
        <v>5058</v>
      </c>
      <c r="E79" s="3">
        <v>7</v>
      </c>
      <c r="F79" s="3">
        <v>1</v>
      </c>
    </row>
    <row r="80" customHeight="1" spans="1:6">
      <c r="A80" s="3">
        <v>1988</v>
      </c>
      <c r="B80" s="3" t="s">
        <v>1974</v>
      </c>
      <c r="C80" s="3" t="s">
        <v>989</v>
      </c>
      <c r="E80" s="3">
        <v>10</v>
      </c>
      <c r="F80" s="3">
        <v>4</v>
      </c>
    </row>
    <row r="81" customHeight="1" spans="1:6">
      <c r="A81" s="3">
        <v>1985</v>
      </c>
      <c r="B81" s="3" t="s">
        <v>62</v>
      </c>
      <c r="C81" s="3" t="s">
        <v>989</v>
      </c>
      <c r="E81" s="3">
        <v>8</v>
      </c>
      <c r="F81" s="3">
        <v>2</v>
      </c>
    </row>
    <row r="82" customHeight="1" spans="1:6">
      <c r="A82" s="3">
        <v>1984</v>
      </c>
      <c r="B82" s="3" t="s">
        <v>1974</v>
      </c>
      <c r="C82" s="3" t="s">
        <v>989</v>
      </c>
      <c r="E82" s="3">
        <v>8</v>
      </c>
      <c r="F82" s="3">
        <v>6</v>
      </c>
    </row>
    <row r="83" customHeight="1" spans="1:6">
      <c r="A83" s="3">
        <v>1988</v>
      </c>
      <c r="B83" s="3" t="s">
        <v>62</v>
      </c>
      <c r="C83" s="3" t="s">
        <v>989</v>
      </c>
      <c r="E83" s="3">
        <v>9</v>
      </c>
      <c r="F83" s="3">
        <v>12</v>
      </c>
    </row>
    <row r="84" customHeight="1" spans="1:6">
      <c r="A84" s="3">
        <v>1988</v>
      </c>
      <c r="B84" s="3" t="s">
        <v>62</v>
      </c>
      <c r="C84" s="3" t="s">
        <v>989</v>
      </c>
      <c r="E84" s="3">
        <v>8</v>
      </c>
      <c r="F84" s="3">
        <v>6</v>
      </c>
    </row>
    <row r="85" customHeight="1" spans="1:6">
      <c r="A85" s="3">
        <v>1984</v>
      </c>
      <c r="B85" s="3" t="s">
        <v>1974</v>
      </c>
      <c r="C85" s="3" t="s">
        <v>419</v>
      </c>
      <c r="E85" s="3">
        <v>9</v>
      </c>
      <c r="F85" s="3">
        <v>1</v>
      </c>
    </row>
    <row r="86" customHeight="1" spans="1:6">
      <c r="A86" s="3">
        <v>1978</v>
      </c>
      <c r="B86" s="3" t="s">
        <v>5031</v>
      </c>
      <c r="C86" s="3" t="s">
        <v>5059</v>
      </c>
      <c r="E86" s="3">
        <v>7</v>
      </c>
      <c r="F86" s="3">
        <v>1</v>
      </c>
    </row>
    <row r="87" customHeight="1" spans="1:6">
      <c r="A87" s="3">
        <v>1987</v>
      </c>
      <c r="B87" s="3" t="s">
        <v>119</v>
      </c>
      <c r="C87" s="3" t="s">
        <v>542</v>
      </c>
      <c r="E87" s="3">
        <v>10</v>
      </c>
      <c r="F87" s="3">
        <v>5</v>
      </c>
    </row>
    <row r="88" customHeight="1" spans="1:6">
      <c r="A88" s="65">
        <v>1989</v>
      </c>
      <c r="B88" s="45" t="s">
        <v>1995</v>
      </c>
      <c r="C88" s="45" t="s">
        <v>1996</v>
      </c>
      <c r="D88" s="45">
        <v>310</v>
      </c>
      <c r="E88" s="65">
        <v>10</v>
      </c>
      <c r="F88" s="65">
        <v>1</v>
      </c>
    </row>
    <row r="89" customHeight="1" spans="1:6">
      <c r="A89" s="65">
        <v>1989</v>
      </c>
      <c r="B89" s="45" t="s">
        <v>1995</v>
      </c>
      <c r="C89" s="45" t="s">
        <v>1996</v>
      </c>
      <c r="D89" s="45">
        <v>310</v>
      </c>
      <c r="E89" s="65">
        <v>9</v>
      </c>
      <c r="F89" s="65">
        <v>1</v>
      </c>
    </row>
    <row r="90" customHeight="1" spans="1:6">
      <c r="A90" s="3">
        <v>1989</v>
      </c>
      <c r="B90" s="3" t="s">
        <v>1995</v>
      </c>
      <c r="C90" s="45" t="s">
        <v>1996</v>
      </c>
      <c r="D90" s="3">
        <v>138</v>
      </c>
      <c r="E90" s="3">
        <v>9</v>
      </c>
      <c r="F90" s="3">
        <v>2</v>
      </c>
    </row>
    <row r="91" customHeight="1" spans="1:6">
      <c r="A91" s="3">
        <v>1989</v>
      </c>
      <c r="B91" s="3" t="s">
        <v>1995</v>
      </c>
      <c r="C91" s="3" t="s">
        <v>5060</v>
      </c>
      <c r="E91" s="3">
        <v>9</v>
      </c>
      <c r="F91" s="3">
        <v>1</v>
      </c>
    </row>
    <row r="92" customHeight="1" spans="1:6">
      <c r="A92" s="3">
        <v>1990</v>
      </c>
      <c r="B92" s="3" t="s">
        <v>2244</v>
      </c>
      <c r="C92" s="3" t="s">
        <v>5060</v>
      </c>
      <c r="D92" s="3" t="s">
        <v>5061</v>
      </c>
      <c r="E92" s="3">
        <v>8</v>
      </c>
      <c r="F92" s="3">
        <v>1</v>
      </c>
    </row>
    <row r="93" customHeight="1" spans="1:6">
      <c r="A93" s="3">
        <v>1989</v>
      </c>
      <c r="B93" s="3" t="s">
        <v>1995</v>
      </c>
      <c r="C93" s="3" t="s">
        <v>5062</v>
      </c>
      <c r="E93" s="3">
        <v>8</v>
      </c>
      <c r="F93" s="3">
        <v>1</v>
      </c>
    </row>
    <row r="94" customHeight="1" spans="1:6">
      <c r="A94" s="3">
        <v>1989</v>
      </c>
      <c r="B94" s="3" t="s">
        <v>996</v>
      </c>
      <c r="C94" s="3" t="s">
        <v>997</v>
      </c>
      <c r="E94" s="3">
        <v>10</v>
      </c>
      <c r="F94" s="3">
        <v>9</v>
      </c>
    </row>
    <row r="95" customHeight="1" spans="1:6">
      <c r="A95" s="3">
        <v>1989</v>
      </c>
      <c r="B95" s="3" t="s">
        <v>5063</v>
      </c>
      <c r="C95" s="3" t="s">
        <v>5064</v>
      </c>
      <c r="E95" s="3">
        <v>9</v>
      </c>
      <c r="F95" s="3">
        <v>14</v>
      </c>
    </row>
    <row r="96" customHeight="1" spans="1:6">
      <c r="A96" s="3">
        <v>1989</v>
      </c>
      <c r="B96" s="3" t="s">
        <v>62</v>
      </c>
      <c r="C96" s="3" t="s">
        <v>5064</v>
      </c>
      <c r="E96" s="3">
        <v>9</v>
      </c>
      <c r="F96" s="3">
        <v>16</v>
      </c>
    </row>
    <row r="97" customHeight="1" spans="1:6">
      <c r="A97" s="3">
        <v>1989</v>
      </c>
      <c r="B97" s="3" t="s">
        <v>1974</v>
      </c>
      <c r="C97" s="3" t="s">
        <v>5064</v>
      </c>
      <c r="E97" s="3">
        <v>8</v>
      </c>
      <c r="F97" s="3">
        <v>10</v>
      </c>
    </row>
    <row r="98" customHeight="1" spans="1:6">
      <c r="A98" s="3">
        <v>1988</v>
      </c>
      <c r="B98" s="3" t="s">
        <v>102</v>
      </c>
      <c r="C98" s="3" t="s">
        <v>2235</v>
      </c>
      <c r="E98" s="3">
        <v>9</v>
      </c>
      <c r="F98" s="3">
        <v>4</v>
      </c>
    </row>
    <row r="99" customHeight="1" spans="1:6">
      <c r="A99" s="3">
        <v>1988</v>
      </c>
      <c r="B99" s="3" t="s">
        <v>102</v>
      </c>
      <c r="C99" s="3" t="s">
        <v>2235</v>
      </c>
      <c r="E99" s="3">
        <v>8</v>
      </c>
      <c r="F99" s="3">
        <v>1</v>
      </c>
    </row>
    <row r="100" customHeight="1" spans="1:6">
      <c r="A100" s="3">
        <v>1988</v>
      </c>
      <c r="B100" s="3" t="s">
        <v>102</v>
      </c>
      <c r="C100" s="3" t="s">
        <v>2235</v>
      </c>
      <c r="E100" s="3">
        <v>8</v>
      </c>
      <c r="F100" s="3">
        <v>6</v>
      </c>
    </row>
    <row r="101" customHeight="1" spans="1:6">
      <c r="A101" s="3">
        <v>1988</v>
      </c>
      <c r="B101" s="3" t="s">
        <v>102</v>
      </c>
      <c r="C101" s="3" t="s">
        <v>2235</v>
      </c>
      <c r="E101" s="3">
        <v>7</v>
      </c>
      <c r="F101" s="3">
        <v>2</v>
      </c>
    </row>
    <row r="102" customHeight="1" spans="1:6">
      <c r="A102" s="3">
        <v>1993</v>
      </c>
      <c r="B102" s="3" t="s">
        <v>62</v>
      </c>
      <c r="C102" s="3" t="s">
        <v>5065</v>
      </c>
      <c r="E102" s="3" t="s">
        <v>5066</v>
      </c>
      <c r="F102" s="3">
        <v>1</v>
      </c>
    </row>
    <row r="103" customHeight="1" spans="1:6">
      <c r="A103" s="3">
        <v>1993</v>
      </c>
      <c r="B103" s="3" t="s">
        <v>5031</v>
      </c>
      <c r="C103" s="3" t="s">
        <v>5065</v>
      </c>
      <c r="E103" s="3">
        <v>8.5</v>
      </c>
      <c r="F103" s="3">
        <v>1</v>
      </c>
    </row>
    <row r="104" customHeight="1" spans="1:6">
      <c r="A104" s="3">
        <v>1993</v>
      </c>
      <c r="B104" s="3" t="s">
        <v>5031</v>
      </c>
      <c r="C104" s="3" t="s">
        <v>145</v>
      </c>
      <c r="E104" s="3">
        <v>9</v>
      </c>
      <c r="F104" s="3">
        <v>13</v>
      </c>
    </row>
    <row r="105" customHeight="1" spans="1:6">
      <c r="A105" s="3">
        <v>1993</v>
      </c>
      <c r="B105" s="3" t="s">
        <v>5031</v>
      </c>
      <c r="C105" s="3" t="s">
        <v>145</v>
      </c>
      <c r="E105" s="3">
        <v>8</v>
      </c>
      <c r="F105" s="3">
        <v>7</v>
      </c>
    </row>
    <row r="106" customHeight="1" spans="1:6">
      <c r="A106" s="3">
        <v>1994</v>
      </c>
      <c r="B106" s="3" t="s">
        <v>5067</v>
      </c>
      <c r="C106" s="3" t="s">
        <v>145</v>
      </c>
      <c r="E106" s="3">
        <v>10</v>
      </c>
      <c r="F106" s="3">
        <v>5</v>
      </c>
    </row>
    <row r="107" customHeight="1" spans="1:6">
      <c r="A107" s="3">
        <v>1994</v>
      </c>
      <c r="B107" s="3" t="s">
        <v>5067</v>
      </c>
      <c r="C107" s="3" t="s">
        <v>145</v>
      </c>
      <c r="E107" s="3">
        <v>9</v>
      </c>
      <c r="F107" s="3">
        <v>11</v>
      </c>
    </row>
    <row r="108" customHeight="1" spans="1:6">
      <c r="A108" s="3">
        <v>1994</v>
      </c>
      <c r="B108" s="3" t="s">
        <v>5067</v>
      </c>
      <c r="C108" s="3" t="s">
        <v>145</v>
      </c>
      <c r="E108" s="3">
        <v>8</v>
      </c>
      <c r="F108" s="3">
        <v>1</v>
      </c>
    </row>
    <row r="109" customHeight="1" spans="1:6">
      <c r="A109" s="3">
        <v>1989</v>
      </c>
      <c r="B109" s="3" t="s">
        <v>1974</v>
      </c>
      <c r="C109" s="3" t="s">
        <v>5068</v>
      </c>
      <c r="E109" s="3">
        <v>9</v>
      </c>
      <c r="F109" s="3">
        <v>1</v>
      </c>
    </row>
    <row r="110" customHeight="1" spans="1:6">
      <c r="A110" s="3">
        <v>2019</v>
      </c>
      <c r="B110" s="3" t="s">
        <v>305</v>
      </c>
      <c r="C110" s="3" t="s">
        <v>1092</v>
      </c>
      <c r="D110" s="3" t="s">
        <v>1613</v>
      </c>
      <c r="E110" s="3">
        <v>9</v>
      </c>
      <c r="F110" s="3">
        <v>1</v>
      </c>
    </row>
    <row r="111" customHeight="1" spans="1:6">
      <c r="A111" s="3">
        <v>1988</v>
      </c>
      <c r="B111" s="3" t="s">
        <v>102</v>
      </c>
      <c r="C111" s="3" t="s">
        <v>1961</v>
      </c>
      <c r="D111" s="3" t="s">
        <v>1567</v>
      </c>
      <c r="E111" s="3">
        <v>7</v>
      </c>
      <c r="F111" s="3">
        <v>1</v>
      </c>
    </row>
    <row r="112" customHeight="1" spans="1:6">
      <c r="A112" s="3">
        <v>1987</v>
      </c>
      <c r="B112" s="3" t="s">
        <v>102</v>
      </c>
      <c r="C112" s="3" t="s">
        <v>1961</v>
      </c>
      <c r="E112" s="3">
        <v>9</v>
      </c>
      <c r="F112" s="3">
        <v>1</v>
      </c>
    </row>
    <row r="113" customHeight="1" spans="1:6">
      <c r="A113" s="3">
        <v>1987</v>
      </c>
      <c r="B113" s="3" t="s">
        <v>2244</v>
      </c>
      <c r="C113" s="3" t="s">
        <v>1961</v>
      </c>
      <c r="D113" s="3" t="s">
        <v>2072</v>
      </c>
      <c r="E113" s="3">
        <v>8</v>
      </c>
      <c r="F113" s="3">
        <v>6</v>
      </c>
    </row>
    <row r="114" customHeight="1" spans="1:6">
      <c r="A114" s="3">
        <v>1987</v>
      </c>
      <c r="B114" s="3" t="s">
        <v>2244</v>
      </c>
      <c r="C114" s="3" t="s">
        <v>1961</v>
      </c>
      <c r="E114" s="3">
        <v>8</v>
      </c>
      <c r="F114" s="3">
        <v>2</v>
      </c>
    </row>
    <row r="115" customHeight="1" spans="1:6">
      <c r="A115" s="3">
        <v>1988</v>
      </c>
      <c r="B115" s="3" t="s">
        <v>102</v>
      </c>
      <c r="C115" s="3" t="s">
        <v>5069</v>
      </c>
      <c r="E115" s="3">
        <v>8</v>
      </c>
      <c r="F115" s="3">
        <v>3</v>
      </c>
    </row>
    <row r="116" customHeight="1" spans="1:6">
      <c r="A116" s="3">
        <v>1990</v>
      </c>
      <c r="B116" s="3" t="s">
        <v>62</v>
      </c>
      <c r="C116" s="3" t="s">
        <v>5070</v>
      </c>
      <c r="E116" s="3">
        <v>9</v>
      </c>
      <c r="F116" s="3">
        <v>3</v>
      </c>
    </row>
    <row r="117" customHeight="1" spans="1:6">
      <c r="A117" s="3">
        <v>1990</v>
      </c>
      <c r="B117" s="3" t="s">
        <v>2103</v>
      </c>
      <c r="C117" s="3" t="s">
        <v>5071</v>
      </c>
      <c r="E117" s="3">
        <v>10</v>
      </c>
      <c r="F117" s="3">
        <v>1</v>
      </c>
    </row>
    <row r="118" customHeight="1" spans="1:6">
      <c r="A118" s="3">
        <v>1990</v>
      </c>
      <c r="B118" s="3" t="s">
        <v>5040</v>
      </c>
      <c r="C118" s="3" t="s">
        <v>4763</v>
      </c>
      <c r="E118" s="3">
        <v>9</v>
      </c>
      <c r="F118" s="3">
        <v>1</v>
      </c>
    </row>
    <row r="119" customHeight="1" spans="1:6">
      <c r="A119" s="3">
        <v>2008</v>
      </c>
      <c r="B119" s="3" t="s">
        <v>5072</v>
      </c>
      <c r="C119" s="3" t="s">
        <v>5073</v>
      </c>
      <c r="D119" s="3" t="s">
        <v>3585</v>
      </c>
      <c r="E119" s="3">
        <v>8</v>
      </c>
      <c r="F119" s="3">
        <v>1</v>
      </c>
    </row>
    <row r="120" customHeight="1" spans="1:6">
      <c r="A120" s="3">
        <v>2006</v>
      </c>
      <c r="B120" s="3" t="s">
        <v>5044</v>
      </c>
      <c r="C120" s="3" t="s">
        <v>5074</v>
      </c>
      <c r="D120" s="3" t="s">
        <v>5075</v>
      </c>
      <c r="E120" s="3">
        <v>8</v>
      </c>
      <c r="F120" s="3">
        <v>1</v>
      </c>
    </row>
    <row r="121" customHeight="1" spans="1:6">
      <c r="A121" s="3">
        <v>2019</v>
      </c>
      <c r="B121" s="3" t="s">
        <v>32</v>
      </c>
      <c r="C121" s="3" t="s">
        <v>70</v>
      </c>
      <c r="E121" s="3">
        <v>9</v>
      </c>
      <c r="F121" s="3">
        <v>1</v>
      </c>
    </row>
    <row r="122" customHeight="1" spans="1:6">
      <c r="A122" s="3">
        <v>2019</v>
      </c>
      <c r="B122" s="3" t="s">
        <v>3649</v>
      </c>
      <c r="C122" s="3" t="s">
        <v>70</v>
      </c>
      <c r="D122" s="3" t="s">
        <v>506</v>
      </c>
      <c r="E122" s="3" t="s">
        <v>244</v>
      </c>
      <c r="F122" s="3">
        <v>1</v>
      </c>
    </row>
    <row r="123" customHeight="1" spans="1:6">
      <c r="A123" s="3">
        <v>2019</v>
      </c>
      <c r="B123" s="3" t="s">
        <v>240</v>
      </c>
      <c r="C123" s="3" t="s">
        <v>70</v>
      </c>
      <c r="E123" s="3" t="s">
        <v>244</v>
      </c>
      <c r="F123" s="3">
        <v>1</v>
      </c>
    </row>
    <row r="124" customHeight="1" spans="1:6">
      <c r="A124" s="3">
        <v>1982</v>
      </c>
      <c r="B124" s="3" t="s">
        <v>62</v>
      </c>
      <c r="C124" s="3" t="s">
        <v>1266</v>
      </c>
      <c r="E124" s="3">
        <v>9</v>
      </c>
      <c r="F124" s="3">
        <v>1</v>
      </c>
    </row>
    <row r="125" customHeight="1" spans="1:6">
      <c r="A125" s="3">
        <v>1982</v>
      </c>
      <c r="B125" s="3" t="s">
        <v>1974</v>
      </c>
      <c r="C125" s="3" t="s">
        <v>1266</v>
      </c>
      <c r="E125" s="3">
        <v>9</v>
      </c>
      <c r="F125" s="3">
        <v>1</v>
      </c>
    </row>
    <row r="126" customHeight="1" spans="1:6">
      <c r="A126" s="3">
        <v>1990</v>
      </c>
      <c r="B126" s="3" t="s">
        <v>62</v>
      </c>
      <c r="C126" s="3" t="s">
        <v>5076</v>
      </c>
      <c r="E126" s="3">
        <v>9</v>
      </c>
      <c r="F126" s="3">
        <v>19</v>
      </c>
    </row>
    <row r="127" customHeight="1" spans="1:6">
      <c r="A127" s="3">
        <v>1990</v>
      </c>
      <c r="B127" s="3" t="s">
        <v>62</v>
      </c>
      <c r="C127" s="3" t="s">
        <v>5076</v>
      </c>
      <c r="E127" s="3">
        <v>8</v>
      </c>
      <c r="F127" s="3">
        <v>2</v>
      </c>
    </row>
    <row r="128" customHeight="1" spans="1:6">
      <c r="A128" s="3">
        <v>1990</v>
      </c>
      <c r="B128" s="3" t="s">
        <v>5035</v>
      </c>
      <c r="C128" s="3" t="s">
        <v>5076</v>
      </c>
      <c r="E128" s="3">
        <v>9</v>
      </c>
      <c r="F128" s="3">
        <v>3</v>
      </c>
    </row>
    <row r="129" customHeight="1" spans="1:6">
      <c r="A129" s="3">
        <v>1990</v>
      </c>
      <c r="B129" s="3" t="s">
        <v>5040</v>
      </c>
      <c r="C129" s="3" t="s">
        <v>5076</v>
      </c>
      <c r="E129" s="3">
        <v>10</v>
      </c>
      <c r="F129" s="3">
        <v>1</v>
      </c>
    </row>
    <row r="130" customHeight="1" spans="1:6">
      <c r="A130" s="3">
        <v>1990</v>
      </c>
      <c r="B130" s="3" t="s">
        <v>5040</v>
      </c>
      <c r="C130" s="3" t="s">
        <v>5076</v>
      </c>
      <c r="E130" s="3">
        <v>9</v>
      </c>
      <c r="F130" s="3">
        <v>10</v>
      </c>
    </row>
    <row r="131" customHeight="1" spans="1:6">
      <c r="A131" s="3">
        <v>1990</v>
      </c>
      <c r="B131" s="3" t="s">
        <v>5040</v>
      </c>
      <c r="C131" s="3" t="s">
        <v>5076</v>
      </c>
      <c r="E131" s="3">
        <v>8</v>
      </c>
      <c r="F131" s="3">
        <v>2</v>
      </c>
    </row>
    <row r="132" customHeight="1" spans="1:6">
      <c r="A132" s="3">
        <v>1990</v>
      </c>
      <c r="B132" s="3" t="s">
        <v>5040</v>
      </c>
      <c r="C132" s="3" t="s">
        <v>5076</v>
      </c>
      <c r="E132" s="3">
        <v>7</v>
      </c>
      <c r="F132" s="3">
        <v>1</v>
      </c>
    </row>
    <row r="133" customHeight="1" spans="1:6">
      <c r="A133" s="3">
        <v>1984</v>
      </c>
      <c r="B133" s="3" t="s">
        <v>62</v>
      </c>
      <c r="C133" s="3" t="s">
        <v>3274</v>
      </c>
      <c r="E133" s="3">
        <v>9</v>
      </c>
      <c r="F133" s="3">
        <v>1</v>
      </c>
    </row>
    <row r="134" customHeight="1" spans="1:6">
      <c r="A134" s="3">
        <v>1990</v>
      </c>
      <c r="B134" s="3" t="s">
        <v>102</v>
      </c>
      <c r="C134" s="3" t="s">
        <v>2104</v>
      </c>
      <c r="E134" s="3">
        <v>9</v>
      </c>
      <c r="F134" s="3">
        <v>1</v>
      </c>
    </row>
    <row r="135" customHeight="1" spans="1:6">
      <c r="A135" s="3">
        <v>1990</v>
      </c>
      <c r="B135" s="3" t="s">
        <v>2125</v>
      </c>
      <c r="C135" s="3" t="s">
        <v>2104</v>
      </c>
      <c r="D135" s="3" t="s">
        <v>5077</v>
      </c>
      <c r="E135" s="66">
        <v>9</v>
      </c>
      <c r="F135" s="66">
        <v>1</v>
      </c>
    </row>
    <row r="136" customHeight="1" spans="1:6">
      <c r="A136" s="3">
        <v>1990</v>
      </c>
      <c r="B136" s="3" t="s">
        <v>5078</v>
      </c>
      <c r="C136" s="3" t="s">
        <v>5079</v>
      </c>
      <c r="E136" s="66">
        <v>9</v>
      </c>
      <c r="F136" s="66">
        <v>3</v>
      </c>
    </row>
    <row r="137" customHeight="1" spans="1:21">
      <c r="A137" s="59">
        <v>2020</v>
      </c>
      <c r="B137" s="59" t="s">
        <v>119</v>
      </c>
      <c r="C137" s="59" t="s">
        <v>28</v>
      </c>
      <c r="D137" s="59" t="s">
        <v>2653</v>
      </c>
      <c r="E137" s="59" t="s">
        <v>68</v>
      </c>
      <c r="F137" s="59">
        <v>1</v>
      </c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</row>
    <row r="138" customHeight="1" spans="1:21">
      <c r="A138" s="59">
        <v>2020</v>
      </c>
      <c r="B138" s="59" t="s">
        <v>62</v>
      </c>
      <c r="C138" s="59" t="s">
        <v>28</v>
      </c>
      <c r="D138" s="60"/>
      <c r="E138" s="59" t="s">
        <v>68</v>
      </c>
      <c r="F138" s="59">
        <v>2</v>
      </c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</row>
    <row r="139" customHeight="1" spans="1:21">
      <c r="A139" s="59">
        <v>2020</v>
      </c>
      <c r="B139" s="59" t="s">
        <v>1974</v>
      </c>
      <c r="C139" s="59" t="s">
        <v>28</v>
      </c>
      <c r="D139" s="60"/>
      <c r="E139" s="59">
        <v>10</v>
      </c>
      <c r="F139" s="59">
        <v>1</v>
      </c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</row>
    <row r="140" customHeight="1" spans="1:6">
      <c r="A140" s="3">
        <v>1985</v>
      </c>
      <c r="B140" s="3" t="s">
        <v>1615</v>
      </c>
      <c r="C140" s="3" t="s">
        <v>5080</v>
      </c>
      <c r="E140" s="3">
        <v>9</v>
      </c>
      <c r="F140" s="3">
        <v>1</v>
      </c>
    </row>
    <row r="141" customHeight="1" spans="1:6">
      <c r="A141" s="3">
        <v>1988</v>
      </c>
      <c r="B141" s="3" t="s">
        <v>102</v>
      </c>
      <c r="C141" s="3" t="s">
        <v>2114</v>
      </c>
      <c r="E141" s="3">
        <v>9</v>
      </c>
      <c r="F141" s="3">
        <v>5</v>
      </c>
    </row>
    <row r="142" customHeight="1" spans="1:6">
      <c r="A142" s="3">
        <v>1988</v>
      </c>
      <c r="B142" s="3" t="s">
        <v>2244</v>
      </c>
      <c r="C142" s="3" t="s">
        <v>5081</v>
      </c>
      <c r="E142" s="3">
        <v>9</v>
      </c>
      <c r="F142" s="3">
        <v>6</v>
      </c>
    </row>
    <row r="143" customHeight="1" spans="1:6">
      <c r="A143" s="3">
        <v>1988</v>
      </c>
      <c r="B143" s="3" t="s">
        <v>2244</v>
      </c>
      <c r="C143" s="3" t="s">
        <v>5081</v>
      </c>
      <c r="E143" s="3">
        <v>8</v>
      </c>
      <c r="F143" s="3">
        <v>8</v>
      </c>
    </row>
    <row r="144" customHeight="1" spans="1:6">
      <c r="A144" s="3">
        <v>1988</v>
      </c>
      <c r="B144" s="3" t="s">
        <v>2244</v>
      </c>
      <c r="C144" s="3" t="s">
        <v>5081</v>
      </c>
      <c r="E144" s="3">
        <v>7</v>
      </c>
      <c r="F144" s="3">
        <v>1</v>
      </c>
    </row>
    <row r="145" customHeight="1" spans="1:6">
      <c r="A145" s="3">
        <v>1988</v>
      </c>
      <c r="B145" s="3" t="s">
        <v>102</v>
      </c>
      <c r="C145" s="3" t="s">
        <v>5081</v>
      </c>
      <c r="E145" s="3">
        <v>7</v>
      </c>
      <c r="F145" s="3">
        <v>2</v>
      </c>
    </row>
    <row r="146" customHeight="1" spans="1:6">
      <c r="A146" s="3">
        <v>2001</v>
      </c>
      <c r="B146" s="3" t="s">
        <v>5082</v>
      </c>
      <c r="C146" s="3" t="s">
        <v>5083</v>
      </c>
      <c r="E146" s="3" t="s">
        <v>5066</v>
      </c>
      <c r="F146" s="3">
        <v>7</v>
      </c>
    </row>
    <row r="147" customHeight="1" spans="1:6">
      <c r="A147" s="3">
        <v>1987</v>
      </c>
      <c r="B147" s="3" t="s">
        <v>2244</v>
      </c>
      <c r="C147" s="3" t="s">
        <v>2887</v>
      </c>
      <c r="E147" s="3">
        <v>9</v>
      </c>
      <c r="F147" s="3">
        <v>1</v>
      </c>
    </row>
    <row r="148" customHeight="1" spans="1:6">
      <c r="A148" s="3">
        <v>1987</v>
      </c>
      <c r="B148" s="3" t="s">
        <v>2244</v>
      </c>
      <c r="C148" s="3" t="s">
        <v>2887</v>
      </c>
      <c r="E148" s="3">
        <v>8</v>
      </c>
      <c r="F148" s="3">
        <v>1</v>
      </c>
    </row>
    <row r="149" customHeight="1" spans="1:6">
      <c r="A149" s="3">
        <v>1987</v>
      </c>
      <c r="B149" s="3" t="s">
        <v>2244</v>
      </c>
      <c r="C149" s="3" t="s">
        <v>2887</v>
      </c>
      <c r="E149" s="3">
        <v>7</v>
      </c>
      <c r="F149" s="3">
        <v>1</v>
      </c>
    </row>
    <row r="150" customHeight="1" spans="1:6">
      <c r="A150" s="3">
        <v>1988</v>
      </c>
      <c r="B150" s="3" t="s">
        <v>2244</v>
      </c>
      <c r="C150" s="3" t="s">
        <v>5084</v>
      </c>
      <c r="E150" s="3">
        <v>8</v>
      </c>
      <c r="F150" s="3">
        <v>1</v>
      </c>
    </row>
    <row r="151" customHeight="1" spans="1:6">
      <c r="A151" s="3">
        <v>1988</v>
      </c>
      <c r="B151" s="3" t="s">
        <v>2244</v>
      </c>
      <c r="C151" s="3" t="s">
        <v>5084</v>
      </c>
      <c r="D151" s="3" t="s">
        <v>1567</v>
      </c>
      <c r="E151" s="3">
        <v>7</v>
      </c>
      <c r="F151" s="3">
        <v>1</v>
      </c>
    </row>
    <row r="152" customHeight="1" spans="1:6">
      <c r="A152" s="3">
        <v>1987</v>
      </c>
      <c r="B152" s="3" t="s">
        <v>2244</v>
      </c>
      <c r="C152" s="3" t="s">
        <v>5085</v>
      </c>
      <c r="E152" s="3">
        <v>7</v>
      </c>
      <c r="F152" s="3">
        <v>1</v>
      </c>
    </row>
    <row r="153" customHeight="1" spans="1:6">
      <c r="A153" s="3">
        <v>1982</v>
      </c>
      <c r="B153" s="3" t="s">
        <v>62</v>
      </c>
      <c r="C153" s="3" t="s">
        <v>974</v>
      </c>
      <c r="E153" s="3">
        <v>8</v>
      </c>
      <c r="F153" s="3">
        <v>2</v>
      </c>
    </row>
    <row r="154" customHeight="1" spans="1:6">
      <c r="A154" s="3">
        <v>1982</v>
      </c>
      <c r="B154" s="3" t="s">
        <v>62</v>
      </c>
      <c r="C154" s="3" t="s">
        <v>974</v>
      </c>
      <c r="E154" s="3">
        <v>9</v>
      </c>
      <c r="F154" s="3">
        <v>1</v>
      </c>
    </row>
    <row r="155" customHeight="1" spans="1:6">
      <c r="A155" s="3">
        <v>1982</v>
      </c>
      <c r="B155" s="3" t="s">
        <v>62</v>
      </c>
      <c r="C155" s="3" t="s">
        <v>3260</v>
      </c>
      <c r="E155" s="3">
        <v>7</v>
      </c>
      <c r="F155" s="3">
        <v>1</v>
      </c>
    </row>
    <row r="156" customHeight="1" spans="1:6">
      <c r="A156" s="3">
        <v>1990</v>
      </c>
      <c r="B156" s="3" t="s">
        <v>5086</v>
      </c>
      <c r="C156" s="3" t="s">
        <v>4184</v>
      </c>
      <c r="E156" s="3" t="s">
        <v>178</v>
      </c>
      <c r="F156" s="3">
        <v>1</v>
      </c>
    </row>
    <row r="157" customHeight="1" spans="1:6">
      <c r="A157" s="3">
        <v>1990</v>
      </c>
      <c r="B157" s="3" t="s">
        <v>90</v>
      </c>
      <c r="C157" s="3" t="s">
        <v>4184</v>
      </c>
      <c r="E157" s="3">
        <v>10</v>
      </c>
      <c r="F157" s="3">
        <v>7</v>
      </c>
    </row>
    <row r="158" customHeight="1" spans="1:6">
      <c r="A158" s="3">
        <v>1990</v>
      </c>
      <c r="B158" s="3" t="s">
        <v>90</v>
      </c>
      <c r="C158" s="3" t="s">
        <v>5087</v>
      </c>
      <c r="E158" s="3">
        <v>9</v>
      </c>
      <c r="F158" s="3">
        <v>2</v>
      </c>
    </row>
    <row r="159" customHeight="1" spans="1:6">
      <c r="A159" s="3">
        <v>1990</v>
      </c>
      <c r="B159" s="3" t="s">
        <v>5088</v>
      </c>
      <c r="C159" s="3" t="s">
        <v>5087</v>
      </c>
      <c r="E159" s="3">
        <v>9</v>
      </c>
      <c r="F159" s="3">
        <v>1</v>
      </c>
    </row>
    <row r="160" customHeight="1" spans="1:6">
      <c r="A160" s="3">
        <v>2010</v>
      </c>
      <c r="B160" s="3" t="s">
        <v>5051</v>
      </c>
      <c r="C160" s="3" t="s">
        <v>5089</v>
      </c>
      <c r="D160" s="3" t="s">
        <v>5052</v>
      </c>
      <c r="E160" s="3">
        <v>10</v>
      </c>
      <c r="F160" s="3">
        <v>1</v>
      </c>
    </row>
    <row r="161" customHeight="1" spans="1:6">
      <c r="A161" s="3">
        <v>2013</v>
      </c>
      <c r="B161" s="3" t="s">
        <v>5044</v>
      </c>
      <c r="C161" s="3" t="s">
        <v>152</v>
      </c>
      <c r="D161" s="3" t="s">
        <v>5052</v>
      </c>
      <c r="E161" s="3" t="s">
        <v>5066</v>
      </c>
      <c r="F161" s="3">
        <v>1</v>
      </c>
    </row>
    <row r="162" customHeight="1" spans="1:6">
      <c r="A162" s="3">
        <v>1990</v>
      </c>
      <c r="B162" s="3" t="s">
        <v>5090</v>
      </c>
      <c r="C162" s="3" t="s">
        <v>4123</v>
      </c>
      <c r="E162" s="3">
        <v>8</v>
      </c>
      <c r="F162" s="3">
        <v>1</v>
      </c>
    </row>
    <row r="163" customHeight="1" spans="1:6">
      <c r="A163" s="3">
        <v>1990</v>
      </c>
      <c r="B163" s="3" t="s">
        <v>5091</v>
      </c>
      <c r="C163" s="3" t="s">
        <v>4123</v>
      </c>
      <c r="E163" s="3">
        <v>8</v>
      </c>
      <c r="F163" s="3">
        <v>5</v>
      </c>
    </row>
    <row r="164" customHeight="1" spans="1:6">
      <c r="A164" s="3">
        <v>1990</v>
      </c>
      <c r="B164" s="3" t="s">
        <v>5091</v>
      </c>
      <c r="C164" s="3" t="s">
        <v>4123</v>
      </c>
      <c r="E164" s="3">
        <v>7</v>
      </c>
      <c r="F164" s="3">
        <v>3</v>
      </c>
    </row>
    <row r="165" customHeight="1" spans="1:6">
      <c r="A165" s="3">
        <v>1990</v>
      </c>
      <c r="B165" s="3" t="s">
        <v>90</v>
      </c>
      <c r="C165" s="3" t="s">
        <v>4123</v>
      </c>
      <c r="E165" s="3">
        <v>8</v>
      </c>
      <c r="F165" s="3">
        <v>2</v>
      </c>
    </row>
    <row r="166" customHeight="1" spans="1:6">
      <c r="A166" s="3">
        <v>1990</v>
      </c>
      <c r="B166" s="3" t="s">
        <v>5092</v>
      </c>
      <c r="C166" s="3" t="s">
        <v>4123</v>
      </c>
      <c r="E166" s="3">
        <v>9</v>
      </c>
      <c r="F166" s="3">
        <v>1</v>
      </c>
    </row>
    <row r="167" customHeight="1" spans="1:6">
      <c r="A167" s="3">
        <v>1990</v>
      </c>
      <c r="B167" s="3" t="s">
        <v>5093</v>
      </c>
      <c r="C167" s="3" t="s">
        <v>5094</v>
      </c>
      <c r="E167" s="3">
        <v>9</v>
      </c>
      <c r="F167" s="3">
        <v>1</v>
      </c>
    </row>
    <row r="168" customHeight="1" spans="1:6">
      <c r="A168" s="3">
        <v>1990</v>
      </c>
      <c r="B168" s="3" t="s">
        <v>5040</v>
      </c>
      <c r="C168" s="3" t="s">
        <v>5095</v>
      </c>
      <c r="D168" s="3" t="s">
        <v>5096</v>
      </c>
      <c r="E168" s="3">
        <v>9</v>
      </c>
      <c r="F168" s="3">
        <v>4</v>
      </c>
    </row>
    <row r="169" customHeight="1" spans="1:6">
      <c r="A169" s="3">
        <v>2011</v>
      </c>
      <c r="B169" s="3" t="s">
        <v>5044</v>
      </c>
      <c r="C169" s="3" t="s">
        <v>275</v>
      </c>
      <c r="D169" s="3" t="s">
        <v>3585</v>
      </c>
      <c r="E169" s="3">
        <v>10</v>
      </c>
      <c r="F169" s="3">
        <v>2</v>
      </c>
    </row>
    <row r="170" customHeight="1" spans="1:6">
      <c r="A170" s="3">
        <v>2009</v>
      </c>
      <c r="B170" s="3" t="s">
        <v>5097</v>
      </c>
      <c r="C170" s="3" t="s">
        <v>275</v>
      </c>
      <c r="D170" s="3" t="s">
        <v>3585</v>
      </c>
      <c r="E170" s="3" t="s">
        <v>5098</v>
      </c>
      <c r="F170" s="3">
        <v>1</v>
      </c>
    </row>
    <row r="171" customHeight="1" spans="1:6">
      <c r="A171" s="3">
        <v>2011</v>
      </c>
      <c r="B171" s="3" t="s">
        <v>5044</v>
      </c>
      <c r="C171" s="3" t="s">
        <v>275</v>
      </c>
      <c r="D171" s="3" t="s">
        <v>5052</v>
      </c>
      <c r="E171" s="3">
        <v>10</v>
      </c>
      <c r="F171" s="3">
        <v>1</v>
      </c>
    </row>
    <row r="172" customHeight="1" spans="1:6">
      <c r="A172" s="3">
        <v>1990</v>
      </c>
      <c r="B172" s="3" t="s">
        <v>5099</v>
      </c>
      <c r="C172" s="3" t="s">
        <v>4756</v>
      </c>
      <c r="E172" s="3">
        <v>9</v>
      </c>
      <c r="F172" s="3">
        <v>1</v>
      </c>
    </row>
    <row r="173" customHeight="1" spans="1:6">
      <c r="A173" s="3">
        <v>1990</v>
      </c>
      <c r="B173" s="3" t="s">
        <v>5100</v>
      </c>
      <c r="C173" s="3" t="s">
        <v>4756</v>
      </c>
      <c r="E173" s="3">
        <v>9</v>
      </c>
      <c r="F173" s="3">
        <v>1</v>
      </c>
    </row>
    <row r="174" customHeight="1" spans="1:6">
      <c r="A174" s="3">
        <v>1988</v>
      </c>
      <c r="B174" s="3" t="s">
        <v>62</v>
      </c>
      <c r="C174" s="3" t="s">
        <v>1019</v>
      </c>
      <c r="E174" s="3">
        <v>9</v>
      </c>
      <c r="F174" s="3">
        <v>18</v>
      </c>
    </row>
    <row r="175" customHeight="1" spans="1:6">
      <c r="A175" s="3">
        <v>2007</v>
      </c>
      <c r="B175" s="3" t="s">
        <v>5101</v>
      </c>
      <c r="C175" s="3" t="s">
        <v>5102</v>
      </c>
      <c r="E175" s="3">
        <v>9</v>
      </c>
      <c r="F175" s="3">
        <v>6</v>
      </c>
    </row>
    <row r="176" customHeight="1" spans="1:6">
      <c r="A176" s="3">
        <v>2007</v>
      </c>
      <c r="B176" s="3" t="s">
        <v>5031</v>
      </c>
      <c r="C176" s="3" t="s">
        <v>5102</v>
      </c>
      <c r="E176" s="3">
        <v>8</v>
      </c>
      <c r="F176" s="3">
        <v>3</v>
      </c>
    </row>
    <row r="177" customHeight="1" spans="1:6">
      <c r="A177" s="3">
        <v>1978</v>
      </c>
      <c r="B177" s="3" t="s">
        <v>5031</v>
      </c>
      <c r="C177" s="3" t="s">
        <v>3746</v>
      </c>
      <c r="E177" s="3">
        <v>8</v>
      </c>
      <c r="F177" s="3">
        <v>1</v>
      </c>
    </row>
    <row r="178" customHeight="1" spans="1:6">
      <c r="A178" s="3">
        <v>1987</v>
      </c>
      <c r="B178" s="3" t="s">
        <v>62</v>
      </c>
      <c r="C178" s="3" t="s">
        <v>1517</v>
      </c>
      <c r="E178" s="3">
        <v>9</v>
      </c>
      <c r="F178" s="3">
        <v>11</v>
      </c>
    </row>
    <row r="179" customHeight="1" spans="1:6">
      <c r="A179" s="3">
        <v>1978</v>
      </c>
      <c r="B179" s="3" t="s">
        <v>5031</v>
      </c>
      <c r="C179" s="3" t="s">
        <v>5103</v>
      </c>
      <c r="E179" s="3">
        <v>8</v>
      </c>
      <c r="F179" s="3">
        <v>1</v>
      </c>
    </row>
    <row r="180" customHeight="1" spans="1:6">
      <c r="A180" s="3">
        <v>1982</v>
      </c>
      <c r="B180" s="3" t="s">
        <v>62</v>
      </c>
      <c r="C180" s="3" t="s">
        <v>5104</v>
      </c>
      <c r="E180" s="3">
        <v>8</v>
      </c>
      <c r="F180" s="3">
        <v>1</v>
      </c>
    </row>
    <row r="181" customHeight="1" spans="1:6">
      <c r="A181" s="3">
        <v>1988</v>
      </c>
      <c r="B181" s="3" t="s">
        <v>2244</v>
      </c>
      <c r="C181" s="3" t="s">
        <v>5105</v>
      </c>
      <c r="E181" s="3">
        <v>8</v>
      </c>
      <c r="F181" s="3">
        <v>1</v>
      </c>
    </row>
    <row r="182" customHeight="1" spans="1:6">
      <c r="A182" s="3">
        <v>1982</v>
      </c>
      <c r="B182" s="3" t="s">
        <v>62</v>
      </c>
      <c r="C182" s="3" t="s">
        <v>5106</v>
      </c>
      <c r="E182" s="3">
        <v>8</v>
      </c>
      <c r="F182" s="3">
        <v>1</v>
      </c>
    </row>
    <row r="183" customHeight="1" spans="1:6">
      <c r="A183" s="3">
        <v>1982</v>
      </c>
      <c r="B183" s="3" t="s">
        <v>5031</v>
      </c>
      <c r="C183" s="3" t="s">
        <v>5106</v>
      </c>
      <c r="D183" s="3" t="s">
        <v>5107</v>
      </c>
      <c r="E183" s="3">
        <v>8</v>
      </c>
      <c r="F183" s="3">
        <v>1</v>
      </c>
    </row>
    <row r="184" customHeight="1" spans="1:6">
      <c r="A184" s="3">
        <v>1984</v>
      </c>
      <c r="B184" s="3" t="s">
        <v>62</v>
      </c>
      <c r="C184" s="3" t="s">
        <v>5106</v>
      </c>
      <c r="E184" s="3">
        <v>8</v>
      </c>
      <c r="F184" s="3">
        <v>1</v>
      </c>
    </row>
    <row r="185" customHeight="1" spans="1:6">
      <c r="A185" s="3">
        <v>1989</v>
      </c>
      <c r="B185" s="3" t="s">
        <v>5099</v>
      </c>
      <c r="C185" s="3" t="s">
        <v>5108</v>
      </c>
      <c r="E185" s="3" t="s">
        <v>5109</v>
      </c>
      <c r="F185" s="3">
        <v>1</v>
      </c>
    </row>
    <row r="186" customHeight="1" spans="1:6">
      <c r="A186" s="3">
        <v>1982</v>
      </c>
      <c r="B186" s="3" t="s">
        <v>62</v>
      </c>
      <c r="C186" s="3" t="s">
        <v>5110</v>
      </c>
      <c r="E186" s="3">
        <v>9</v>
      </c>
      <c r="F186" s="3">
        <v>1</v>
      </c>
    </row>
    <row r="187" customHeight="1" spans="1:6">
      <c r="A187" s="3">
        <v>1988</v>
      </c>
      <c r="B187" s="3" t="s">
        <v>62</v>
      </c>
      <c r="C187" s="3" t="s">
        <v>986</v>
      </c>
      <c r="E187" s="3">
        <v>10</v>
      </c>
      <c r="F187" s="3">
        <v>1</v>
      </c>
    </row>
    <row r="188" customHeight="1" spans="1:6">
      <c r="A188" s="3">
        <v>1987</v>
      </c>
      <c r="B188" s="3" t="s">
        <v>62</v>
      </c>
      <c r="C188" s="3" t="s">
        <v>986</v>
      </c>
      <c r="E188" s="3">
        <v>9</v>
      </c>
      <c r="F188" s="3">
        <v>3</v>
      </c>
    </row>
    <row r="189" customHeight="1" spans="1:6">
      <c r="A189" s="3">
        <v>1988</v>
      </c>
      <c r="B189" s="3" t="s">
        <v>62</v>
      </c>
      <c r="C189" s="3" t="s">
        <v>986</v>
      </c>
      <c r="E189" s="3">
        <v>8</v>
      </c>
      <c r="F189" s="3">
        <v>3</v>
      </c>
    </row>
    <row r="190" customHeight="1" spans="1:6">
      <c r="A190" s="3">
        <v>1987</v>
      </c>
      <c r="B190" s="3" t="s">
        <v>62</v>
      </c>
      <c r="C190" s="3" t="s">
        <v>986</v>
      </c>
      <c r="E190" s="3">
        <v>8</v>
      </c>
      <c r="F190" s="3">
        <v>1</v>
      </c>
    </row>
    <row r="191" customHeight="1" spans="1:6">
      <c r="A191" s="3">
        <v>1984</v>
      </c>
      <c r="B191" s="3" t="s">
        <v>62</v>
      </c>
      <c r="C191" s="3" t="s">
        <v>986</v>
      </c>
      <c r="E191" s="3">
        <v>8</v>
      </c>
      <c r="F191" s="3">
        <v>3</v>
      </c>
    </row>
    <row r="192" customHeight="1" spans="1:6">
      <c r="A192" s="3">
        <v>1988</v>
      </c>
      <c r="B192" s="3" t="s">
        <v>102</v>
      </c>
      <c r="C192" s="3" t="s">
        <v>1868</v>
      </c>
      <c r="E192" s="3">
        <v>8</v>
      </c>
      <c r="F192" s="3">
        <v>7</v>
      </c>
    </row>
    <row r="193" customHeight="1" spans="1:6">
      <c r="A193" s="3">
        <v>1989</v>
      </c>
      <c r="B193" s="3" t="s">
        <v>2244</v>
      </c>
      <c r="C193" s="3" t="s">
        <v>1868</v>
      </c>
      <c r="E193" s="3">
        <v>9</v>
      </c>
      <c r="F193" s="3">
        <v>1</v>
      </c>
    </row>
    <row r="194" customHeight="1" spans="1:6">
      <c r="A194" s="3">
        <v>1988</v>
      </c>
      <c r="B194" s="3" t="s">
        <v>102</v>
      </c>
      <c r="C194" s="3" t="s">
        <v>1868</v>
      </c>
      <c r="D194" s="3" t="s">
        <v>1927</v>
      </c>
      <c r="E194" s="3">
        <v>9</v>
      </c>
      <c r="F194" s="3">
        <v>5</v>
      </c>
    </row>
    <row r="195" customHeight="1" spans="1:6">
      <c r="A195" s="3">
        <v>1988</v>
      </c>
      <c r="B195" s="3" t="s">
        <v>102</v>
      </c>
      <c r="C195" s="3" t="s">
        <v>1868</v>
      </c>
      <c r="D195" s="3" t="s">
        <v>1927</v>
      </c>
      <c r="E195" s="3">
        <v>8</v>
      </c>
      <c r="F195" s="3">
        <v>13</v>
      </c>
    </row>
    <row r="196" customHeight="1" spans="1:6">
      <c r="A196" s="3">
        <v>1988</v>
      </c>
      <c r="B196" s="3" t="s">
        <v>102</v>
      </c>
      <c r="C196" s="3" t="s">
        <v>1868</v>
      </c>
      <c r="D196" s="3" t="s">
        <v>1927</v>
      </c>
      <c r="E196" s="3" t="s">
        <v>5111</v>
      </c>
      <c r="F196" s="3">
        <v>1</v>
      </c>
    </row>
    <row r="197" customHeight="1" spans="1:6">
      <c r="A197" s="3">
        <v>1988</v>
      </c>
      <c r="B197" s="3" t="s">
        <v>102</v>
      </c>
      <c r="C197" s="3" t="s">
        <v>1868</v>
      </c>
      <c r="D197" s="3" t="s">
        <v>1927</v>
      </c>
      <c r="E197" s="3">
        <v>7</v>
      </c>
      <c r="F197" s="3">
        <v>1</v>
      </c>
    </row>
    <row r="198" customHeight="1" spans="1:6">
      <c r="A198" s="65">
        <v>1988</v>
      </c>
      <c r="B198" s="45" t="s">
        <v>102</v>
      </c>
      <c r="C198" s="45" t="s">
        <v>1868</v>
      </c>
      <c r="D198" s="45" t="s">
        <v>1927</v>
      </c>
      <c r="E198" s="65" t="s">
        <v>887</v>
      </c>
      <c r="F198" s="65">
        <v>5</v>
      </c>
    </row>
    <row r="199" customHeight="1" spans="1:6">
      <c r="A199" s="65">
        <v>1988</v>
      </c>
      <c r="B199" s="45" t="s">
        <v>102</v>
      </c>
      <c r="C199" s="45" t="s">
        <v>1868</v>
      </c>
      <c r="D199" s="45" t="s">
        <v>1927</v>
      </c>
      <c r="E199" s="65" t="s">
        <v>462</v>
      </c>
      <c r="F199" s="65">
        <v>1</v>
      </c>
    </row>
    <row r="200" customHeight="1" spans="1:6">
      <c r="A200" s="3">
        <v>1988</v>
      </c>
      <c r="B200" s="3" t="s">
        <v>102</v>
      </c>
      <c r="C200" s="3" t="s">
        <v>5112</v>
      </c>
      <c r="E200" s="3">
        <v>8</v>
      </c>
      <c r="F200" s="3">
        <v>1</v>
      </c>
    </row>
    <row r="201" customHeight="1" spans="1:6">
      <c r="A201" s="3">
        <v>1988</v>
      </c>
      <c r="B201" s="3" t="s">
        <v>102</v>
      </c>
      <c r="C201" s="3" t="s">
        <v>5112</v>
      </c>
      <c r="D201" s="3" t="s">
        <v>5113</v>
      </c>
      <c r="E201" s="3">
        <v>9</v>
      </c>
      <c r="F201" s="3">
        <v>1</v>
      </c>
    </row>
    <row r="202" customHeight="1" spans="1:6">
      <c r="A202" s="3">
        <v>1988</v>
      </c>
      <c r="B202" s="3" t="s">
        <v>2244</v>
      </c>
      <c r="C202" s="3" t="s">
        <v>5114</v>
      </c>
      <c r="E202" s="3">
        <v>8</v>
      </c>
      <c r="F202" s="3">
        <v>3</v>
      </c>
    </row>
    <row r="203" customHeight="1" spans="1:6">
      <c r="A203" s="3">
        <v>1988</v>
      </c>
      <c r="B203" s="3" t="s">
        <v>2244</v>
      </c>
      <c r="C203" s="3" t="s">
        <v>5115</v>
      </c>
      <c r="E203" s="3">
        <v>6</v>
      </c>
      <c r="F203" s="3">
        <v>1</v>
      </c>
    </row>
    <row r="204" customHeight="1" spans="1:21">
      <c r="A204" s="59">
        <v>2018</v>
      </c>
      <c r="B204" s="59" t="s">
        <v>5116</v>
      </c>
      <c r="C204" s="59" t="s">
        <v>5117</v>
      </c>
      <c r="D204" s="60"/>
      <c r="E204" s="59">
        <v>10</v>
      </c>
      <c r="F204" s="59">
        <v>1</v>
      </c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</row>
    <row r="205" customHeight="1" spans="1:21">
      <c r="A205" s="59">
        <v>2018</v>
      </c>
      <c r="B205" s="59" t="s">
        <v>5116</v>
      </c>
      <c r="C205" s="59" t="s">
        <v>5117</v>
      </c>
      <c r="D205" s="60"/>
      <c r="E205" s="59" t="s">
        <v>5118</v>
      </c>
      <c r="F205" s="59">
        <v>1</v>
      </c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</row>
    <row r="206" customHeight="1" spans="1:21">
      <c r="A206" s="59">
        <v>2018</v>
      </c>
      <c r="B206" s="59" t="s">
        <v>5119</v>
      </c>
      <c r="C206" s="59" t="s">
        <v>5117</v>
      </c>
      <c r="D206" s="60"/>
      <c r="E206" s="59" t="s">
        <v>5120</v>
      </c>
      <c r="F206" s="59">
        <v>3</v>
      </c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</row>
    <row r="207" customHeight="1" spans="1:21">
      <c r="A207" s="59">
        <v>2018</v>
      </c>
      <c r="B207" s="59" t="s">
        <v>5119</v>
      </c>
      <c r="C207" s="59" t="s">
        <v>5117</v>
      </c>
      <c r="D207" s="60"/>
      <c r="E207" s="59" t="s">
        <v>5121</v>
      </c>
      <c r="F207" s="59">
        <v>1</v>
      </c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</row>
    <row r="208" customHeight="1" spans="1:21">
      <c r="A208" s="59">
        <v>2018</v>
      </c>
      <c r="B208" s="59" t="s">
        <v>5122</v>
      </c>
      <c r="C208" s="59" t="s">
        <v>5117</v>
      </c>
      <c r="D208" s="59" t="s">
        <v>5123</v>
      </c>
      <c r="E208" s="59" t="s">
        <v>5120</v>
      </c>
      <c r="F208" s="59">
        <v>2</v>
      </c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</row>
    <row r="209" customHeight="1" spans="1:6">
      <c r="A209" s="3">
        <v>1981</v>
      </c>
      <c r="B209" s="3" t="s">
        <v>62</v>
      </c>
      <c r="C209" s="3" t="s">
        <v>2326</v>
      </c>
      <c r="E209" s="3">
        <v>8</v>
      </c>
      <c r="F209" s="3">
        <v>2</v>
      </c>
    </row>
    <row r="210" customHeight="1" spans="1:6">
      <c r="A210" s="3">
        <v>1987</v>
      </c>
      <c r="B210" s="3" t="s">
        <v>102</v>
      </c>
      <c r="C210" s="3" t="s">
        <v>2326</v>
      </c>
      <c r="E210" s="3">
        <v>9</v>
      </c>
      <c r="F210" s="3">
        <v>1</v>
      </c>
    </row>
    <row r="211" customHeight="1" spans="1:6">
      <c r="A211" s="3">
        <v>1987</v>
      </c>
      <c r="B211" s="3" t="s">
        <v>2244</v>
      </c>
      <c r="C211" s="3" t="s">
        <v>2326</v>
      </c>
      <c r="E211" s="3">
        <v>8</v>
      </c>
      <c r="F211" s="3">
        <v>3</v>
      </c>
    </row>
    <row r="212" customHeight="1" spans="1:6">
      <c r="A212" s="3">
        <v>1987</v>
      </c>
      <c r="B212" s="3" t="s">
        <v>2244</v>
      </c>
      <c r="C212" s="3" t="s">
        <v>2326</v>
      </c>
      <c r="E212" s="3">
        <v>7</v>
      </c>
      <c r="F212" s="3">
        <v>1</v>
      </c>
    </row>
    <row r="213" customHeight="1" spans="1:6">
      <c r="A213" s="3">
        <v>1990</v>
      </c>
      <c r="B213" s="3" t="s">
        <v>5055</v>
      </c>
      <c r="C213" s="3" t="s">
        <v>5124</v>
      </c>
      <c r="E213" s="3">
        <v>8</v>
      </c>
      <c r="F213" s="3">
        <v>1</v>
      </c>
    </row>
    <row r="214" customHeight="1" spans="1:6">
      <c r="A214" s="3">
        <v>1988</v>
      </c>
      <c r="B214" s="3" t="s">
        <v>102</v>
      </c>
      <c r="C214" s="3" t="s">
        <v>5125</v>
      </c>
      <c r="E214" s="3">
        <v>8</v>
      </c>
      <c r="F214" s="3">
        <v>1</v>
      </c>
    </row>
    <row r="215" customHeight="1" spans="1:6">
      <c r="A215" s="3">
        <v>1987</v>
      </c>
      <c r="B215" s="3" t="s">
        <v>102</v>
      </c>
      <c r="C215" s="3" t="s">
        <v>5126</v>
      </c>
      <c r="E215" s="3">
        <v>8</v>
      </c>
      <c r="F215" s="3">
        <v>8</v>
      </c>
    </row>
    <row r="216" customHeight="1" spans="1:6">
      <c r="A216" s="3">
        <v>1981</v>
      </c>
      <c r="B216" s="3" t="s">
        <v>62</v>
      </c>
      <c r="C216" s="3" t="s">
        <v>5126</v>
      </c>
      <c r="E216" s="3">
        <v>8</v>
      </c>
      <c r="F216" s="3">
        <v>1</v>
      </c>
    </row>
    <row r="217" customHeight="1" spans="1:6">
      <c r="A217" s="3">
        <v>1987</v>
      </c>
      <c r="B217" s="3" t="s">
        <v>102</v>
      </c>
      <c r="C217" s="3" t="s">
        <v>5126</v>
      </c>
      <c r="D217" s="3" t="s">
        <v>1567</v>
      </c>
      <c r="E217" s="3">
        <v>8</v>
      </c>
      <c r="F217" s="3">
        <v>1</v>
      </c>
    </row>
    <row r="218" customHeight="1" spans="1:6">
      <c r="A218" s="3">
        <v>1987</v>
      </c>
      <c r="B218" s="3" t="s">
        <v>102</v>
      </c>
      <c r="C218" s="3" t="s">
        <v>5126</v>
      </c>
      <c r="D218" s="3" t="s">
        <v>1567</v>
      </c>
      <c r="E218" s="3">
        <v>8</v>
      </c>
      <c r="F218" s="3">
        <v>2</v>
      </c>
    </row>
    <row r="219" customHeight="1" spans="1:6">
      <c r="A219" s="3">
        <v>1987</v>
      </c>
      <c r="B219" s="3" t="s">
        <v>102</v>
      </c>
      <c r="C219" s="3" t="s">
        <v>5126</v>
      </c>
      <c r="D219" s="3" t="s">
        <v>1567</v>
      </c>
      <c r="E219" s="3">
        <v>7</v>
      </c>
      <c r="F219" s="3">
        <v>1</v>
      </c>
    </row>
    <row r="220" customHeight="1" spans="1:6">
      <c r="A220" s="3">
        <v>1987</v>
      </c>
      <c r="B220" s="3" t="s">
        <v>102</v>
      </c>
      <c r="C220" s="3" t="s">
        <v>5126</v>
      </c>
      <c r="E220" s="3">
        <v>7</v>
      </c>
      <c r="F220" s="3">
        <v>2</v>
      </c>
    </row>
    <row r="221" customHeight="1" spans="1:6">
      <c r="A221" s="3">
        <v>1987</v>
      </c>
      <c r="B221" s="3" t="s">
        <v>102</v>
      </c>
      <c r="C221" s="3" t="s">
        <v>5127</v>
      </c>
      <c r="E221" s="3">
        <v>7</v>
      </c>
      <c r="F221" s="3">
        <v>1</v>
      </c>
    </row>
    <row r="222" customHeight="1" spans="1:6">
      <c r="A222" s="3">
        <v>1987</v>
      </c>
      <c r="B222" s="3" t="s">
        <v>2244</v>
      </c>
      <c r="C222" s="3" t="s">
        <v>2906</v>
      </c>
      <c r="E222" s="3">
        <v>8</v>
      </c>
      <c r="F222" s="3">
        <v>2</v>
      </c>
    </row>
    <row r="223" customHeight="1" spans="1:6">
      <c r="A223" s="3">
        <v>1987</v>
      </c>
      <c r="B223" s="3" t="s">
        <v>2244</v>
      </c>
      <c r="C223" s="3" t="s">
        <v>5128</v>
      </c>
      <c r="E223" s="3">
        <v>8</v>
      </c>
      <c r="F223" s="3">
        <v>1</v>
      </c>
    </row>
    <row r="224" customHeight="1" spans="1:6">
      <c r="A224" s="3">
        <v>1988</v>
      </c>
      <c r="B224" s="3" t="s">
        <v>102</v>
      </c>
      <c r="C224" s="3" t="s">
        <v>5128</v>
      </c>
      <c r="E224" s="3">
        <v>8</v>
      </c>
      <c r="F224" s="3">
        <v>4</v>
      </c>
    </row>
    <row r="225" customHeight="1" spans="1:6">
      <c r="A225" s="3">
        <v>1988</v>
      </c>
      <c r="B225" s="3" t="s">
        <v>102</v>
      </c>
      <c r="C225" s="3" t="s">
        <v>5128</v>
      </c>
      <c r="D225" s="3" t="s">
        <v>1567</v>
      </c>
      <c r="E225" s="3">
        <v>7.5</v>
      </c>
      <c r="F225" s="3">
        <v>1</v>
      </c>
    </row>
    <row r="226" customHeight="1" spans="1:6">
      <c r="A226" s="3">
        <v>1981</v>
      </c>
      <c r="B226" s="3" t="s">
        <v>62</v>
      </c>
      <c r="C226" s="3" t="s">
        <v>979</v>
      </c>
      <c r="E226" s="3">
        <v>8</v>
      </c>
      <c r="F226" s="3">
        <v>2</v>
      </c>
    </row>
    <row r="227" customHeight="1" spans="1:6">
      <c r="A227" s="3">
        <v>1982</v>
      </c>
      <c r="B227" s="3" t="s">
        <v>62</v>
      </c>
      <c r="C227" s="3" t="s">
        <v>979</v>
      </c>
      <c r="E227" s="3">
        <v>9</v>
      </c>
      <c r="F227" s="3">
        <v>1</v>
      </c>
    </row>
    <row r="228" customHeight="1" spans="1:6">
      <c r="A228" s="3">
        <v>1993</v>
      </c>
      <c r="B228" s="3" t="s">
        <v>5129</v>
      </c>
      <c r="C228" s="3" t="s">
        <v>5130</v>
      </c>
      <c r="E228" s="3">
        <v>9</v>
      </c>
      <c r="F228" s="3">
        <v>1</v>
      </c>
    </row>
    <row r="229" customHeight="1" spans="1:6">
      <c r="A229" s="3">
        <v>1993</v>
      </c>
      <c r="B229" s="3" t="s">
        <v>5129</v>
      </c>
      <c r="C229" s="3" t="s">
        <v>5130</v>
      </c>
      <c r="E229" s="3">
        <v>8</v>
      </c>
      <c r="F229" s="3">
        <v>1</v>
      </c>
    </row>
    <row r="230" customHeight="1" spans="1:6">
      <c r="A230" s="3">
        <v>1989</v>
      </c>
      <c r="B230" s="3" t="s">
        <v>90</v>
      </c>
      <c r="C230" s="3" t="s">
        <v>5130</v>
      </c>
      <c r="E230" s="3">
        <v>9</v>
      </c>
      <c r="F230" s="3">
        <v>3</v>
      </c>
    </row>
    <row r="231" customHeight="1" spans="1:6">
      <c r="A231" s="3">
        <v>1989</v>
      </c>
      <c r="B231" s="3" t="s">
        <v>119</v>
      </c>
      <c r="C231" s="3" t="s">
        <v>5130</v>
      </c>
      <c r="E231" s="3">
        <v>9</v>
      </c>
      <c r="F231" s="3">
        <v>1</v>
      </c>
    </row>
    <row r="232" customHeight="1" spans="1:6">
      <c r="A232" s="3">
        <v>1989</v>
      </c>
      <c r="B232" s="3" t="s">
        <v>2835</v>
      </c>
      <c r="C232" s="3" t="s">
        <v>5130</v>
      </c>
      <c r="E232" s="3">
        <v>9</v>
      </c>
      <c r="F232" s="3">
        <v>3</v>
      </c>
    </row>
    <row r="233" customHeight="1" spans="1:6">
      <c r="A233" s="3">
        <v>1989</v>
      </c>
      <c r="B233" s="3" t="s">
        <v>2835</v>
      </c>
      <c r="C233" s="3" t="s">
        <v>5130</v>
      </c>
      <c r="E233" s="3">
        <v>8</v>
      </c>
      <c r="F233" s="3">
        <v>1</v>
      </c>
    </row>
    <row r="234" customHeight="1" spans="1:6">
      <c r="A234" s="3">
        <v>1989</v>
      </c>
      <c r="B234" s="3" t="s">
        <v>5031</v>
      </c>
      <c r="C234" s="3" t="s">
        <v>5130</v>
      </c>
      <c r="E234" s="3">
        <v>9</v>
      </c>
      <c r="F234" s="3">
        <v>1</v>
      </c>
    </row>
    <row r="235" customHeight="1" spans="1:6">
      <c r="A235" s="3">
        <v>1989</v>
      </c>
      <c r="B235" s="3" t="s">
        <v>102</v>
      </c>
      <c r="C235" s="3" t="s">
        <v>5130</v>
      </c>
      <c r="E235" s="3">
        <v>9</v>
      </c>
      <c r="F235" s="3">
        <v>53</v>
      </c>
    </row>
    <row r="236" customHeight="1" spans="1:6">
      <c r="A236" s="3">
        <v>2007</v>
      </c>
      <c r="B236" s="3" t="s">
        <v>62</v>
      </c>
      <c r="C236" s="3" t="s">
        <v>1795</v>
      </c>
      <c r="D236" s="3" t="s">
        <v>2504</v>
      </c>
      <c r="E236" s="3">
        <v>9</v>
      </c>
      <c r="F236" s="3">
        <v>1</v>
      </c>
    </row>
    <row r="237" customHeight="1" spans="1:6">
      <c r="A237" s="3">
        <v>2007</v>
      </c>
      <c r="B237" s="3" t="s">
        <v>62</v>
      </c>
      <c r="C237" s="3" t="s">
        <v>1795</v>
      </c>
      <c r="D237" s="3" t="s">
        <v>2504</v>
      </c>
      <c r="E237" s="3">
        <v>8.5</v>
      </c>
      <c r="F237" s="3">
        <v>3</v>
      </c>
    </row>
    <row r="238" customHeight="1" spans="1:6">
      <c r="A238" s="3">
        <v>2007</v>
      </c>
      <c r="B238" s="3" t="s">
        <v>62</v>
      </c>
      <c r="C238" s="3" t="s">
        <v>1795</v>
      </c>
      <c r="D238" s="3" t="s">
        <v>2504</v>
      </c>
      <c r="E238" s="3">
        <v>8</v>
      </c>
      <c r="F238" s="3">
        <v>3</v>
      </c>
    </row>
    <row r="239" customHeight="1" spans="1:6">
      <c r="A239" s="3">
        <v>2007</v>
      </c>
      <c r="B239" s="3" t="s">
        <v>62</v>
      </c>
      <c r="C239" s="3" t="s">
        <v>1795</v>
      </c>
      <c r="D239" s="3" t="s">
        <v>2504</v>
      </c>
      <c r="E239" s="3">
        <v>7</v>
      </c>
      <c r="F239" s="3">
        <v>1</v>
      </c>
    </row>
    <row r="240" customHeight="1" spans="1:6">
      <c r="A240" s="3">
        <v>2007</v>
      </c>
      <c r="B240" s="3" t="s">
        <v>62</v>
      </c>
      <c r="C240" s="3" t="s">
        <v>1795</v>
      </c>
      <c r="D240" s="3" t="s">
        <v>1796</v>
      </c>
      <c r="E240" s="3" t="s">
        <v>462</v>
      </c>
      <c r="F240" s="3">
        <v>1</v>
      </c>
    </row>
    <row r="241" customHeight="1" spans="1:6">
      <c r="A241" s="3">
        <v>2007</v>
      </c>
      <c r="B241" s="3" t="s">
        <v>1974</v>
      </c>
      <c r="C241" s="3" t="s">
        <v>1795</v>
      </c>
      <c r="D241" s="3" t="s">
        <v>2398</v>
      </c>
      <c r="E241" s="3">
        <v>9</v>
      </c>
      <c r="F241" s="3">
        <v>1</v>
      </c>
    </row>
    <row r="242" customHeight="1" spans="1:6">
      <c r="A242" s="3">
        <v>2007</v>
      </c>
      <c r="B242" s="3" t="s">
        <v>62</v>
      </c>
      <c r="C242" s="3" t="s">
        <v>1795</v>
      </c>
      <c r="D242" s="3" t="s">
        <v>1796</v>
      </c>
      <c r="E242" s="3">
        <v>8.5</v>
      </c>
      <c r="F242" s="3">
        <v>1</v>
      </c>
    </row>
    <row r="243" customHeight="1" spans="1:6">
      <c r="A243" s="3">
        <v>1981</v>
      </c>
      <c r="B243" s="3" t="s">
        <v>5031</v>
      </c>
      <c r="C243" s="3" t="s">
        <v>5131</v>
      </c>
      <c r="E243" s="3">
        <v>6</v>
      </c>
      <c r="F243" s="3">
        <v>1</v>
      </c>
    </row>
    <row r="244" customHeight="1" spans="1:6">
      <c r="A244" s="3">
        <v>1988</v>
      </c>
      <c r="B244" s="3" t="s">
        <v>102</v>
      </c>
      <c r="C244" s="3" t="s">
        <v>1952</v>
      </c>
      <c r="D244" s="3" t="s">
        <v>1567</v>
      </c>
      <c r="E244" s="3">
        <v>7</v>
      </c>
      <c r="F244" s="3">
        <v>1</v>
      </c>
    </row>
    <row r="245" customHeight="1" spans="1:6">
      <c r="A245" s="3">
        <v>1981</v>
      </c>
      <c r="B245" s="3" t="s">
        <v>62</v>
      </c>
      <c r="C245" s="3" t="s">
        <v>1952</v>
      </c>
      <c r="D245" s="3" t="s">
        <v>1953</v>
      </c>
      <c r="E245" s="3">
        <v>8</v>
      </c>
      <c r="F245" s="3">
        <v>15</v>
      </c>
    </row>
    <row r="246" customHeight="1" spans="1:21">
      <c r="A246" s="65">
        <v>1981</v>
      </c>
      <c r="B246" s="45" t="s">
        <v>62</v>
      </c>
      <c r="C246" s="45" t="s">
        <v>1952</v>
      </c>
      <c r="D246" s="45" t="s">
        <v>1953</v>
      </c>
      <c r="E246" s="65">
        <v>7</v>
      </c>
      <c r="F246" s="65">
        <v>1</v>
      </c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</row>
    <row r="247" customHeight="1" spans="1:6">
      <c r="A247" s="3">
        <v>1988</v>
      </c>
      <c r="B247" s="3" t="s">
        <v>2244</v>
      </c>
      <c r="C247" s="3" t="s">
        <v>1952</v>
      </c>
      <c r="D247" s="3" t="s">
        <v>1567</v>
      </c>
      <c r="E247" s="3">
        <v>8</v>
      </c>
      <c r="F247" s="3">
        <v>1</v>
      </c>
    </row>
    <row r="248" customHeight="1" spans="1:6">
      <c r="A248" s="3">
        <v>1996</v>
      </c>
      <c r="B248" s="3" t="s">
        <v>2031</v>
      </c>
      <c r="C248" s="3" t="s">
        <v>2430</v>
      </c>
      <c r="E248" s="3">
        <v>8</v>
      </c>
      <c r="F248" s="3">
        <v>1</v>
      </c>
    </row>
    <row r="249" customHeight="1" spans="1:6">
      <c r="A249" s="3">
        <v>1999</v>
      </c>
      <c r="B249" s="3" t="s">
        <v>1038</v>
      </c>
      <c r="C249" s="3" t="s">
        <v>5132</v>
      </c>
      <c r="E249" s="3">
        <v>8</v>
      </c>
      <c r="F249" s="3">
        <v>2</v>
      </c>
    </row>
    <row r="250" customHeight="1" spans="1:6">
      <c r="A250" s="3">
        <v>1999</v>
      </c>
      <c r="B250" s="3" t="s">
        <v>1038</v>
      </c>
      <c r="C250" s="3" t="s">
        <v>5132</v>
      </c>
      <c r="E250" s="3">
        <v>7</v>
      </c>
      <c r="F250" s="3">
        <v>5</v>
      </c>
    </row>
    <row r="251" customHeight="1" spans="1:6">
      <c r="A251" s="3">
        <v>2019</v>
      </c>
      <c r="B251" s="3" t="s">
        <v>119</v>
      </c>
      <c r="C251" s="3" t="s">
        <v>1201</v>
      </c>
      <c r="E251" s="3" t="s">
        <v>244</v>
      </c>
      <c r="F251" s="3">
        <v>10</v>
      </c>
    </row>
    <row r="252" customHeight="1" spans="1:6">
      <c r="A252" s="3">
        <v>1981</v>
      </c>
      <c r="B252" s="3" t="s">
        <v>5031</v>
      </c>
      <c r="C252" s="3" t="s">
        <v>5133</v>
      </c>
      <c r="D252" s="3" t="s">
        <v>5134</v>
      </c>
      <c r="E252" s="3">
        <v>6</v>
      </c>
      <c r="F252" s="3">
        <v>12</v>
      </c>
    </row>
    <row r="253" customHeight="1" spans="1:6">
      <c r="A253" s="3">
        <v>1981</v>
      </c>
      <c r="B253" s="3" t="s">
        <v>5031</v>
      </c>
      <c r="C253" s="3" t="s">
        <v>5133</v>
      </c>
      <c r="D253" s="3" t="s">
        <v>5134</v>
      </c>
      <c r="E253" s="3">
        <v>7</v>
      </c>
      <c r="F253" s="3">
        <v>1</v>
      </c>
    </row>
    <row r="254" customHeight="1" spans="1:6">
      <c r="A254" s="3">
        <v>1988</v>
      </c>
      <c r="B254" s="3" t="s">
        <v>102</v>
      </c>
      <c r="C254" s="3" t="s">
        <v>1933</v>
      </c>
      <c r="D254" s="3" t="s">
        <v>1567</v>
      </c>
      <c r="E254" s="3">
        <v>7</v>
      </c>
      <c r="F254" s="3">
        <v>1</v>
      </c>
    </row>
    <row r="255" customHeight="1" spans="1:6">
      <c r="A255" s="3">
        <v>1988</v>
      </c>
      <c r="B255" s="3" t="s">
        <v>102</v>
      </c>
      <c r="C255" s="3" t="s">
        <v>1933</v>
      </c>
      <c r="E255" s="3">
        <v>8</v>
      </c>
      <c r="F255" s="3">
        <v>2</v>
      </c>
    </row>
    <row r="256" customHeight="1" spans="1:6">
      <c r="A256" s="3">
        <v>1988</v>
      </c>
      <c r="B256" s="3" t="s">
        <v>102</v>
      </c>
      <c r="C256" s="3" t="s">
        <v>1933</v>
      </c>
      <c r="D256" s="3" t="s">
        <v>1927</v>
      </c>
      <c r="E256" s="3">
        <v>8</v>
      </c>
      <c r="F256" s="3">
        <v>2</v>
      </c>
    </row>
    <row r="257" customHeight="1" spans="1:6">
      <c r="A257" s="3">
        <v>1988</v>
      </c>
      <c r="B257" s="3" t="s">
        <v>102</v>
      </c>
      <c r="C257" s="3" t="s">
        <v>1933</v>
      </c>
      <c r="E257" s="3">
        <v>9</v>
      </c>
      <c r="F257" s="3">
        <v>1</v>
      </c>
    </row>
    <row r="258" customHeight="1" spans="1:6">
      <c r="A258" s="3">
        <v>1981</v>
      </c>
      <c r="B258" s="3" t="s">
        <v>1974</v>
      </c>
      <c r="C258" s="3" t="s">
        <v>1933</v>
      </c>
      <c r="D258" s="3" t="s">
        <v>1953</v>
      </c>
      <c r="E258" s="3">
        <v>7</v>
      </c>
      <c r="F258" s="3">
        <v>10</v>
      </c>
    </row>
    <row r="259" customHeight="1" spans="1:6">
      <c r="A259" s="3">
        <v>1981</v>
      </c>
      <c r="B259" s="3" t="s">
        <v>1974</v>
      </c>
      <c r="C259" s="3" t="s">
        <v>1933</v>
      </c>
      <c r="D259" s="3" t="s">
        <v>1953</v>
      </c>
      <c r="E259" s="3">
        <v>8</v>
      </c>
      <c r="F259" s="3">
        <v>6</v>
      </c>
    </row>
    <row r="260" customHeight="1" spans="1:6">
      <c r="A260" s="3">
        <v>1989</v>
      </c>
      <c r="B260" s="3" t="s">
        <v>102</v>
      </c>
      <c r="C260" s="3" t="s">
        <v>1933</v>
      </c>
      <c r="E260" s="3">
        <v>9</v>
      </c>
      <c r="F260" s="3">
        <v>3</v>
      </c>
    </row>
    <row r="261" customHeight="1" spans="1:6">
      <c r="A261" s="3">
        <v>1990</v>
      </c>
      <c r="B261" s="3" t="s">
        <v>102</v>
      </c>
      <c r="C261" s="3" t="s">
        <v>1933</v>
      </c>
      <c r="D261" s="3" t="s">
        <v>2072</v>
      </c>
      <c r="E261" s="3">
        <v>9</v>
      </c>
      <c r="F261" s="3">
        <v>1</v>
      </c>
    </row>
    <row r="262" customHeight="1" spans="1:6">
      <c r="A262" s="3">
        <v>1988</v>
      </c>
      <c r="B262" s="3" t="s">
        <v>102</v>
      </c>
      <c r="C262" s="3" t="s">
        <v>1933</v>
      </c>
      <c r="D262" s="3" t="s">
        <v>1927</v>
      </c>
      <c r="E262" s="3">
        <v>8</v>
      </c>
      <c r="F262" s="3">
        <v>1</v>
      </c>
    </row>
    <row r="263" customHeight="1" spans="1:6">
      <c r="A263" s="3">
        <v>1988</v>
      </c>
      <c r="B263" s="3" t="s">
        <v>2244</v>
      </c>
      <c r="C263" s="3" t="s">
        <v>1933</v>
      </c>
      <c r="D263" s="3" t="s">
        <v>1567</v>
      </c>
      <c r="E263" s="3">
        <v>8</v>
      </c>
      <c r="F263" s="3">
        <v>1</v>
      </c>
    </row>
    <row r="264" customHeight="1" spans="1:6">
      <c r="A264" s="3">
        <v>1987</v>
      </c>
      <c r="B264" s="3" t="s">
        <v>102</v>
      </c>
      <c r="C264" s="3" t="s">
        <v>1933</v>
      </c>
      <c r="D264" s="3" t="s">
        <v>1567</v>
      </c>
      <c r="E264" s="3">
        <v>8.5</v>
      </c>
      <c r="F264" s="3">
        <v>1</v>
      </c>
    </row>
    <row r="265" customHeight="1" spans="1:6">
      <c r="A265" s="3">
        <v>1987</v>
      </c>
      <c r="B265" s="3" t="s">
        <v>102</v>
      </c>
      <c r="C265" s="3" t="s">
        <v>1933</v>
      </c>
      <c r="D265" s="3" t="s">
        <v>1567</v>
      </c>
      <c r="E265" s="3">
        <v>8</v>
      </c>
      <c r="F265" s="3">
        <v>3</v>
      </c>
    </row>
    <row r="266" customHeight="1" spans="1:6">
      <c r="A266" s="3">
        <v>1987</v>
      </c>
      <c r="B266" s="3" t="s">
        <v>102</v>
      </c>
      <c r="C266" s="3" t="s">
        <v>1933</v>
      </c>
      <c r="D266" s="3" t="s">
        <v>1567</v>
      </c>
      <c r="E266" s="3">
        <v>6</v>
      </c>
      <c r="F266" s="3">
        <v>2</v>
      </c>
    </row>
    <row r="267" customHeight="1" spans="1:6">
      <c r="A267" s="3">
        <v>1990</v>
      </c>
      <c r="B267" s="3" t="s">
        <v>102</v>
      </c>
      <c r="C267" s="3" t="s">
        <v>1933</v>
      </c>
      <c r="D267" s="3" t="s">
        <v>2072</v>
      </c>
      <c r="E267" s="3">
        <v>8</v>
      </c>
      <c r="F267" s="3">
        <v>2</v>
      </c>
    </row>
    <row r="268" customHeight="1" spans="1:6">
      <c r="A268" s="3">
        <v>1989</v>
      </c>
      <c r="B268" s="3" t="s">
        <v>102</v>
      </c>
      <c r="C268" s="3" t="s">
        <v>1933</v>
      </c>
      <c r="E268" s="3">
        <v>9</v>
      </c>
      <c r="F268" s="3">
        <v>3</v>
      </c>
    </row>
    <row r="269" customHeight="1" spans="1:6">
      <c r="A269" s="3">
        <v>1989</v>
      </c>
      <c r="B269" s="3" t="s">
        <v>102</v>
      </c>
      <c r="C269" s="3" t="s">
        <v>5135</v>
      </c>
      <c r="E269" s="3">
        <v>9</v>
      </c>
      <c r="F269" s="3">
        <v>5</v>
      </c>
    </row>
    <row r="270" customHeight="1" spans="1:6">
      <c r="A270" s="3">
        <v>1989</v>
      </c>
      <c r="B270" s="3" t="s">
        <v>102</v>
      </c>
      <c r="C270" s="3" t="s">
        <v>5135</v>
      </c>
      <c r="E270" s="3">
        <v>8</v>
      </c>
      <c r="F270" s="3">
        <v>4</v>
      </c>
    </row>
    <row r="271" customHeight="1" spans="1:6">
      <c r="A271" s="3">
        <v>1981</v>
      </c>
      <c r="B271" s="3" t="s">
        <v>62</v>
      </c>
      <c r="C271" s="3" t="s">
        <v>5136</v>
      </c>
      <c r="D271" s="3" t="s">
        <v>1953</v>
      </c>
      <c r="E271" s="3">
        <v>7</v>
      </c>
      <c r="F271" s="3">
        <v>12</v>
      </c>
    </row>
    <row r="272" customHeight="1" spans="1:6">
      <c r="A272" s="3">
        <v>1981</v>
      </c>
      <c r="B272" s="3" t="s">
        <v>62</v>
      </c>
      <c r="C272" s="3" t="s">
        <v>5137</v>
      </c>
      <c r="E272" s="3">
        <v>7</v>
      </c>
      <c r="F272" s="3">
        <v>2</v>
      </c>
    </row>
    <row r="273" customHeight="1" spans="1:6">
      <c r="A273" s="3">
        <v>1982</v>
      </c>
      <c r="B273" s="3" t="s">
        <v>62</v>
      </c>
      <c r="C273" s="3" t="s">
        <v>1488</v>
      </c>
      <c r="D273" s="3" t="s">
        <v>1567</v>
      </c>
      <c r="E273" s="3">
        <v>8</v>
      </c>
      <c r="F273" s="3">
        <v>1</v>
      </c>
    </row>
    <row r="274" customHeight="1" spans="1:6">
      <c r="A274" s="3">
        <v>1984</v>
      </c>
      <c r="B274" s="3" t="s">
        <v>62</v>
      </c>
      <c r="C274" s="3" t="s">
        <v>1488</v>
      </c>
      <c r="E274" s="3">
        <v>9</v>
      </c>
      <c r="F274" s="3">
        <v>1</v>
      </c>
    </row>
    <row r="275" customHeight="1" spans="1:6">
      <c r="A275" s="3">
        <v>1989</v>
      </c>
      <c r="B275" s="3" t="s">
        <v>5031</v>
      </c>
      <c r="C275" s="3" t="s">
        <v>5138</v>
      </c>
      <c r="E275" s="3">
        <v>8</v>
      </c>
      <c r="F275" s="3">
        <v>1</v>
      </c>
    </row>
    <row r="276" customHeight="1" spans="1:6">
      <c r="A276" s="3">
        <v>1988</v>
      </c>
      <c r="B276" s="3" t="s">
        <v>102</v>
      </c>
      <c r="C276" s="3" t="s">
        <v>1993</v>
      </c>
      <c r="E276" s="3">
        <v>8</v>
      </c>
      <c r="F276" s="3">
        <v>3</v>
      </c>
    </row>
    <row r="277" customHeight="1" spans="1:6">
      <c r="A277" s="3">
        <v>1988</v>
      </c>
      <c r="B277" s="3" t="s">
        <v>102</v>
      </c>
      <c r="C277" s="3" t="s">
        <v>1993</v>
      </c>
      <c r="D277" s="3" t="s">
        <v>1927</v>
      </c>
      <c r="E277" s="3">
        <v>8</v>
      </c>
      <c r="F277" s="3">
        <v>1</v>
      </c>
    </row>
    <row r="278" customHeight="1" spans="1:6">
      <c r="A278" s="3">
        <v>1981</v>
      </c>
      <c r="B278" s="3" t="s">
        <v>1974</v>
      </c>
      <c r="C278" s="3" t="s">
        <v>1993</v>
      </c>
      <c r="E278" s="3">
        <v>8</v>
      </c>
      <c r="F278" s="3">
        <v>1</v>
      </c>
    </row>
    <row r="279" customHeight="1" spans="1:6">
      <c r="A279" s="3">
        <v>1981</v>
      </c>
      <c r="B279" s="3" t="s">
        <v>1974</v>
      </c>
      <c r="C279" s="3" t="s">
        <v>1993</v>
      </c>
      <c r="E279" s="3">
        <v>6</v>
      </c>
      <c r="F279" s="3">
        <v>4</v>
      </c>
    </row>
    <row r="280" customHeight="1" spans="1:6">
      <c r="A280" s="3">
        <v>1981</v>
      </c>
      <c r="B280" s="3" t="s">
        <v>1974</v>
      </c>
      <c r="C280" s="3" t="s">
        <v>1993</v>
      </c>
      <c r="E280" s="3">
        <v>7</v>
      </c>
      <c r="F280" s="3">
        <v>2</v>
      </c>
    </row>
    <row r="281" customHeight="1" spans="1:6">
      <c r="A281" s="3">
        <v>1988</v>
      </c>
      <c r="B281" s="3" t="s">
        <v>102</v>
      </c>
      <c r="C281" s="3" t="s">
        <v>1993</v>
      </c>
      <c r="E281" s="3">
        <v>9</v>
      </c>
      <c r="F281" s="3">
        <v>1</v>
      </c>
    </row>
    <row r="282" customHeight="1" spans="1:6">
      <c r="A282" s="3">
        <v>1991</v>
      </c>
      <c r="B282" s="3" t="s">
        <v>1802</v>
      </c>
      <c r="C282" s="3" t="s">
        <v>1993</v>
      </c>
      <c r="D282" s="3" t="s">
        <v>5139</v>
      </c>
      <c r="E282" s="3">
        <v>9</v>
      </c>
      <c r="F282" s="3">
        <v>1</v>
      </c>
    </row>
    <row r="283" customHeight="1" spans="1:6">
      <c r="A283" s="3">
        <v>1988</v>
      </c>
      <c r="B283" s="3" t="s">
        <v>2244</v>
      </c>
      <c r="C283" s="3" t="s">
        <v>1993</v>
      </c>
      <c r="D283" s="3" t="s">
        <v>1927</v>
      </c>
      <c r="E283" s="3">
        <v>9</v>
      </c>
      <c r="F283" s="3">
        <v>1</v>
      </c>
    </row>
    <row r="284" customHeight="1" spans="1:6">
      <c r="A284" s="3">
        <v>1988</v>
      </c>
      <c r="B284" s="3" t="s">
        <v>2244</v>
      </c>
      <c r="C284" s="3" t="s">
        <v>1993</v>
      </c>
      <c r="D284" s="3" t="s">
        <v>1567</v>
      </c>
      <c r="E284" s="3">
        <v>8</v>
      </c>
      <c r="F284" s="3">
        <v>1</v>
      </c>
    </row>
    <row r="285" customHeight="1" spans="1:6">
      <c r="A285" s="3">
        <v>1987</v>
      </c>
      <c r="B285" s="3" t="s">
        <v>102</v>
      </c>
      <c r="C285" s="3" t="s">
        <v>1993</v>
      </c>
      <c r="D285" s="3" t="s">
        <v>1567</v>
      </c>
      <c r="E285" s="3">
        <v>8</v>
      </c>
      <c r="F285" s="3">
        <v>1</v>
      </c>
    </row>
    <row r="286" customHeight="1" spans="1:6">
      <c r="A286" s="3">
        <v>1987</v>
      </c>
      <c r="B286" s="3" t="s">
        <v>2244</v>
      </c>
      <c r="C286" s="3" t="s">
        <v>1993</v>
      </c>
      <c r="E286" s="3">
        <v>8</v>
      </c>
      <c r="F286" s="3">
        <v>1</v>
      </c>
    </row>
    <row r="287" customHeight="1" spans="1:6">
      <c r="A287" s="3">
        <v>1988</v>
      </c>
      <c r="B287" s="3" t="s">
        <v>102</v>
      </c>
      <c r="C287" s="3" t="s">
        <v>5140</v>
      </c>
      <c r="E287" s="3">
        <v>8</v>
      </c>
      <c r="F287" s="3">
        <v>1</v>
      </c>
    </row>
    <row r="288" customHeight="1" spans="1:6">
      <c r="A288" s="3">
        <v>1988</v>
      </c>
      <c r="B288" s="3" t="s">
        <v>102</v>
      </c>
      <c r="C288" s="3" t="s">
        <v>5141</v>
      </c>
      <c r="E288" s="3">
        <v>8</v>
      </c>
      <c r="F288" s="3">
        <v>1</v>
      </c>
    </row>
    <row r="289" customHeight="1" spans="1:6">
      <c r="A289" s="3">
        <v>1990</v>
      </c>
      <c r="B289" s="3" t="s">
        <v>2244</v>
      </c>
      <c r="C289" s="3" t="s">
        <v>5142</v>
      </c>
      <c r="E289" s="3">
        <v>8</v>
      </c>
      <c r="F289" s="3">
        <v>1</v>
      </c>
    </row>
    <row r="290" customHeight="1" spans="1:6">
      <c r="A290" s="3">
        <v>1987</v>
      </c>
      <c r="B290" s="3" t="s">
        <v>2244</v>
      </c>
      <c r="C290" s="3" t="s">
        <v>2132</v>
      </c>
      <c r="D290" s="3" t="s">
        <v>2072</v>
      </c>
      <c r="E290" s="3">
        <v>9</v>
      </c>
      <c r="F290" s="3">
        <v>1</v>
      </c>
    </row>
    <row r="291" customHeight="1" spans="1:6">
      <c r="A291" s="3">
        <v>1987</v>
      </c>
      <c r="B291" s="3" t="s">
        <v>2244</v>
      </c>
      <c r="C291" s="3" t="s">
        <v>2132</v>
      </c>
      <c r="D291" s="3" t="s">
        <v>2072</v>
      </c>
      <c r="E291" s="3">
        <v>7</v>
      </c>
      <c r="F291" s="3">
        <v>1</v>
      </c>
    </row>
    <row r="292" customHeight="1" spans="1:6">
      <c r="A292" s="3">
        <v>1988</v>
      </c>
      <c r="B292" s="3" t="s">
        <v>102</v>
      </c>
      <c r="C292" s="3" t="s">
        <v>5143</v>
      </c>
      <c r="E292" s="3">
        <v>8</v>
      </c>
      <c r="F292" s="3">
        <v>1</v>
      </c>
    </row>
    <row r="293" customHeight="1" spans="1:6">
      <c r="A293" s="3">
        <v>1988</v>
      </c>
      <c r="B293" s="3" t="s">
        <v>102</v>
      </c>
      <c r="C293" s="3" t="s">
        <v>5144</v>
      </c>
      <c r="E293" s="3">
        <v>8</v>
      </c>
      <c r="F293" s="3">
        <v>4</v>
      </c>
    </row>
    <row r="294" customHeight="1" spans="1:6">
      <c r="A294" s="3">
        <v>1990</v>
      </c>
      <c r="B294" s="3" t="s">
        <v>5088</v>
      </c>
      <c r="C294" s="3" t="s">
        <v>5145</v>
      </c>
      <c r="E294" s="3">
        <v>9</v>
      </c>
      <c r="F294" s="3">
        <v>1</v>
      </c>
    </row>
    <row r="295" customHeight="1" spans="1:6">
      <c r="A295" s="3">
        <v>1990</v>
      </c>
      <c r="B295" s="3" t="s">
        <v>5042</v>
      </c>
      <c r="C295" s="3" t="s">
        <v>4760</v>
      </c>
      <c r="E295" s="3">
        <v>9</v>
      </c>
      <c r="F295" s="3">
        <v>1</v>
      </c>
    </row>
    <row r="296" customHeight="1" spans="1:6">
      <c r="A296" s="3">
        <v>2012</v>
      </c>
      <c r="B296" s="3" t="s">
        <v>5031</v>
      </c>
      <c r="C296" s="3" t="s">
        <v>5146</v>
      </c>
      <c r="E296" s="3">
        <v>10</v>
      </c>
      <c r="F296" s="3">
        <v>1</v>
      </c>
    </row>
    <row r="297" customHeight="1" spans="1:6">
      <c r="A297" s="3">
        <v>2012</v>
      </c>
      <c r="B297" s="3" t="s">
        <v>5147</v>
      </c>
      <c r="C297" s="3" t="s">
        <v>157</v>
      </c>
      <c r="D297" s="3" t="s">
        <v>3585</v>
      </c>
      <c r="E297" s="3" t="s">
        <v>5148</v>
      </c>
      <c r="F297" s="3">
        <v>1</v>
      </c>
    </row>
    <row r="298" customHeight="1" spans="1:6">
      <c r="A298" s="3">
        <v>2011</v>
      </c>
      <c r="B298" s="3" t="s">
        <v>5044</v>
      </c>
      <c r="C298" s="3" t="s">
        <v>157</v>
      </c>
      <c r="D298" s="3" t="s">
        <v>3585</v>
      </c>
      <c r="E298" s="3">
        <v>9</v>
      </c>
      <c r="F298" s="3">
        <v>1</v>
      </c>
    </row>
    <row r="299" customHeight="1" spans="1:6">
      <c r="A299" s="3">
        <v>2012</v>
      </c>
      <c r="B299" s="3" t="s">
        <v>5149</v>
      </c>
      <c r="C299" s="3" t="s">
        <v>157</v>
      </c>
      <c r="D299" s="3" t="s">
        <v>5052</v>
      </c>
      <c r="E299" s="3">
        <v>10</v>
      </c>
      <c r="F299" s="3">
        <v>1</v>
      </c>
    </row>
    <row r="300" customHeight="1" spans="1:6">
      <c r="A300" s="3">
        <v>2011</v>
      </c>
      <c r="B300" s="3" t="s">
        <v>5044</v>
      </c>
      <c r="C300" s="3" t="s">
        <v>157</v>
      </c>
      <c r="D300" s="3" t="s">
        <v>5150</v>
      </c>
      <c r="E300" s="3">
        <v>9</v>
      </c>
      <c r="F300" s="3">
        <v>1</v>
      </c>
    </row>
    <row r="301" customHeight="1" spans="1:6">
      <c r="A301" s="3">
        <v>2012</v>
      </c>
      <c r="B301" s="3" t="s">
        <v>5149</v>
      </c>
      <c r="C301" s="3" t="s">
        <v>157</v>
      </c>
      <c r="D301" s="3" t="s">
        <v>5052</v>
      </c>
      <c r="E301" s="3">
        <v>10</v>
      </c>
      <c r="F301" s="3">
        <v>1</v>
      </c>
    </row>
    <row r="302" customHeight="1" spans="1:6">
      <c r="A302" s="3">
        <v>1988</v>
      </c>
      <c r="B302" s="3" t="s">
        <v>5151</v>
      </c>
      <c r="C302" s="3" t="s">
        <v>288</v>
      </c>
      <c r="D302" s="3" t="s">
        <v>2577</v>
      </c>
      <c r="E302" s="3">
        <v>10</v>
      </c>
      <c r="F302" s="3">
        <v>1</v>
      </c>
    </row>
    <row r="303" customHeight="1" spans="1:6">
      <c r="A303" s="3">
        <v>1988</v>
      </c>
      <c r="B303" s="3" t="s">
        <v>2244</v>
      </c>
      <c r="C303" s="3" t="s">
        <v>288</v>
      </c>
      <c r="E303" s="3">
        <v>7</v>
      </c>
      <c r="F303" s="3">
        <v>1</v>
      </c>
    </row>
    <row r="304" customHeight="1" spans="1:6">
      <c r="A304" s="3">
        <v>1989</v>
      </c>
      <c r="B304" s="3" t="s">
        <v>102</v>
      </c>
      <c r="C304" s="3" t="s">
        <v>288</v>
      </c>
      <c r="E304" s="3">
        <v>9</v>
      </c>
      <c r="F304" s="3">
        <v>2</v>
      </c>
    </row>
    <row r="305" customHeight="1" spans="1:6">
      <c r="A305" s="3">
        <v>1988</v>
      </c>
      <c r="B305" s="3" t="s">
        <v>102</v>
      </c>
      <c r="C305" s="3" t="s">
        <v>288</v>
      </c>
      <c r="D305" s="3" t="s">
        <v>1927</v>
      </c>
      <c r="E305" s="3">
        <v>9</v>
      </c>
      <c r="F305" s="3">
        <v>2</v>
      </c>
    </row>
    <row r="306" customHeight="1" spans="1:6">
      <c r="A306" s="3">
        <v>1989</v>
      </c>
      <c r="B306" s="3" t="s">
        <v>102</v>
      </c>
      <c r="C306" s="3" t="s">
        <v>288</v>
      </c>
      <c r="E306" s="3">
        <v>8.5</v>
      </c>
      <c r="F306" s="3">
        <v>1</v>
      </c>
    </row>
    <row r="307" customHeight="1" spans="1:6">
      <c r="A307" s="3">
        <v>1988</v>
      </c>
      <c r="B307" s="3" t="s">
        <v>102</v>
      </c>
      <c r="C307" s="3" t="s">
        <v>288</v>
      </c>
      <c r="E307" s="3">
        <v>8</v>
      </c>
      <c r="F307" s="3">
        <v>1</v>
      </c>
    </row>
    <row r="308" customHeight="1" spans="1:6">
      <c r="A308" s="3">
        <v>1989</v>
      </c>
      <c r="B308" s="3" t="s">
        <v>102</v>
      </c>
      <c r="C308" s="3" t="s">
        <v>288</v>
      </c>
      <c r="E308" s="3">
        <v>8</v>
      </c>
      <c r="F308" s="3">
        <v>1</v>
      </c>
    </row>
    <row r="309" customHeight="1" spans="1:6">
      <c r="A309" s="3">
        <v>1987</v>
      </c>
      <c r="B309" s="3" t="s">
        <v>102</v>
      </c>
      <c r="C309" s="3" t="s">
        <v>288</v>
      </c>
      <c r="D309" s="3" t="s">
        <v>1567</v>
      </c>
      <c r="E309" s="3">
        <v>6</v>
      </c>
      <c r="F309" s="3">
        <v>1</v>
      </c>
    </row>
    <row r="310" customHeight="1" spans="1:6">
      <c r="A310" s="3">
        <v>1994</v>
      </c>
      <c r="B310" s="3" t="s">
        <v>127</v>
      </c>
      <c r="C310" s="3" t="s">
        <v>288</v>
      </c>
      <c r="E310" s="3">
        <v>9</v>
      </c>
      <c r="F310" s="3">
        <v>21</v>
      </c>
    </row>
    <row r="311" customHeight="1" spans="1:6">
      <c r="A311" s="3">
        <v>1994</v>
      </c>
      <c r="B311" s="3" t="s">
        <v>127</v>
      </c>
      <c r="C311" s="3" t="s">
        <v>288</v>
      </c>
      <c r="E311" s="3">
        <v>8.5</v>
      </c>
      <c r="F311" s="3">
        <v>1</v>
      </c>
    </row>
    <row r="312" customHeight="1" spans="1:6">
      <c r="A312" s="3">
        <v>1994</v>
      </c>
      <c r="B312" s="3" t="s">
        <v>127</v>
      </c>
      <c r="C312" s="3" t="s">
        <v>288</v>
      </c>
      <c r="E312" s="3">
        <v>8</v>
      </c>
      <c r="F312" s="3">
        <v>2</v>
      </c>
    </row>
    <row r="313" customHeight="1" spans="1:6">
      <c r="A313" s="3">
        <v>1987</v>
      </c>
      <c r="B313" s="3" t="s">
        <v>102</v>
      </c>
      <c r="C313" s="3" t="s">
        <v>288</v>
      </c>
      <c r="D313" s="3"/>
      <c r="E313" s="3">
        <v>8</v>
      </c>
      <c r="F313" s="3">
        <v>1</v>
      </c>
    </row>
    <row r="314" customHeight="1" spans="1:6">
      <c r="A314" s="3">
        <v>1987</v>
      </c>
      <c r="B314" s="3" t="s">
        <v>102</v>
      </c>
      <c r="C314" s="3" t="s">
        <v>288</v>
      </c>
      <c r="D314" s="3"/>
      <c r="E314" s="3">
        <v>8</v>
      </c>
      <c r="F314" s="3">
        <v>1</v>
      </c>
    </row>
    <row r="315" customHeight="1" spans="1:6">
      <c r="A315" s="3">
        <v>1989</v>
      </c>
      <c r="B315" s="3" t="s">
        <v>102</v>
      </c>
      <c r="C315" s="3" t="s">
        <v>288</v>
      </c>
      <c r="D315" s="3" t="s">
        <v>2072</v>
      </c>
      <c r="E315" s="3" t="s">
        <v>467</v>
      </c>
      <c r="F315" s="3">
        <v>4</v>
      </c>
    </row>
    <row r="316" customHeight="1" spans="1:6">
      <c r="A316" s="3">
        <v>1989</v>
      </c>
      <c r="B316" s="3" t="s">
        <v>102</v>
      </c>
      <c r="C316" s="3" t="s">
        <v>288</v>
      </c>
      <c r="D316" s="3" t="s">
        <v>2072</v>
      </c>
      <c r="E316" s="3">
        <v>8.5</v>
      </c>
      <c r="F316" s="3">
        <v>1</v>
      </c>
    </row>
    <row r="317" customHeight="1" spans="1:6">
      <c r="A317" s="3">
        <v>1989</v>
      </c>
      <c r="B317" s="3" t="s">
        <v>102</v>
      </c>
      <c r="C317" s="3" t="s">
        <v>288</v>
      </c>
      <c r="D317" s="3" t="s">
        <v>2072</v>
      </c>
      <c r="E317" s="3">
        <v>8</v>
      </c>
      <c r="F317" s="3">
        <v>2</v>
      </c>
    </row>
    <row r="318" customHeight="1" spans="1:6">
      <c r="A318" s="3">
        <v>1990</v>
      </c>
      <c r="B318" s="3" t="s">
        <v>102</v>
      </c>
      <c r="C318" s="3" t="s">
        <v>288</v>
      </c>
      <c r="D318" s="3" t="s">
        <v>2072</v>
      </c>
      <c r="E318" s="3" t="s">
        <v>467</v>
      </c>
      <c r="F318" s="3">
        <v>1</v>
      </c>
    </row>
    <row r="319" customHeight="1" spans="1:6">
      <c r="A319" s="3">
        <v>1990</v>
      </c>
      <c r="B319" s="3" t="s">
        <v>102</v>
      </c>
      <c r="C319" s="3" t="s">
        <v>288</v>
      </c>
      <c r="D319" s="3" t="s">
        <v>2072</v>
      </c>
      <c r="E319" s="3">
        <v>8</v>
      </c>
      <c r="F319" s="3">
        <v>3</v>
      </c>
    </row>
    <row r="320" customHeight="1" spans="1:6">
      <c r="A320" s="3">
        <v>1990</v>
      </c>
      <c r="B320" s="3" t="s">
        <v>102</v>
      </c>
      <c r="C320" s="3" t="s">
        <v>288</v>
      </c>
      <c r="D320" s="3" t="s">
        <v>2072</v>
      </c>
      <c r="E320" s="3">
        <v>9</v>
      </c>
      <c r="F320" s="3">
        <v>1</v>
      </c>
    </row>
    <row r="321" customHeight="1" spans="1:6">
      <c r="A321" s="3">
        <v>1990</v>
      </c>
      <c r="B321" s="3" t="s">
        <v>102</v>
      </c>
      <c r="C321" s="3" t="s">
        <v>288</v>
      </c>
      <c r="D321" s="3" t="s">
        <v>2072</v>
      </c>
      <c r="E321" s="3">
        <v>8.5</v>
      </c>
      <c r="F321" s="3">
        <v>1</v>
      </c>
    </row>
    <row r="322" customHeight="1" spans="1:6">
      <c r="A322" s="3">
        <v>1990</v>
      </c>
      <c r="B322" s="3" t="s">
        <v>102</v>
      </c>
      <c r="C322" s="3" t="s">
        <v>288</v>
      </c>
      <c r="D322" s="3" t="s">
        <v>2072</v>
      </c>
      <c r="E322" s="3">
        <v>7</v>
      </c>
      <c r="F322" s="3">
        <v>1</v>
      </c>
    </row>
    <row r="323" customHeight="1" spans="1:6">
      <c r="A323" s="3">
        <v>1990</v>
      </c>
      <c r="B323" s="3" t="s">
        <v>102</v>
      </c>
      <c r="C323" s="3" t="s">
        <v>288</v>
      </c>
      <c r="E323" s="3">
        <v>9</v>
      </c>
      <c r="F323" s="3">
        <v>8</v>
      </c>
    </row>
    <row r="324" customHeight="1" spans="1:6">
      <c r="A324" s="3">
        <v>1990</v>
      </c>
      <c r="B324" s="3" t="s">
        <v>102</v>
      </c>
      <c r="C324" s="3" t="s">
        <v>288</v>
      </c>
      <c r="E324" s="3">
        <v>8</v>
      </c>
      <c r="F324" s="3">
        <v>1</v>
      </c>
    </row>
    <row r="325" customHeight="1" spans="1:6">
      <c r="A325" s="3">
        <v>1990</v>
      </c>
      <c r="B325" s="3" t="s">
        <v>5152</v>
      </c>
      <c r="C325" s="3" t="s">
        <v>288</v>
      </c>
      <c r="E325" s="3" t="s">
        <v>244</v>
      </c>
      <c r="F325" s="3">
        <v>1</v>
      </c>
    </row>
    <row r="326" customHeight="1" spans="1:6">
      <c r="A326" s="3">
        <v>1988</v>
      </c>
      <c r="B326" s="3" t="s">
        <v>102</v>
      </c>
      <c r="C326" s="3" t="s">
        <v>288</v>
      </c>
      <c r="D326" s="3" t="s">
        <v>1927</v>
      </c>
      <c r="E326" s="3">
        <v>7</v>
      </c>
      <c r="F326" s="3">
        <v>9</v>
      </c>
    </row>
    <row r="327" customHeight="1" spans="1:6">
      <c r="A327" s="3">
        <v>1988</v>
      </c>
      <c r="B327" s="3" t="s">
        <v>102</v>
      </c>
      <c r="C327" s="3" t="s">
        <v>288</v>
      </c>
      <c r="D327" s="3" t="s">
        <v>1927</v>
      </c>
      <c r="E327" s="3" t="s">
        <v>1919</v>
      </c>
      <c r="F327" s="3">
        <v>1</v>
      </c>
    </row>
    <row r="328" customHeight="1" spans="1:6">
      <c r="A328" s="3">
        <v>1990</v>
      </c>
      <c r="B328" s="3" t="s">
        <v>2244</v>
      </c>
      <c r="C328" s="3" t="s">
        <v>288</v>
      </c>
      <c r="D328" s="3" t="s">
        <v>2072</v>
      </c>
      <c r="E328" s="3" t="s">
        <v>462</v>
      </c>
      <c r="F328" s="3">
        <v>10</v>
      </c>
    </row>
    <row r="329" customHeight="1" spans="1:6">
      <c r="A329" s="3">
        <v>1990</v>
      </c>
      <c r="B329" s="3" t="s">
        <v>2244</v>
      </c>
      <c r="C329" s="3" t="s">
        <v>288</v>
      </c>
      <c r="D329" s="3" t="s">
        <v>2072</v>
      </c>
      <c r="E329" s="3">
        <v>7</v>
      </c>
      <c r="F329" s="3">
        <v>1</v>
      </c>
    </row>
    <row r="330" customHeight="1" spans="1:6">
      <c r="A330" s="3">
        <v>1990</v>
      </c>
      <c r="B330" s="3" t="s">
        <v>2125</v>
      </c>
      <c r="C330" s="3" t="s">
        <v>288</v>
      </c>
      <c r="E330" s="3">
        <v>9</v>
      </c>
      <c r="F330" s="3">
        <v>2</v>
      </c>
    </row>
    <row r="331" customHeight="1" spans="1:6">
      <c r="A331" s="3">
        <v>1990</v>
      </c>
      <c r="B331" s="3" t="s">
        <v>102</v>
      </c>
      <c r="C331" s="3" t="s">
        <v>288</v>
      </c>
      <c r="E331" s="3">
        <v>7</v>
      </c>
      <c r="F331" s="3">
        <v>1</v>
      </c>
    </row>
    <row r="332" customHeight="1" spans="1:6">
      <c r="A332" s="65">
        <v>1989</v>
      </c>
      <c r="B332" s="45" t="s">
        <v>1995</v>
      </c>
      <c r="C332" s="45" t="s">
        <v>288</v>
      </c>
      <c r="D332" s="45" t="s">
        <v>2646</v>
      </c>
      <c r="E332" s="65">
        <v>10</v>
      </c>
      <c r="F332" s="65">
        <v>2</v>
      </c>
    </row>
    <row r="333" customHeight="1" spans="1:6">
      <c r="A333" s="65">
        <v>1989</v>
      </c>
      <c r="B333" s="45" t="s">
        <v>1995</v>
      </c>
      <c r="C333" s="45" t="s">
        <v>288</v>
      </c>
      <c r="D333" s="45" t="s">
        <v>2646</v>
      </c>
      <c r="E333" s="65">
        <v>9</v>
      </c>
      <c r="F333" s="65">
        <v>8</v>
      </c>
    </row>
    <row r="334" customHeight="1" spans="1:6">
      <c r="A334" s="3">
        <v>1991</v>
      </c>
      <c r="B334" s="3" t="s">
        <v>2125</v>
      </c>
      <c r="C334" s="3" t="s">
        <v>288</v>
      </c>
      <c r="E334" s="3">
        <v>10</v>
      </c>
      <c r="F334" s="3">
        <v>1</v>
      </c>
    </row>
    <row r="335" customHeight="1" spans="1:6">
      <c r="A335" s="3">
        <v>1991</v>
      </c>
      <c r="B335" s="3" t="s">
        <v>1802</v>
      </c>
      <c r="C335" s="3" t="s">
        <v>288</v>
      </c>
      <c r="E335" s="3">
        <v>9</v>
      </c>
      <c r="F335" s="3">
        <v>2</v>
      </c>
    </row>
    <row r="336" customHeight="1" spans="1:6">
      <c r="A336" s="3">
        <v>1988</v>
      </c>
      <c r="B336" s="3" t="s">
        <v>102</v>
      </c>
      <c r="C336" s="3" t="s">
        <v>2645</v>
      </c>
      <c r="E336" s="3">
        <v>6</v>
      </c>
      <c r="F336" s="3">
        <v>1</v>
      </c>
    </row>
    <row r="337" customHeight="1" spans="1:6">
      <c r="A337" s="3">
        <v>1988</v>
      </c>
      <c r="B337" s="3" t="s">
        <v>102</v>
      </c>
      <c r="C337" s="3" t="s">
        <v>288</v>
      </c>
      <c r="E337" s="3">
        <v>9</v>
      </c>
      <c r="F337" s="3">
        <v>2</v>
      </c>
    </row>
    <row r="338" customHeight="1" spans="1:6">
      <c r="A338" s="3">
        <v>1991</v>
      </c>
      <c r="B338" s="3" t="s">
        <v>2244</v>
      </c>
      <c r="C338" s="3" t="s">
        <v>2645</v>
      </c>
      <c r="E338" s="3">
        <v>8</v>
      </c>
      <c r="F338" s="3">
        <v>1</v>
      </c>
    </row>
    <row r="339" customHeight="1" spans="1:6">
      <c r="A339" s="3">
        <v>1991</v>
      </c>
      <c r="B339" s="3" t="s">
        <v>2244</v>
      </c>
      <c r="C339" s="3" t="s">
        <v>2645</v>
      </c>
      <c r="E339" s="3">
        <v>7</v>
      </c>
      <c r="F339" s="3">
        <v>1</v>
      </c>
    </row>
    <row r="340" customHeight="1" spans="1:6">
      <c r="A340" s="3">
        <v>1988</v>
      </c>
      <c r="B340" s="3" t="s">
        <v>2244</v>
      </c>
      <c r="C340" s="3" t="s">
        <v>2645</v>
      </c>
      <c r="D340" s="3" t="s">
        <v>1567</v>
      </c>
      <c r="E340" s="3">
        <v>7</v>
      </c>
      <c r="F340" s="3">
        <v>1</v>
      </c>
    </row>
    <row r="341" customHeight="1" spans="1:6">
      <c r="A341" s="3">
        <v>1991</v>
      </c>
      <c r="B341" s="3" t="s">
        <v>1802</v>
      </c>
      <c r="C341" s="3" t="s">
        <v>2645</v>
      </c>
      <c r="D341" s="3" t="s">
        <v>1927</v>
      </c>
      <c r="E341" s="3">
        <v>9</v>
      </c>
      <c r="F341" s="3">
        <v>1</v>
      </c>
    </row>
    <row r="342" customHeight="1" spans="1:6">
      <c r="A342" s="3">
        <v>1988</v>
      </c>
      <c r="B342" s="3" t="s">
        <v>102</v>
      </c>
      <c r="C342" s="3" t="s">
        <v>2645</v>
      </c>
      <c r="D342" s="3" t="s">
        <v>2072</v>
      </c>
      <c r="E342" s="3">
        <v>5</v>
      </c>
      <c r="F342" s="3">
        <v>2</v>
      </c>
    </row>
    <row r="343" customHeight="1" spans="1:6">
      <c r="A343" s="3">
        <v>1992</v>
      </c>
      <c r="B343" s="3" t="s">
        <v>62</v>
      </c>
      <c r="C343" s="3" t="s">
        <v>2645</v>
      </c>
      <c r="E343" s="3">
        <v>9</v>
      </c>
      <c r="F343" s="3">
        <v>1</v>
      </c>
    </row>
    <row r="344" customHeight="1" spans="1:6">
      <c r="A344" s="3">
        <v>1988</v>
      </c>
      <c r="B344" s="3" t="s">
        <v>102</v>
      </c>
      <c r="C344" s="3" t="s">
        <v>2645</v>
      </c>
      <c r="D344" s="3" t="s">
        <v>1927</v>
      </c>
      <c r="E344" s="3">
        <v>8</v>
      </c>
      <c r="F344" s="3">
        <v>2</v>
      </c>
    </row>
    <row r="345" customHeight="1" spans="1:6">
      <c r="A345" s="3">
        <v>1988</v>
      </c>
      <c r="B345" s="3" t="s">
        <v>102</v>
      </c>
      <c r="C345" s="3" t="s">
        <v>2645</v>
      </c>
      <c r="D345" s="3" t="s">
        <v>1927</v>
      </c>
      <c r="E345" s="3">
        <v>7</v>
      </c>
      <c r="F345" s="3">
        <v>1</v>
      </c>
    </row>
    <row r="346" customHeight="1" spans="1:6">
      <c r="A346" s="3">
        <v>1989</v>
      </c>
      <c r="B346" s="3" t="s">
        <v>1995</v>
      </c>
      <c r="C346" s="3" t="s">
        <v>5153</v>
      </c>
      <c r="E346" s="3">
        <v>8</v>
      </c>
      <c r="F346" s="3">
        <v>3</v>
      </c>
    </row>
    <row r="347" customHeight="1" spans="1:6">
      <c r="A347" s="3">
        <v>1989</v>
      </c>
      <c r="B347" s="3" t="s">
        <v>2523</v>
      </c>
      <c r="C347" s="3" t="s">
        <v>5154</v>
      </c>
      <c r="E347" s="3">
        <v>9</v>
      </c>
      <c r="F347" s="3">
        <v>3</v>
      </c>
    </row>
    <row r="348" customHeight="1" spans="1:6">
      <c r="A348" s="3">
        <v>1991</v>
      </c>
      <c r="B348" s="3" t="s">
        <v>5155</v>
      </c>
      <c r="C348" s="3" t="s">
        <v>5154</v>
      </c>
      <c r="E348" s="3">
        <v>8</v>
      </c>
      <c r="F348" s="3">
        <v>1</v>
      </c>
    </row>
    <row r="349" customHeight="1" spans="1:6">
      <c r="A349" s="3">
        <v>1989</v>
      </c>
      <c r="B349" s="3" t="s">
        <v>102</v>
      </c>
      <c r="C349" s="3" t="s">
        <v>5156</v>
      </c>
      <c r="E349" s="3">
        <v>7</v>
      </c>
      <c r="F349" s="3">
        <v>1</v>
      </c>
    </row>
    <row r="350" customHeight="1" spans="1:6">
      <c r="A350" s="3">
        <v>1990</v>
      </c>
      <c r="B350" s="3" t="s">
        <v>5099</v>
      </c>
      <c r="C350" s="3" t="s">
        <v>5157</v>
      </c>
      <c r="D350" s="3" t="s">
        <v>5158</v>
      </c>
      <c r="E350" s="3">
        <v>8</v>
      </c>
      <c r="F350" s="3">
        <v>1</v>
      </c>
    </row>
    <row r="351" customHeight="1" spans="1:6">
      <c r="A351" s="3">
        <v>1990</v>
      </c>
      <c r="B351" s="3" t="s">
        <v>5159</v>
      </c>
      <c r="C351" s="3" t="s">
        <v>5157</v>
      </c>
      <c r="E351" s="3" t="s">
        <v>155</v>
      </c>
      <c r="F351" s="3">
        <v>1</v>
      </c>
    </row>
    <row r="352" customHeight="1" spans="1:6">
      <c r="A352" s="3">
        <v>1989</v>
      </c>
      <c r="B352" s="3" t="s">
        <v>2244</v>
      </c>
      <c r="C352" s="3" t="s">
        <v>2023</v>
      </c>
      <c r="E352" s="3">
        <v>9</v>
      </c>
      <c r="F352" s="3">
        <v>4</v>
      </c>
    </row>
    <row r="353" customHeight="1" spans="1:6">
      <c r="A353" s="3">
        <v>1989</v>
      </c>
      <c r="B353" s="3" t="s">
        <v>2244</v>
      </c>
      <c r="C353" s="3" t="s">
        <v>2023</v>
      </c>
      <c r="E353" s="3">
        <v>8</v>
      </c>
      <c r="F353" s="3">
        <v>1</v>
      </c>
    </row>
    <row r="354" customHeight="1" spans="1:6">
      <c r="A354" s="3">
        <v>1978</v>
      </c>
      <c r="B354" s="3" t="s">
        <v>62</v>
      </c>
      <c r="C354" s="3" t="s">
        <v>5160</v>
      </c>
      <c r="E354" s="3">
        <v>7</v>
      </c>
      <c r="F354" s="3">
        <v>1</v>
      </c>
    </row>
    <row r="355" customHeight="1" spans="1:6">
      <c r="A355" s="3">
        <v>2010</v>
      </c>
      <c r="B355" s="3" t="s">
        <v>5161</v>
      </c>
      <c r="C355" s="3" t="s">
        <v>5162</v>
      </c>
      <c r="D355" s="3" t="s">
        <v>5163</v>
      </c>
      <c r="E355" s="3">
        <v>10</v>
      </c>
      <c r="F355" s="3">
        <v>1</v>
      </c>
    </row>
    <row r="356" customHeight="1" spans="1:6">
      <c r="A356" s="3">
        <v>2011</v>
      </c>
      <c r="B356" s="3" t="s">
        <v>4835</v>
      </c>
      <c r="C356" s="3" t="s">
        <v>4836</v>
      </c>
      <c r="E356" s="3">
        <v>10</v>
      </c>
      <c r="F356" s="3">
        <v>4</v>
      </c>
    </row>
    <row r="357" customHeight="1" spans="1:6">
      <c r="A357" s="3">
        <v>1987</v>
      </c>
      <c r="B357" s="3" t="s">
        <v>62</v>
      </c>
      <c r="C357" s="3" t="s">
        <v>5164</v>
      </c>
      <c r="E357" s="3">
        <v>8</v>
      </c>
      <c r="F357" s="3">
        <v>1</v>
      </c>
    </row>
    <row r="358" customHeight="1" spans="1:6">
      <c r="A358" s="3">
        <v>1979</v>
      </c>
      <c r="B358" s="3" t="s">
        <v>5031</v>
      </c>
      <c r="C358" s="3" t="s">
        <v>5165</v>
      </c>
      <c r="E358" s="3">
        <v>7</v>
      </c>
      <c r="F358" s="3">
        <v>1</v>
      </c>
    </row>
    <row r="359" customHeight="1" spans="1:6">
      <c r="A359" s="3">
        <v>1984</v>
      </c>
      <c r="B359" s="3" t="s">
        <v>5031</v>
      </c>
      <c r="C359" s="3" t="s">
        <v>5166</v>
      </c>
      <c r="E359" s="3">
        <v>8</v>
      </c>
      <c r="F359" s="3">
        <v>1</v>
      </c>
    </row>
    <row r="360" customHeight="1" spans="1:6">
      <c r="A360" s="3">
        <v>1984</v>
      </c>
      <c r="B360" s="3" t="s">
        <v>5031</v>
      </c>
      <c r="C360" s="3" t="s">
        <v>5166</v>
      </c>
      <c r="E360" s="3">
        <v>7</v>
      </c>
      <c r="F360" s="3">
        <v>3</v>
      </c>
    </row>
    <row r="361" customHeight="1" spans="1:6">
      <c r="A361" s="3">
        <v>1988</v>
      </c>
      <c r="B361" s="3" t="s">
        <v>2244</v>
      </c>
      <c r="C361" s="3" t="s">
        <v>5167</v>
      </c>
      <c r="E361" s="3">
        <v>7</v>
      </c>
      <c r="F361" s="3">
        <v>1</v>
      </c>
    </row>
    <row r="362" customHeight="1" spans="1:6">
      <c r="A362" s="3">
        <v>1989</v>
      </c>
      <c r="B362" s="3" t="s">
        <v>102</v>
      </c>
      <c r="C362" s="3" t="s">
        <v>5167</v>
      </c>
      <c r="E362" s="3">
        <v>8</v>
      </c>
      <c r="F362" s="3">
        <v>1</v>
      </c>
    </row>
    <row r="363" customHeight="1" spans="1:6">
      <c r="A363" s="3">
        <v>1988</v>
      </c>
      <c r="B363" s="3" t="s">
        <v>102</v>
      </c>
      <c r="C363" s="3" t="s">
        <v>5167</v>
      </c>
      <c r="E363" s="3">
        <v>8</v>
      </c>
      <c r="F363" s="3">
        <v>2</v>
      </c>
    </row>
    <row r="364" customHeight="1" spans="1:6">
      <c r="A364" s="3">
        <v>1988</v>
      </c>
      <c r="B364" s="3" t="s">
        <v>2244</v>
      </c>
      <c r="C364" s="3" t="s">
        <v>5167</v>
      </c>
      <c r="D364" s="3" t="s">
        <v>1927</v>
      </c>
      <c r="E364" s="3">
        <v>8</v>
      </c>
      <c r="F364" s="3">
        <v>1</v>
      </c>
    </row>
    <row r="365" customHeight="1" spans="1:6">
      <c r="A365" s="3">
        <v>1987</v>
      </c>
      <c r="B365" s="3" t="s">
        <v>102</v>
      </c>
      <c r="C365" s="3" t="s">
        <v>5167</v>
      </c>
      <c r="E365" s="3">
        <v>8</v>
      </c>
      <c r="F365" s="3">
        <v>1</v>
      </c>
    </row>
    <row r="366" customHeight="1" spans="1:6">
      <c r="A366" s="3">
        <v>1988</v>
      </c>
      <c r="B366" s="3" t="s">
        <v>102</v>
      </c>
      <c r="C366" s="3" t="s">
        <v>5167</v>
      </c>
      <c r="E366" s="3">
        <v>9</v>
      </c>
      <c r="F366" s="3">
        <v>1</v>
      </c>
    </row>
    <row r="367" customHeight="1" spans="1:6">
      <c r="A367" s="3">
        <v>1988</v>
      </c>
      <c r="B367" s="3" t="s">
        <v>2244</v>
      </c>
      <c r="C367" s="3" t="s">
        <v>5167</v>
      </c>
      <c r="D367" s="3" t="s">
        <v>1927</v>
      </c>
      <c r="E367" s="3">
        <v>9</v>
      </c>
      <c r="F367" s="3">
        <v>1</v>
      </c>
    </row>
    <row r="368" customHeight="1" spans="1:6">
      <c r="A368" s="3">
        <v>1987</v>
      </c>
      <c r="B368" s="3" t="s">
        <v>2244</v>
      </c>
      <c r="C368" s="3" t="s">
        <v>5167</v>
      </c>
      <c r="E368" s="3">
        <v>8</v>
      </c>
      <c r="F368" s="3">
        <v>1</v>
      </c>
    </row>
    <row r="369" customHeight="1" spans="1:6">
      <c r="A369" s="3">
        <v>1987</v>
      </c>
      <c r="B369" s="3" t="s">
        <v>2244</v>
      </c>
      <c r="C369" s="3" t="s">
        <v>5167</v>
      </c>
      <c r="E369" s="3">
        <v>8</v>
      </c>
      <c r="F369" s="3">
        <v>1</v>
      </c>
    </row>
    <row r="370" customHeight="1" spans="1:6">
      <c r="A370" s="3">
        <v>2017</v>
      </c>
      <c r="B370" s="3" t="s">
        <v>5168</v>
      </c>
      <c r="C370" s="3" t="s">
        <v>922</v>
      </c>
      <c r="E370" s="3">
        <v>9</v>
      </c>
      <c r="F370" s="3">
        <v>1</v>
      </c>
    </row>
    <row r="371" customHeight="1" spans="1:6">
      <c r="A371" s="3">
        <v>1990</v>
      </c>
      <c r="B371" s="3" t="s">
        <v>5169</v>
      </c>
      <c r="C371" s="3" t="s">
        <v>4121</v>
      </c>
      <c r="E371" s="3" t="s">
        <v>5109</v>
      </c>
      <c r="F371" s="3">
        <v>1</v>
      </c>
    </row>
    <row r="372" customHeight="1" spans="1:6">
      <c r="A372" s="3">
        <v>1990</v>
      </c>
      <c r="B372" s="3" t="s">
        <v>5169</v>
      </c>
      <c r="C372" s="3" t="s">
        <v>4121</v>
      </c>
      <c r="E372" s="3">
        <v>7</v>
      </c>
      <c r="F372" s="3">
        <v>1</v>
      </c>
    </row>
    <row r="373" customHeight="1" spans="1:6">
      <c r="A373" s="3">
        <v>1990</v>
      </c>
      <c r="B373" s="3" t="s">
        <v>5170</v>
      </c>
      <c r="C373" s="3" t="s">
        <v>4121</v>
      </c>
      <c r="E373" s="3">
        <v>8</v>
      </c>
      <c r="F373" s="3">
        <v>1</v>
      </c>
    </row>
    <row r="374" customHeight="1" spans="1:6">
      <c r="A374" s="3">
        <v>1982</v>
      </c>
      <c r="B374" s="3" t="s">
        <v>5031</v>
      </c>
      <c r="C374" s="3" t="s">
        <v>5171</v>
      </c>
      <c r="E374" s="3">
        <v>8</v>
      </c>
      <c r="F374" s="3">
        <v>1</v>
      </c>
    </row>
    <row r="375" customHeight="1" spans="1:6">
      <c r="A375" s="3">
        <v>1982</v>
      </c>
      <c r="B375" s="3" t="s">
        <v>5031</v>
      </c>
      <c r="C375" s="3" t="s">
        <v>5171</v>
      </c>
      <c r="D375" s="3" t="s">
        <v>5107</v>
      </c>
      <c r="E375" s="3">
        <v>8</v>
      </c>
      <c r="F375" s="3">
        <v>2</v>
      </c>
    </row>
    <row r="376" customHeight="1" spans="1:6">
      <c r="A376" s="3">
        <v>2019</v>
      </c>
      <c r="B376" s="3" t="s">
        <v>5172</v>
      </c>
      <c r="C376" s="3" t="s">
        <v>5173</v>
      </c>
      <c r="E376" s="3">
        <v>8</v>
      </c>
      <c r="F376" s="3">
        <v>8</v>
      </c>
    </row>
    <row r="377" customHeight="1" spans="1:6">
      <c r="A377" s="3">
        <v>2019</v>
      </c>
      <c r="B377" s="3" t="s">
        <v>5172</v>
      </c>
      <c r="C377" s="3" t="s">
        <v>5173</v>
      </c>
      <c r="D377" s="3" t="s">
        <v>5174</v>
      </c>
      <c r="E377" s="3">
        <v>8</v>
      </c>
      <c r="F377" s="3">
        <v>1</v>
      </c>
    </row>
    <row r="378" customHeight="1" spans="1:6">
      <c r="A378" s="3">
        <v>2019</v>
      </c>
      <c r="B378" s="3" t="s">
        <v>5149</v>
      </c>
      <c r="C378" s="3" t="s">
        <v>5173</v>
      </c>
      <c r="E378" s="3">
        <v>9</v>
      </c>
      <c r="F378" s="3">
        <v>1</v>
      </c>
    </row>
    <row r="379" customHeight="1" spans="1:6">
      <c r="A379" s="3">
        <v>1982</v>
      </c>
      <c r="B379" s="3" t="s">
        <v>5031</v>
      </c>
      <c r="C379" s="3" t="s">
        <v>5175</v>
      </c>
      <c r="E379" s="3">
        <v>9</v>
      </c>
      <c r="F379" s="3">
        <v>1</v>
      </c>
    </row>
    <row r="380" customHeight="1" spans="1:6">
      <c r="A380" s="3">
        <v>1980</v>
      </c>
      <c r="B380" s="3" t="s">
        <v>62</v>
      </c>
      <c r="C380" s="3" t="s">
        <v>5175</v>
      </c>
      <c r="E380" s="3">
        <v>8</v>
      </c>
      <c r="F380" s="3">
        <v>2</v>
      </c>
    </row>
    <row r="381" customHeight="1" spans="1:21">
      <c r="A381" s="59">
        <v>2020</v>
      </c>
      <c r="B381" s="59" t="s">
        <v>5044</v>
      </c>
      <c r="C381" s="59" t="s">
        <v>5176</v>
      </c>
      <c r="D381" s="60"/>
      <c r="E381" s="59">
        <v>9</v>
      </c>
      <c r="F381" s="59">
        <v>1</v>
      </c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</row>
    <row r="382" customHeight="1" spans="1:21">
      <c r="A382" s="59">
        <v>2020</v>
      </c>
      <c r="B382" s="59" t="s">
        <v>23</v>
      </c>
      <c r="C382" s="59" t="s">
        <v>46</v>
      </c>
      <c r="D382" s="59" t="s">
        <v>506</v>
      </c>
      <c r="E382" s="59" t="s">
        <v>244</v>
      </c>
      <c r="F382" s="59">
        <v>1</v>
      </c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</row>
    <row r="383" customHeight="1" spans="1:21">
      <c r="A383" s="59">
        <v>2020</v>
      </c>
      <c r="B383" s="59" t="s">
        <v>3649</v>
      </c>
      <c r="C383" s="59" t="s">
        <v>46</v>
      </c>
      <c r="D383" s="60"/>
      <c r="E383" s="59">
        <v>10</v>
      </c>
      <c r="F383" s="59">
        <v>1</v>
      </c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</row>
    <row r="384" customHeight="1" spans="1:21">
      <c r="A384" s="59">
        <v>2020</v>
      </c>
      <c r="B384" s="59" t="s">
        <v>57</v>
      </c>
      <c r="C384" s="59" t="s">
        <v>46</v>
      </c>
      <c r="D384" s="59" t="s">
        <v>271</v>
      </c>
      <c r="E384" s="59">
        <v>10</v>
      </c>
      <c r="F384" s="59">
        <v>1</v>
      </c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</row>
    <row r="385" customHeight="1" spans="1:21">
      <c r="A385" s="59">
        <v>2020</v>
      </c>
      <c r="B385" s="59" t="s">
        <v>5177</v>
      </c>
      <c r="C385" s="59" t="s">
        <v>46</v>
      </c>
      <c r="D385" s="60"/>
      <c r="E385" s="59">
        <v>9</v>
      </c>
      <c r="F385" s="59">
        <v>1</v>
      </c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</row>
    <row r="386" customHeight="1" spans="1:21">
      <c r="A386" s="59">
        <v>2020</v>
      </c>
      <c r="B386" s="59" t="s">
        <v>131</v>
      </c>
      <c r="C386" s="59" t="s">
        <v>46</v>
      </c>
      <c r="D386" s="60"/>
      <c r="E386" s="59">
        <v>9</v>
      </c>
      <c r="F386" s="59">
        <v>1</v>
      </c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</row>
    <row r="387" customHeight="1" spans="1:21">
      <c r="A387" s="59">
        <v>2020</v>
      </c>
      <c r="B387" s="59" t="s">
        <v>23</v>
      </c>
      <c r="C387" s="59" t="s">
        <v>46</v>
      </c>
      <c r="D387" s="59" t="s">
        <v>506</v>
      </c>
      <c r="E387" s="59">
        <v>9</v>
      </c>
      <c r="F387" s="59">
        <v>1</v>
      </c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</row>
    <row r="388" customHeight="1" spans="1:6">
      <c r="A388" s="3">
        <v>1989</v>
      </c>
      <c r="B388" s="3" t="s">
        <v>5031</v>
      </c>
      <c r="C388" s="3" t="s">
        <v>5178</v>
      </c>
      <c r="E388" s="3">
        <v>9</v>
      </c>
      <c r="F388" s="3">
        <v>1</v>
      </c>
    </row>
    <row r="389" customHeight="1" spans="1:6">
      <c r="A389" s="3">
        <v>1996</v>
      </c>
      <c r="B389" s="3" t="s">
        <v>5179</v>
      </c>
      <c r="C389" s="3" t="s">
        <v>2997</v>
      </c>
      <c r="E389" s="3">
        <v>9</v>
      </c>
      <c r="F389" s="3">
        <v>2</v>
      </c>
    </row>
    <row r="390" customHeight="1" spans="1:6">
      <c r="A390" s="3">
        <v>1987</v>
      </c>
      <c r="B390" s="3" t="s">
        <v>330</v>
      </c>
      <c r="C390" s="3" t="s">
        <v>708</v>
      </c>
      <c r="D390" s="3" t="s">
        <v>709</v>
      </c>
      <c r="E390" s="3">
        <v>10</v>
      </c>
      <c r="F390" s="3">
        <v>1</v>
      </c>
    </row>
    <row r="391" customHeight="1" spans="1:6">
      <c r="A391" s="3">
        <v>1988</v>
      </c>
      <c r="B391" s="3" t="s">
        <v>102</v>
      </c>
      <c r="C391" s="3" t="s">
        <v>2369</v>
      </c>
      <c r="E391" s="3">
        <v>8</v>
      </c>
      <c r="F391" s="3">
        <v>1</v>
      </c>
    </row>
    <row r="392" customHeight="1" spans="1:6">
      <c r="A392" s="3">
        <v>1988</v>
      </c>
      <c r="B392" s="3" t="s">
        <v>102</v>
      </c>
      <c r="C392" s="3" t="s">
        <v>2369</v>
      </c>
      <c r="E392" s="3">
        <v>9</v>
      </c>
      <c r="F392" s="3">
        <v>3</v>
      </c>
    </row>
    <row r="393" customHeight="1" spans="1:6">
      <c r="A393" s="3">
        <v>1981</v>
      </c>
      <c r="B393" s="3" t="s">
        <v>62</v>
      </c>
      <c r="C393" s="3" t="s">
        <v>2868</v>
      </c>
      <c r="D393" s="3" t="s">
        <v>1953</v>
      </c>
      <c r="E393" s="3">
        <v>8</v>
      </c>
      <c r="F393" s="3">
        <v>1</v>
      </c>
    </row>
    <row r="394" customHeight="1" spans="1:6">
      <c r="A394" s="3">
        <v>1984</v>
      </c>
      <c r="B394" s="3" t="s">
        <v>62</v>
      </c>
      <c r="C394" s="3" t="s">
        <v>5180</v>
      </c>
      <c r="E394" s="3">
        <v>7</v>
      </c>
      <c r="F394" s="3">
        <v>1</v>
      </c>
    </row>
    <row r="395" customHeight="1" spans="1:6">
      <c r="A395" s="3">
        <v>1975</v>
      </c>
      <c r="B395" s="3" t="s">
        <v>712</v>
      </c>
      <c r="C395" s="3" t="s">
        <v>713</v>
      </c>
      <c r="E395" s="3">
        <v>10</v>
      </c>
      <c r="F395" s="3">
        <v>4</v>
      </c>
    </row>
    <row r="396" customHeight="1" spans="1:6">
      <c r="A396" s="3">
        <v>1976</v>
      </c>
      <c r="B396" s="3" t="s">
        <v>62</v>
      </c>
      <c r="C396" s="3" t="s">
        <v>713</v>
      </c>
      <c r="E396" s="3">
        <v>9</v>
      </c>
      <c r="F396" s="3">
        <v>9</v>
      </c>
    </row>
    <row r="397" customHeight="1" spans="1:6">
      <c r="A397" s="3">
        <v>1978</v>
      </c>
      <c r="B397" s="3" t="s">
        <v>5031</v>
      </c>
      <c r="C397" s="3" t="s">
        <v>3580</v>
      </c>
      <c r="E397" s="3">
        <v>8</v>
      </c>
      <c r="F397" s="3">
        <v>1</v>
      </c>
    </row>
    <row r="398" customHeight="1" spans="1:6">
      <c r="A398" s="3">
        <v>2018</v>
      </c>
      <c r="B398" s="3" t="s">
        <v>237</v>
      </c>
      <c r="C398" s="3" t="s">
        <v>681</v>
      </c>
      <c r="E398" s="3">
        <v>10</v>
      </c>
      <c r="F398" s="3">
        <v>1</v>
      </c>
    </row>
    <row r="399" customHeight="1" spans="1:6">
      <c r="A399" s="3">
        <v>2018</v>
      </c>
      <c r="B399" s="3" t="s">
        <v>237</v>
      </c>
      <c r="C399" s="3" t="s">
        <v>681</v>
      </c>
      <c r="E399" s="3">
        <v>9</v>
      </c>
      <c r="F399" s="3">
        <v>7</v>
      </c>
    </row>
    <row r="400" customHeight="1" spans="1:6">
      <c r="A400" s="3">
        <v>2012</v>
      </c>
      <c r="B400" s="3" t="s">
        <v>5181</v>
      </c>
      <c r="C400" s="3" t="s">
        <v>5182</v>
      </c>
      <c r="E400" s="3">
        <v>5</v>
      </c>
      <c r="F400" s="3">
        <v>1</v>
      </c>
    </row>
    <row r="401" customHeight="1" spans="1:6">
      <c r="A401" s="3">
        <v>1988</v>
      </c>
      <c r="B401" s="3" t="s">
        <v>102</v>
      </c>
      <c r="C401" s="3" t="s">
        <v>5183</v>
      </c>
      <c r="E401" s="3">
        <v>7</v>
      </c>
      <c r="F401" s="3">
        <v>3</v>
      </c>
    </row>
    <row r="402" customHeight="1" spans="1:6">
      <c r="A402" s="3">
        <v>1989</v>
      </c>
      <c r="B402" s="3" t="s">
        <v>102</v>
      </c>
      <c r="C402" s="3" t="s">
        <v>5183</v>
      </c>
      <c r="E402" s="3">
        <v>8</v>
      </c>
      <c r="F402" s="3">
        <v>2</v>
      </c>
    </row>
    <row r="403" customHeight="1" spans="1:6">
      <c r="A403" s="3">
        <v>1989</v>
      </c>
      <c r="B403" s="3" t="s">
        <v>102</v>
      </c>
      <c r="C403" s="3" t="s">
        <v>5183</v>
      </c>
      <c r="E403" s="3">
        <v>7</v>
      </c>
      <c r="F403" s="3">
        <v>1</v>
      </c>
    </row>
    <row r="404" customHeight="1" spans="1:6">
      <c r="A404" s="3">
        <v>1989</v>
      </c>
      <c r="B404" s="3" t="s">
        <v>102</v>
      </c>
      <c r="C404" s="3" t="s">
        <v>5183</v>
      </c>
      <c r="E404" s="3">
        <v>9</v>
      </c>
      <c r="F404" s="3">
        <v>1</v>
      </c>
    </row>
    <row r="405" customHeight="1" spans="1:6">
      <c r="A405" s="3">
        <v>1988</v>
      </c>
      <c r="B405" s="3" t="s">
        <v>102</v>
      </c>
      <c r="C405" s="3" t="s">
        <v>5183</v>
      </c>
      <c r="E405" s="3">
        <v>9</v>
      </c>
      <c r="F405" s="3">
        <v>3</v>
      </c>
    </row>
    <row r="406" customHeight="1" spans="1:6">
      <c r="A406" s="3">
        <v>1988</v>
      </c>
      <c r="B406" s="3" t="s">
        <v>102</v>
      </c>
      <c r="C406" s="3" t="s">
        <v>5183</v>
      </c>
      <c r="E406" s="3">
        <v>8</v>
      </c>
      <c r="F406" s="3">
        <v>1</v>
      </c>
    </row>
    <row r="407" customHeight="1" spans="1:6">
      <c r="A407" s="3">
        <v>1988</v>
      </c>
      <c r="B407" s="3" t="s">
        <v>102</v>
      </c>
      <c r="C407" s="3" t="s">
        <v>5183</v>
      </c>
      <c r="E407" s="3">
        <v>7.5</v>
      </c>
      <c r="F407" s="3">
        <v>1</v>
      </c>
    </row>
    <row r="408" customHeight="1" spans="1:6">
      <c r="A408" s="3">
        <v>1988</v>
      </c>
      <c r="B408" s="3" t="s">
        <v>102</v>
      </c>
      <c r="C408" s="3" t="s">
        <v>5183</v>
      </c>
      <c r="E408" s="3" t="s">
        <v>984</v>
      </c>
      <c r="F408" s="3">
        <v>2</v>
      </c>
    </row>
    <row r="409" customHeight="1" spans="1:6">
      <c r="A409" s="3">
        <v>1989</v>
      </c>
      <c r="B409" s="3" t="s">
        <v>2244</v>
      </c>
      <c r="C409" s="3" t="s">
        <v>5183</v>
      </c>
      <c r="E409" s="3">
        <v>8</v>
      </c>
      <c r="F409" s="3">
        <v>1</v>
      </c>
    </row>
    <row r="410" customHeight="1" spans="1:6">
      <c r="A410" s="3">
        <v>1992</v>
      </c>
      <c r="B410" s="3" t="s">
        <v>5184</v>
      </c>
      <c r="C410" s="3" t="s">
        <v>2532</v>
      </c>
      <c r="E410" s="3">
        <v>9</v>
      </c>
      <c r="F410" s="3">
        <v>8</v>
      </c>
    </row>
    <row r="411" customHeight="1" spans="1:6">
      <c r="A411" s="3">
        <v>1992</v>
      </c>
      <c r="B411" s="3" t="s">
        <v>5184</v>
      </c>
      <c r="C411" s="3" t="s">
        <v>2532</v>
      </c>
      <c r="E411" s="3">
        <v>8</v>
      </c>
      <c r="F411" s="3">
        <v>3</v>
      </c>
    </row>
    <row r="412" customHeight="1" spans="1:6">
      <c r="A412" s="3">
        <v>1992</v>
      </c>
      <c r="B412" s="3" t="s">
        <v>62</v>
      </c>
      <c r="C412" s="3" t="s">
        <v>2532</v>
      </c>
      <c r="E412" s="3">
        <v>9</v>
      </c>
      <c r="F412" s="3">
        <v>30</v>
      </c>
    </row>
    <row r="413" customHeight="1" spans="1:6">
      <c r="A413" s="63">
        <v>1992</v>
      </c>
      <c r="B413" s="63" t="s">
        <v>62</v>
      </c>
      <c r="C413" s="63" t="s">
        <v>2532</v>
      </c>
      <c r="D413" s="62"/>
      <c r="E413" s="63">
        <v>8</v>
      </c>
      <c r="F413" s="63">
        <v>13</v>
      </c>
    </row>
    <row r="414" customHeight="1" spans="1:6">
      <c r="A414" s="3">
        <v>1992</v>
      </c>
      <c r="B414" s="3" t="s">
        <v>5185</v>
      </c>
      <c r="C414" s="3" t="s">
        <v>2532</v>
      </c>
      <c r="E414" s="3">
        <v>9</v>
      </c>
      <c r="F414" s="3">
        <v>1</v>
      </c>
    </row>
    <row r="415" customHeight="1" spans="1:6">
      <c r="A415" s="3">
        <v>1992</v>
      </c>
      <c r="B415" s="3" t="s">
        <v>1802</v>
      </c>
      <c r="C415" s="3" t="s">
        <v>2532</v>
      </c>
      <c r="D415" s="3" t="s">
        <v>1908</v>
      </c>
      <c r="E415" s="3">
        <v>9</v>
      </c>
      <c r="F415" s="3">
        <v>1</v>
      </c>
    </row>
    <row r="416" customHeight="1" spans="1:6">
      <c r="A416" s="3">
        <v>1992</v>
      </c>
      <c r="B416" s="3" t="s">
        <v>2439</v>
      </c>
      <c r="C416" s="3" t="s">
        <v>2532</v>
      </c>
      <c r="E416" s="3" t="s">
        <v>68</v>
      </c>
      <c r="F416" s="3">
        <v>1</v>
      </c>
    </row>
    <row r="417" customHeight="1" spans="1:6">
      <c r="A417" s="3">
        <v>1992</v>
      </c>
      <c r="B417" s="3" t="s">
        <v>2031</v>
      </c>
      <c r="C417" s="3" t="s">
        <v>2532</v>
      </c>
      <c r="E417" s="3">
        <v>10</v>
      </c>
      <c r="F417" s="3">
        <v>4</v>
      </c>
    </row>
    <row r="418" customHeight="1" spans="1:6">
      <c r="A418" s="3">
        <v>1992</v>
      </c>
      <c r="B418" s="3" t="s">
        <v>131</v>
      </c>
      <c r="C418" s="3" t="s">
        <v>2532</v>
      </c>
      <c r="E418" s="3">
        <v>9</v>
      </c>
      <c r="F418" s="3">
        <v>3</v>
      </c>
    </row>
    <row r="419" customHeight="1" spans="1:6">
      <c r="A419" s="3">
        <v>1992</v>
      </c>
      <c r="B419" s="3" t="s">
        <v>131</v>
      </c>
      <c r="C419" s="3" t="s">
        <v>2532</v>
      </c>
      <c r="E419" s="3">
        <v>8</v>
      </c>
      <c r="F419" s="3">
        <v>1</v>
      </c>
    </row>
    <row r="420" customHeight="1" spans="1:6">
      <c r="A420" s="3">
        <v>1992</v>
      </c>
      <c r="B420" s="3" t="s">
        <v>1802</v>
      </c>
      <c r="C420" s="3" t="s">
        <v>2532</v>
      </c>
      <c r="D420" s="3" t="s">
        <v>1908</v>
      </c>
      <c r="E420" s="3">
        <v>8</v>
      </c>
      <c r="F420" s="3">
        <v>1</v>
      </c>
    </row>
    <row r="421" customHeight="1" spans="1:6">
      <c r="A421" s="3">
        <v>1992</v>
      </c>
      <c r="B421" s="3" t="s">
        <v>62</v>
      </c>
      <c r="C421" s="3" t="s">
        <v>2532</v>
      </c>
      <c r="E421" s="3">
        <v>7</v>
      </c>
      <c r="F421" s="3">
        <v>1</v>
      </c>
    </row>
    <row r="422" customHeight="1" spans="1:6">
      <c r="A422" s="3">
        <v>1992</v>
      </c>
      <c r="B422" s="3" t="s">
        <v>62</v>
      </c>
      <c r="C422" s="3" t="s">
        <v>2532</v>
      </c>
      <c r="E422" s="3">
        <v>6</v>
      </c>
      <c r="F422" s="3">
        <v>2</v>
      </c>
    </row>
    <row r="423" customHeight="1" spans="1:6">
      <c r="A423" s="3">
        <v>1992</v>
      </c>
      <c r="B423" s="3" t="s">
        <v>2523</v>
      </c>
      <c r="C423" s="3" t="s">
        <v>2532</v>
      </c>
      <c r="E423" s="3">
        <v>8</v>
      </c>
      <c r="F423" s="3">
        <v>1</v>
      </c>
    </row>
    <row r="424" customHeight="1" spans="1:6">
      <c r="A424" s="3">
        <v>1992</v>
      </c>
      <c r="B424" s="3" t="s">
        <v>62</v>
      </c>
      <c r="C424" s="3" t="s">
        <v>5186</v>
      </c>
      <c r="E424" s="3">
        <v>9</v>
      </c>
      <c r="F424" s="3">
        <v>3</v>
      </c>
    </row>
    <row r="425" customHeight="1" spans="1:6">
      <c r="A425" s="3">
        <v>1989</v>
      </c>
      <c r="B425" s="3" t="s">
        <v>5035</v>
      </c>
      <c r="C425" s="3" t="s">
        <v>5187</v>
      </c>
      <c r="E425" s="3">
        <v>9</v>
      </c>
      <c r="F425" s="3">
        <v>13</v>
      </c>
    </row>
    <row r="426" customHeight="1" spans="1:6">
      <c r="A426" s="3">
        <v>1978</v>
      </c>
      <c r="B426" s="3" t="s">
        <v>5031</v>
      </c>
      <c r="C426" s="3" t="s">
        <v>3578</v>
      </c>
      <c r="E426" s="3">
        <v>7</v>
      </c>
      <c r="F426" s="3">
        <v>1</v>
      </c>
    </row>
    <row r="427" customHeight="1" spans="1:6">
      <c r="A427" s="3">
        <v>1984</v>
      </c>
      <c r="B427" s="3" t="s">
        <v>1974</v>
      </c>
      <c r="C427" s="3" t="s">
        <v>4782</v>
      </c>
      <c r="E427" s="3">
        <v>8</v>
      </c>
      <c r="F427" s="3">
        <v>1</v>
      </c>
    </row>
    <row r="428" customHeight="1" spans="1:6">
      <c r="A428" s="3">
        <v>1990</v>
      </c>
      <c r="B428" s="3" t="s">
        <v>5092</v>
      </c>
      <c r="C428" s="3" t="s">
        <v>5188</v>
      </c>
      <c r="E428" s="3">
        <v>8</v>
      </c>
      <c r="F428" s="3">
        <v>1</v>
      </c>
    </row>
    <row r="429" customHeight="1" spans="1:6">
      <c r="A429" s="3">
        <v>2008</v>
      </c>
      <c r="B429" s="3" t="s">
        <v>5189</v>
      </c>
      <c r="C429" s="3" t="s">
        <v>4790</v>
      </c>
      <c r="E429" s="3">
        <v>10</v>
      </c>
      <c r="F429" s="3">
        <v>9</v>
      </c>
    </row>
    <row r="430" customHeight="1" spans="1:6">
      <c r="A430" s="3">
        <v>2008</v>
      </c>
      <c r="B430" s="3" t="s">
        <v>1802</v>
      </c>
      <c r="C430" s="3" t="s">
        <v>4790</v>
      </c>
      <c r="E430" s="3">
        <v>9</v>
      </c>
      <c r="F430" s="3">
        <v>3</v>
      </c>
    </row>
    <row r="431" customHeight="1" spans="1:6">
      <c r="A431" s="3">
        <v>1995</v>
      </c>
      <c r="B431" s="3" t="s">
        <v>5190</v>
      </c>
      <c r="C431" s="3" t="s">
        <v>5191</v>
      </c>
      <c r="E431" s="3">
        <v>9</v>
      </c>
      <c r="F431" s="3">
        <v>2</v>
      </c>
    </row>
    <row r="432" customHeight="1" spans="1:6">
      <c r="A432" s="3">
        <v>1982</v>
      </c>
      <c r="B432" s="3" t="s">
        <v>5031</v>
      </c>
      <c r="C432" s="3" t="s">
        <v>5192</v>
      </c>
      <c r="E432" s="3">
        <v>7</v>
      </c>
      <c r="F432" s="3">
        <v>2</v>
      </c>
    </row>
    <row r="433" customHeight="1" spans="1:6">
      <c r="A433" s="3">
        <v>1978</v>
      </c>
      <c r="B433" s="3" t="s">
        <v>5031</v>
      </c>
      <c r="C433" s="3" t="s">
        <v>639</v>
      </c>
      <c r="E433" s="3">
        <v>8</v>
      </c>
      <c r="F433" s="3">
        <v>1</v>
      </c>
    </row>
    <row r="434" customHeight="1" spans="1:6">
      <c r="A434" s="3">
        <v>1990</v>
      </c>
      <c r="B434" s="3" t="s">
        <v>5092</v>
      </c>
      <c r="C434" s="3" t="s">
        <v>4127</v>
      </c>
      <c r="E434" s="3">
        <v>9</v>
      </c>
      <c r="F434" s="3">
        <v>1</v>
      </c>
    </row>
    <row r="435" customHeight="1" spans="1:6">
      <c r="A435" s="3">
        <v>2001</v>
      </c>
      <c r="B435" s="3" t="s">
        <v>1802</v>
      </c>
      <c r="C435" s="3" t="s">
        <v>5193</v>
      </c>
      <c r="D435" s="3" t="s">
        <v>5194</v>
      </c>
      <c r="E435" s="3">
        <v>9</v>
      </c>
      <c r="F435" s="3">
        <v>1</v>
      </c>
    </row>
    <row r="436" customHeight="1" spans="1:6">
      <c r="A436" s="3">
        <v>2001</v>
      </c>
      <c r="B436" s="3" t="s">
        <v>1802</v>
      </c>
      <c r="C436" s="3" t="s">
        <v>5193</v>
      </c>
      <c r="D436" s="3" t="s">
        <v>5195</v>
      </c>
      <c r="E436" s="3">
        <v>6</v>
      </c>
      <c r="F436" s="3">
        <v>1</v>
      </c>
    </row>
    <row r="437" customHeight="1" spans="1:6">
      <c r="A437" s="65">
        <v>2001</v>
      </c>
      <c r="B437" s="45" t="s">
        <v>1802</v>
      </c>
      <c r="C437" s="45" t="s">
        <v>5193</v>
      </c>
      <c r="D437" s="45"/>
      <c r="E437" s="45">
        <v>8.5</v>
      </c>
      <c r="F437" s="65">
        <v>1</v>
      </c>
    </row>
    <row r="438" customHeight="1" spans="1:6">
      <c r="A438" s="3">
        <v>2001</v>
      </c>
      <c r="B438" s="3" t="s">
        <v>1802</v>
      </c>
      <c r="C438" s="3" t="s">
        <v>5193</v>
      </c>
      <c r="E438" s="3">
        <v>8</v>
      </c>
      <c r="F438" s="3">
        <v>2</v>
      </c>
    </row>
    <row r="439" customHeight="1" spans="1:6">
      <c r="A439" s="3">
        <v>2001</v>
      </c>
      <c r="B439" s="3" t="s">
        <v>1802</v>
      </c>
      <c r="C439" s="3" t="s">
        <v>5193</v>
      </c>
      <c r="E439" s="3">
        <v>7</v>
      </c>
      <c r="F439" s="3">
        <v>1</v>
      </c>
    </row>
    <row r="440" customHeight="1" spans="1:6">
      <c r="A440" s="65">
        <v>2001</v>
      </c>
      <c r="B440" s="45" t="s">
        <v>1802</v>
      </c>
      <c r="C440" s="45" t="s">
        <v>5193</v>
      </c>
      <c r="D440" s="45"/>
      <c r="E440" s="45" t="s">
        <v>5118</v>
      </c>
      <c r="F440" s="65">
        <v>1</v>
      </c>
    </row>
    <row r="441" customHeight="1" spans="1:6">
      <c r="A441" s="3">
        <v>2001</v>
      </c>
      <c r="B441" s="3" t="s">
        <v>1802</v>
      </c>
      <c r="C441" s="3" t="s">
        <v>5193</v>
      </c>
      <c r="E441" s="3" t="s">
        <v>5196</v>
      </c>
      <c r="F441" s="3">
        <v>1</v>
      </c>
    </row>
    <row r="442" customHeight="1" spans="1:6">
      <c r="A442" s="3">
        <v>1988</v>
      </c>
      <c r="B442" s="3" t="s">
        <v>102</v>
      </c>
      <c r="C442" s="3" t="s">
        <v>5197</v>
      </c>
      <c r="E442" s="3">
        <v>9</v>
      </c>
      <c r="F442" s="3">
        <v>1</v>
      </c>
    </row>
    <row r="443" customHeight="1" spans="1:6">
      <c r="A443" s="3">
        <v>2001</v>
      </c>
      <c r="B443" s="3" t="s">
        <v>62</v>
      </c>
      <c r="C443" s="3" t="s">
        <v>3556</v>
      </c>
      <c r="E443" s="3">
        <v>8</v>
      </c>
      <c r="F443" s="3">
        <v>1</v>
      </c>
    </row>
    <row r="444" customHeight="1" spans="1:6">
      <c r="A444" s="3">
        <v>1978</v>
      </c>
      <c r="B444" s="3" t="s">
        <v>5031</v>
      </c>
      <c r="C444" s="3" t="s">
        <v>279</v>
      </c>
      <c r="E444" s="3">
        <v>8</v>
      </c>
      <c r="F444" s="3">
        <v>2</v>
      </c>
    </row>
    <row r="445" customHeight="1" spans="1:6">
      <c r="A445" s="3">
        <v>1982</v>
      </c>
      <c r="B445" s="3" t="s">
        <v>62</v>
      </c>
      <c r="C445" s="3" t="s">
        <v>5198</v>
      </c>
      <c r="E445" s="3">
        <v>9</v>
      </c>
      <c r="F445" s="3">
        <v>1</v>
      </c>
    </row>
    <row r="446" customHeight="1" spans="1:6">
      <c r="A446" s="3">
        <v>1989</v>
      </c>
      <c r="B446" s="3" t="s">
        <v>62</v>
      </c>
      <c r="C446" s="3" t="s">
        <v>5199</v>
      </c>
      <c r="E446" s="3">
        <v>9</v>
      </c>
      <c r="F446" s="3">
        <v>27</v>
      </c>
    </row>
    <row r="447" customHeight="1" spans="1:6">
      <c r="A447" s="3">
        <v>1989</v>
      </c>
      <c r="B447" s="3" t="s">
        <v>90</v>
      </c>
      <c r="C447" s="3" t="s">
        <v>967</v>
      </c>
      <c r="E447" s="3">
        <v>9</v>
      </c>
      <c r="F447" s="3">
        <v>1</v>
      </c>
    </row>
    <row r="448" customHeight="1" spans="1:6">
      <c r="A448" s="3">
        <v>1989</v>
      </c>
      <c r="B448" s="3" t="s">
        <v>90</v>
      </c>
      <c r="C448" s="3" t="s">
        <v>967</v>
      </c>
      <c r="E448" s="3" t="s">
        <v>808</v>
      </c>
      <c r="F448" s="3">
        <v>1</v>
      </c>
    </row>
    <row r="449" customHeight="1" spans="1:6">
      <c r="A449" s="3">
        <v>1989</v>
      </c>
      <c r="B449" s="3" t="s">
        <v>90</v>
      </c>
      <c r="C449" s="3" t="s">
        <v>967</v>
      </c>
      <c r="E449" s="3" t="s">
        <v>984</v>
      </c>
      <c r="F449" s="3">
        <v>1</v>
      </c>
    </row>
    <row r="450" customHeight="1" spans="1:6">
      <c r="A450" s="3">
        <v>1989</v>
      </c>
      <c r="B450" s="3" t="s">
        <v>330</v>
      </c>
      <c r="C450" s="3" t="s">
        <v>967</v>
      </c>
      <c r="E450" s="3">
        <v>9</v>
      </c>
      <c r="F450" s="3">
        <v>1</v>
      </c>
    </row>
    <row r="451" customHeight="1" spans="1:6">
      <c r="A451" s="3">
        <v>1989</v>
      </c>
      <c r="B451" s="3" t="s">
        <v>5063</v>
      </c>
      <c r="C451" s="3" t="s">
        <v>5200</v>
      </c>
      <c r="E451" s="3">
        <v>9</v>
      </c>
      <c r="F451" s="3">
        <v>7</v>
      </c>
    </row>
    <row r="452" customHeight="1" spans="1:6">
      <c r="A452" s="3">
        <v>1998</v>
      </c>
      <c r="B452" s="3" t="s">
        <v>62</v>
      </c>
      <c r="C452" s="3" t="s">
        <v>5201</v>
      </c>
      <c r="E452" s="3">
        <v>9</v>
      </c>
      <c r="F452" s="3">
        <v>2</v>
      </c>
    </row>
    <row r="453" customHeight="1" spans="1:6">
      <c r="A453" s="3">
        <v>2019</v>
      </c>
      <c r="B453" s="3" t="s">
        <v>827</v>
      </c>
      <c r="C453" s="3" t="s">
        <v>5202</v>
      </c>
      <c r="E453" s="3">
        <v>10</v>
      </c>
      <c r="F453" s="3">
        <v>1</v>
      </c>
    </row>
    <row r="454" customHeight="1" spans="1:6">
      <c r="A454" s="3">
        <v>1984</v>
      </c>
      <c r="B454" s="3" t="s">
        <v>62</v>
      </c>
      <c r="C454" s="3" t="s">
        <v>978</v>
      </c>
      <c r="E454" s="3">
        <v>7</v>
      </c>
      <c r="F454" s="3">
        <v>1</v>
      </c>
    </row>
    <row r="455" customHeight="1" spans="1:6">
      <c r="A455" s="3">
        <v>2020</v>
      </c>
      <c r="B455" s="3" t="s">
        <v>3649</v>
      </c>
      <c r="C455" s="3" t="s">
        <v>36</v>
      </c>
      <c r="D455" s="3" t="s">
        <v>506</v>
      </c>
      <c r="E455" s="3">
        <v>9</v>
      </c>
      <c r="F455" s="3">
        <v>1</v>
      </c>
    </row>
    <row r="456" customHeight="1" spans="1:6">
      <c r="A456" s="3">
        <v>2019</v>
      </c>
      <c r="B456" s="3" t="s">
        <v>5203</v>
      </c>
      <c r="C456" s="3" t="s">
        <v>36</v>
      </c>
      <c r="E456" s="3">
        <v>10</v>
      </c>
      <c r="F456" s="3">
        <v>7</v>
      </c>
    </row>
    <row r="457" customHeight="1" spans="1:6">
      <c r="A457" s="3">
        <v>2019</v>
      </c>
      <c r="B457" s="3" t="s">
        <v>827</v>
      </c>
      <c r="C457" s="3" t="s">
        <v>36</v>
      </c>
      <c r="E457" s="3">
        <v>10</v>
      </c>
      <c r="F457" s="3">
        <v>3</v>
      </c>
    </row>
    <row r="458" customHeight="1" spans="1:6">
      <c r="A458" s="3">
        <v>2019</v>
      </c>
      <c r="B458" s="3" t="s">
        <v>5204</v>
      </c>
      <c r="C458" s="3" t="s">
        <v>36</v>
      </c>
      <c r="E458" s="3">
        <v>9</v>
      </c>
      <c r="F458" s="3">
        <v>1</v>
      </c>
    </row>
    <row r="459" customHeight="1" spans="1:6">
      <c r="A459" s="3">
        <v>1984</v>
      </c>
      <c r="B459" s="3" t="s">
        <v>62</v>
      </c>
      <c r="C459" s="3" t="s">
        <v>5205</v>
      </c>
      <c r="E459" s="3">
        <v>8</v>
      </c>
      <c r="F459" s="3">
        <v>1</v>
      </c>
    </row>
    <row r="460" customHeight="1" spans="1:6">
      <c r="A460" s="3">
        <v>1984</v>
      </c>
      <c r="B460" s="3" t="s">
        <v>62</v>
      </c>
      <c r="C460" s="3" t="s">
        <v>5205</v>
      </c>
      <c r="E460" s="3">
        <v>8</v>
      </c>
      <c r="F460" s="3">
        <v>4</v>
      </c>
    </row>
    <row r="461" customHeight="1" spans="1:6">
      <c r="A461" s="3">
        <v>1984</v>
      </c>
      <c r="B461" s="3" t="s">
        <v>62</v>
      </c>
      <c r="C461" s="3" t="s">
        <v>5205</v>
      </c>
      <c r="E461" s="3">
        <v>6</v>
      </c>
      <c r="F461" s="3">
        <v>2</v>
      </c>
    </row>
    <row r="462" customHeight="1" spans="1:6">
      <c r="A462" s="3">
        <v>1984</v>
      </c>
      <c r="B462" s="3" t="s">
        <v>62</v>
      </c>
      <c r="C462" s="3" t="s">
        <v>5205</v>
      </c>
      <c r="E462" s="3">
        <v>7</v>
      </c>
      <c r="F462" s="3">
        <v>2</v>
      </c>
    </row>
    <row r="463" customHeight="1" spans="1:6">
      <c r="A463" s="3">
        <v>1984</v>
      </c>
      <c r="B463" s="3" t="s">
        <v>62</v>
      </c>
      <c r="C463" s="3" t="s">
        <v>5205</v>
      </c>
      <c r="E463" s="3">
        <v>9</v>
      </c>
      <c r="F463" s="3">
        <v>1</v>
      </c>
    </row>
    <row r="464" customHeight="1" spans="1:6">
      <c r="A464" s="3">
        <v>1984</v>
      </c>
      <c r="B464" s="3" t="s">
        <v>62</v>
      </c>
      <c r="C464" s="3" t="s">
        <v>5205</v>
      </c>
      <c r="E464" s="3">
        <v>8</v>
      </c>
      <c r="F464" s="3">
        <v>1</v>
      </c>
    </row>
    <row r="465" customHeight="1" spans="1:6">
      <c r="A465" s="3">
        <v>1972</v>
      </c>
      <c r="B465" s="3" t="s">
        <v>62</v>
      </c>
      <c r="C465" s="3" t="s">
        <v>5206</v>
      </c>
      <c r="E465" s="3">
        <v>8</v>
      </c>
      <c r="F465" s="3">
        <v>1</v>
      </c>
    </row>
    <row r="466" customHeight="1" spans="1:6">
      <c r="A466" s="3">
        <v>2012</v>
      </c>
      <c r="B466" s="3" t="s">
        <v>5031</v>
      </c>
      <c r="C466" s="3" t="s">
        <v>5207</v>
      </c>
      <c r="E466" s="3">
        <v>10</v>
      </c>
      <c r="F466" s="3">
        <v>1</v>
      </c>
    </row>
    <row r="467" customHeight="1" spans="1:6">
      <c r="A467" s="3">
        <v>2020</v>
      </c>
      <c r="B467" s="3" t="s">
        <v>1974</v>
      </c>
      <c r="C467" s="3" t="s">
        <v>206</v>
      </c>
      <c r="E467" s="3">
        <v>10</v>
      </c>
      <c r="F467" s="3">
        <v>1</v>
      </c>
    </row>
    <row r="468" customHeight="1" spans="1:6">
      <c r="A468" s="3">
        <v>2020</v>
      </c>
      <c r="B468" s="3" t="s">
        <v>5208</v>
      </c>
      <c r="C468" s="3" t="s">
        <v>206</v>
      </c>
      <c r="E468" s="3" t="s">
        <v>5121</v>
      </c>
      <c r="F468" s="3">
        <v>1</v>
      </c>
    </row>
    <row r="469" customHeight="1" spans="1:21">
      <c r="A469" s="3">
        <v>2020</v>
      </c>
      <c r="B469" s="3" t="s">
        <v>5204</v>
      </c>
      <c r="C469" s="3" t="s">
        <v>206</v>
      </c>
      <c r="E469" s="3" t="s">
        <v>68</v>
      </c>
      <c r="F469" s="3">
        <v>1</v>
      </c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</row>
    <row r="470" customHeight="1" spans="1:21">
      <c r="A470" s="3">
        <v>2012</v>
      </c>
      <c r="B470" s="3" t="s">
        <v>5031</v>
      </c>
      <c r="C470" s="3" t="s">
        <v>5209</v>
      </c>
      <c r="E470" s="3">
        <v>10</v>
      </c>
      <c r="F470" s="3">
        <v>1</v>
      </c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</row>
    <row r="471" customHeight="1" spans="1:21">
      <c r="A471" s="59">
        <v>2019</v>
      </c>
      <c r="B471" s="59" t="s">
        <v>5032</v>
      </c>
      <c r="C471" s="59" t="s">
        <v>2259</v>
      </c>
      <c r="D471" s="60"/>
      <c r="E471" s="59" t="s">
        <v>5210</v>
      </c>
      <c r="F471" s="59">
        <v>1</v>
      </c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</row>
    <row r="472" customHeight="1" spans="1:21">
      <c r="A472" s="59">
        <v>2019</v>
      </c>
      <c r="B472" s="59" t="s">
        <v>884</v>
      </c>
      <c r="C472" s="59" t="s">
        <v>2259</v>
      </c>
      <c r="D472" s="60"/>
      <c r="E472" s="59">
        <v>10</v>
      </c>
      <c r="F472" s="59">
        <v>3</v>
      </c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</row>
    <row r="473" customHeight="1" spans="1:21">
      <c r="A473" s="59">
        <v>2019</v>
      </c>
      <c r="B473" s="59" t="s">
        <v>884</v>
      </c>
      <c r="C473" s="59" t="s">
        <v>2259</v>
      </c>
      <c r="D473" s="60"/>
      <c r="E473" s="59">
        <v>9</v>
      </c>
      <c r="F473" s="59">
        <v>1</v>
      </c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</row>
    <row r="474" customHeight="1" spans="1:21">
      <c r="A474" s="59">
        <v>2019</v>
      </c>
      <c r="B474" s="59" t="s">
        <v>884</v>
      </c>
      <c r="C474" s="59" t="s">
        <v>2259</v>
      </c>
      <c r="D474" s="60"/>
      <c r="E474" s="59" t="s">
        <v>961</v>
      </c>
      <c r="F474" s="59">
        <v>2</v>
      </c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</row>
    <row r="475" customHeight="1" spans="1:21">
      <c r="A475" s="59">
        <v>2019</v>
      </c>
      <c r="B475" s="59" t="s">
        <v>884</v>
      </c>
      <c r="C475" s="59" t="s">
        <v>2259</v>
      </c>
      <c r="D475" s="60"/>
      <c r="E475" s="59" t="s">
        <v>5211</v>
      </c>
      <c r="F475" s="59">
        <v>1</v>
      </c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</row>
    <row r="476" customHeight="1" spans="1:21">
      <c r="A476" s="59">
        <v>2019</v>
      </c>
      <c r="B476" s="59" t="s">
        <v>884</v>
      </c>
      <c r="C476" s="59" t="s">
        <v>2259</v>
      </c>
      <c r="D476" s="59" t="s">
        <v>1850</v>
      </c>
      <c r="E476" s="59">
        <v>10</v>
      </c>
      <c r="F476" s="59">
        <v>5</v>
      </c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</row>
    <row r="477" customHeight="1" spans="1:21">
      <c r="A477" s="59">
        <v>2019</v>
      </c>
      <c r="B477" s="59" t="s">
        <v>884</v>
      </c>
      <c r="C477" s="59" t="s">
        <v>2259</v>
      </c>
      <c r="D477" s="59" t="s">
        <v>1850</v>
      </c>
      <c r="E477" s="59" t="s">
        <v>68</v>
      </c>
      <c r="F477" s="59">
        <v>2</v>
      </c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</row>
    <row r="478" customHeight="1" spans="1:21">
      <c r="A478" s="59">
        <v>2019</v>
      </c>
      <c r="B478" s="59" t="s">
        <v>884</v>
      </c>
      <c r="C478" s="59" t="s">
        <v>2259</v>
      </c>
      <c r="D478" s="59" t="s">
        <v>886</v>
      </c>
      <c r="E478" s="59">
        <v>9</v>
      </c>
      <c r="F478" s="59">
        <v>1</v>
      </c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</row>
    <row r="479" customHeight="1" spans="1:21">
      <c r="A479" s="59">
        <v>2019</v>
      </c>
      <c r="B479" s="59" t="s">
        <v>884</v>
      </c>
      <c r="C479" s="59" t="s">
        <v>2259</v>
      </c>
      <c r="D479" s="59" t="s">
        <v>5212</v>
      </c>
      <c r="E479" s="59">
        <v>10</v>
      </c>
      <c r="F479" s="59">
        <v>1</v>
      </c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</row>
    <row r="480" customHeight="1" spans="1:21">
      <c r="A480" s="59">
        <v>2019</v>
      </c>
      <c r="B480" s="59" t="s">
        <v>884</v>
      </c>
      <c r="C480" s="59" t="s">
        <v>2259</v>
      </c>
      <c r="D480" s="59" t="s">
        <v>5212</v>
      </c>
      <c r="E480" s="59" t="s">
        <v>155</v>
      </c>
      <c r="F480" s="59">
        <v>1</v>
      </c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</row>
    <row r="481" customHeight="1" spans="1:21">
      <c r="A481" s="59">
        <v>2019</v>
      </c>
      <c r="B481" s="59" t="s">
        <v>884</v>
      </c>
      <c r="C481" s="59" t="s">
        <v>2259</v>
      </c>
      <c r="D481" s="59" t="s">
        <v>5213</v>
      </c>
      <c r="E481" s="59" t="s">
        <v>155</v>
      </c>
      <c r="F481" s="59">
        <v>1</v>
      </c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</row>
    <row r="482" customHeight="1" spans="1:21">
      <c r="A482" s="59">
        <v>2019</v>
      </c>
      <c r="B482" s="59" t="s">
        <v>884</v>
      </c>
      <c r="C482" s="59" t="s">
        <v>2259</v>
      </c>
      <c r="D482" s="59" t="s">
        <v>5214</v>
      </c>
      <c r="E482" s="59">
        <v>9</v>
      </c>
      <c r="F482" s="59">
        <v>1</v>
      </c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</row>
    <row r="483" customHeight="1" spans="1:21">
      <c r="A483" s="59">
        <v>2019</v>
      </c>
      <c r="B483" s="59" t="s">
        <v>884</v>
      </c>
      <c r="C483" s="59" t="s">
        <v>2259</v>
      </c>
      <c r="D483" s="59" t="s">
        <v>5215</v>
      </c>
      <c r="E483" s="59">
        <v>10</v>
      </c>
      <c r="F483" s="59">
        <v>1</v>
      </c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</row>
    <row r="484" customHeight="1" spans="1:21">
      <c r="A484" s="59">
        <v>2019</v>
      </c>
      <c r="B484" s="59" t="s">
        <v>884</v>
      </c>
      <c r="C484" s="59" t="s">
        <v>2259</v>
      </c>
      <c r="D484" s="59" t="s">
        <v>5216</v>
      </c>
      <c r="E484" s="59">
        <v>10</v>
      </c>
      <c r="F484" s="59">
        <v>1</v>
      </c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</row>
    <row r="485" customHeight="1" spans="1:21">
      <c r="A485" s="59">
        <v>2019</v>
      </c>
      <c r="B485" s="59" t="s">
        <v>884</v>
      </c>
      <c r="C485" s="59" t="s">
        <v>2259</v>
      </c>
      <c r="D485" s="59" t="s">
        <v>2069</v>
      </c>
      <c r="E485" s="59">
        <v>9</v>
      </c>
      <c r="F485" s="59">
        <v>1</v>
      </c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</row>
    <row r="486" customHeight="1" spans="1:21">
      <c r="A486" s="59">
        <v>2019</v>
      </c>
      <c r="B486" s="59" t="s">
        <v>119</v>
      </c>
      <c r="C486" s="59" t="s">
        <v>2259</v>
      </c>
      <c r="D486" s="59" t="s">
        <v>5217</v>
      </c>
      <c r="E486" s="59" t="s">
        <v>5218</v>
      </c>
      <c r="F486" s="59">
        <v>1</v>
      </c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</row>
    <row r="487" customHeight="1" spans="1:21">
      <c r="A487" s="59">
        <v>2019</v>
      </c>
      <c r="B487" s="59" t="s">
        <v>119</v>
      </c>
      <c r="C487" s="59" t="s">
        <v>2259</v>
      </c>
      <c r="D487" s="60"/>
      <c r="E487" s="59" t="s">
        <v>5218</v>
      </c>
      <c r="F487" s="59">
        <v>1</v>
      </c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</row>
    <row r="488" customHeight="1" spans="1:21">
      <c r="A488" s="59">
        <v>2019</v>
      </c>
      <c r="B488" s="59" t="s">
        <v>305</v>
      </c>
      <c r="C488" s="59" t="s">
        <v>2259</v>
      </c>
      <c r="D488" s="60"/>
      <c r="E488" s="59">
        <v>9</v>
      </c>
      <c r="F488" s="59">
        <v>10</v>
      </c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</row>
    <row r="489" customHeight="1" spans="1:6">
      <c r="A489" s="3">
        <v>1991</v>
      </c>
      <c r="B489" s="3" t="s">
        <v>90</v>
      </c>
      <c r="C489" s="3" t="s">
        <v>107</v>
      </c>
      <c r="E489" s="3">
        <v>9</v>
      </c>
      <c r="F489" s="3">
        <v>9</v>
      </c>
    </row>
    <row r="490" customHeight="1" spans="1:6">
      <c r="A490" s="3">
        <v>1991</v>
      </c>
      <c r="B490" s="3" t="s">
        <v>90</v>
      </c>
      <c r="C490" s="3" t="s">
        <v>107</v>
      </c>
      <c r="E490" s="3">
        <v>8</v>
      </c>
      <c r="F490" s="3">
        <v>10</v>
      </c>
    </row>
    <row r="491" customHeight="1" spans="1:6">
      <c r="A491" s="3">
        <v>1991</v>
      </c>
      <c r="B491" s="3" t="s">
        <v>1802</v>
      </c>
      <c r="C491" s="3" t="s">
        <v>107</v>
      </c>
      <c r="E491" s="3">
        <v>9</v>
      </c>
      <c r="F491" s="3">
        <v>3</v>
      </c>
    </row>
    <row r="492" customHeight="1" spans="1:6">
      <c r="A492" s="3">
        <v>1991</v>
      </c>
      <c r="B492" s="3" t="s">
        <v>1802</v>
      </c>
      <c r="C492" s="3" t="s">
        <v>107</v>
      </c>
      <c r="E492" s="3">
        <v>8</v>
      </c>
      <c r="F492" s="3">
        <v>6</v>
      </c>
    </row>
    <row r="493" customHeight="1" spans="1:6">
      <c r="A493" s="3">
        <v>1991</v>
      </c>
      <c r="B493" s="3" t="s">
        <v>1802</v>
      </c>
      <c r="C493" s="3" t="s">
        <v>107</v>
      </c>
      <c r="E493" s="3">
        <v>7</v>
      </c>
      <c r="F493" s="3">
        <v>2</v>
      </c>
    </row>
    <row r="494" customHeight="1" spans="1:6">
      <c r="A494" s="3">
        <v>1992</v>
      </c>
      <c r="B494" s="3" t="s">
        <v>5219</v>
      </c>
      <c r="C494" s="3" t="s">
        <v>107</v>
      </c>
      <c r="D494" s="68"/>
      <c r="E494" s="3">
        <v>9</v>
      </c>
      <c r="F494" s="3">
        <v>1</v>
      </c>
    </row>
    <row r="495" customHeight="1" spans="1:6">
      <c r="A495" s="3">
        <v>1992</v>
      </c>
      <c r="B495" s="3" t="s">
        <v>134</v>
      </c>
      <c r="C495" s="3" t="s">
        <v>107</v>
      </c>
      <c r="E495" s="3">
        <v>9</v>
      </c>
      <c r="F495" s="3">
        <v>9</v>
      </c>
    </row>
    <row r="496" customHeight="1" spans="1:6">
      <c r="A496" s="3">
        <v>1993</v>
      </c>
      <c r="B496" s="3" t="s">
        <v>5179</v>
      </c>
      <c r="C496" s="3" t="s">
        <v>107</v>
      </c>
      <c r="D496" s="3" t="s">
        <v>235</v>
      </c>
      <c r="E496" s="3">
        <v>8</v>
      </c>
      <c r="F496" s="3">
        <v>1</v>
      </c>
    </row>
    <row r="497" customHeight="1" spans="1:6">
      <c r="A497" s="3">
        <v>1991</v>
      </c>
      <c r="B497" s="3" t="s">
        <v>62</v>
      </c>
      <c r="C497" s="3" t="s">
        <v>107</v>
      </c>
      <c r="E497" s="3">
        <v>9</v>
      </c>
      <c r="F497" s="3">
        <v>1</v>
      </c>
    </row>
    <row r="498" customHeight="1" spans="1:6">
      <c r="A498" s="3">
        <v>2020</v>
      </c>
      <c r="B498" s="3" t="s">
        <v>884</v>
      </c>
      <c r="C498" s="3" t="s">
        <v>895</v>
      </c>
      <c r="D498" s="3" t="s">
        <v>857</v>
      </c>
      <c r="E498" s="3">
        <v>8</v>
      </c>
      <c r="F498" s="3">
        <v>1</v>
      </c>
    </row>
    <row r="499" customHeight="1" spans="1:6">
      <c r="A499" s="3">
        <v>2007</v>
      </c>
      <c r="B499" s="3" t="s">
        <v>3009</v>
      </c>
      <c r="C499" s="3" t="s">
        <v>1795</v>
      </c>
      <c r="E499" s="3">
        <v>9</v>
      </c>
      <c r="F499" s="3">
        <v>1</v>
      </c>
    </row>
    <row r="500" customHeight="1" spans="1:6">
      <c r="A500" s="3">
        <v>1993</v>
      </c>
      <c r="B500" s="3" t="s">
        <v>322</v>
      </c>
      <c r="C500" s="3" t="s">
        <v>2532</v>
      </c>
      <c r="E500" s="3">
        <v>9</v>
      </c>
      <c r="F500" s="3">
        <v>1</v>
      </c>
    </row>
    <row r="501" customHeight="1" spans="1:6">
      <c r="A501" s="3">
        <v>1990</v>
      </c>
      <c r="B501" s="3" t="s">
        <v>1974</v>
      </c>
      <c r="C501" s="3" t="s">
        <v>91</v>
      </c>
      <c r="E501" s="3">
        <v>8</v>
      </c>
      <c r="F501" s="3">
        <v>1</v>
      </c>
    </row>
    <row r="502" customHeight="1" spans="1:6">
      <c r="A502" s="3">
        <v>1990</v>
      </c>
      <c r="B502" s="3" t="s">
        <v>1974</v>
      </c>
      <c r="C502" s="3" t="s">
        <v>91</v>
      </c>
      <c r="E502" s="3">
        <v>7.5</v>
      </c>
      <c r="F502" s="3">
        <v>1</v>
      </c>
    </row>
    <row r="503" customHeight="1" spans="1:6">
      <c r="A503" s="3">
        <v>1991</v>
      </c>
      <c r="B503" s="3" t="s">
        <v>5220</v>
      </c>
      <c r="C503" s="3" t="s">
        <v>3594</v>
      </c>
      <c r="E503" s="3" t="s">
        <v>467</v>
      </c>
      <c r="F503" s="3">
        <v>25</v>
      </c>
    </row>
    <row r="504" customHeight="1" spans="1:6">
      <c r="A504" s="3">
        <v>2020</v>
      </c>
      <c r="B504" s="3" t="s">
        <v>23</v>
      </c>
      <c r="C504" s="3" t="s">
        <v>46</v>
      </c>
      <c r="D504" s="3" t="s">
        <v>506</v>
      </c>
      <c r="E504" s="3">
        <v>9</v>
      </c>
      <c r="F504" s="3">
        <v>1</v>
      </c>
    </row>
    <row r="505" customHeight="1" spans="1:6">
      <c r="A505" s="3">
        <v>2001</v>
      </c>
      <c r="B505" s="3" t="s">
        <v>5091</v>
      </c>
      <c r="C505" s="3" t="s">
        <v>5193</v>
      </c>
      <c r="D505" s="3">
        <v>124</v>
      </c>
      <c r="E505" s="3">
        <v>10</v>
      </c>
      <c r="F505" s="3">
        <v>3</v>
      </c>
    </row>
    <row r="506" customHeight="1" spans="1:6">
      <c r="A506" s="3">
        <v>2001</v>
      </c>
      <c r="B506" s="3" t="s">
        <v>782</v>
      </c>
      <c r="C506" s="3" t="s">
        <v>5193</v>
      </c>
      <c r="D506" s="3" t="s">
        <v>5221</v>
      </c>
      <c r="E506" s="3">
        <v>8</v>
      </c>
      <c r="F506" s="3">
        <v>1</v>
      </c>
    </row>
    <row r="507" customHeight="1" spans="1:3">
      <c r="A507" s="69"/>
      <c r="B507" s="69"/>
      <c r="C507" s="69"/>
    </row>
    <row r="508" customHeight="1" spans="1:3">
      <c r="A508" s="69"/>
      <c r="B508" s="69"/>
      <c r="C508" s="69"/>
    </row>
    <row r="509" customHeight="1" spans="1:3">
      <c r="A509" s="69"/>
      <c r="B509" s="69"/>
      <c r="C509" s="69"/>
    </row>
    <row r="510" customHeight="1" spans="1:3">
      <c r="A510" s="69"/>
      <c r="B510" s="69"/>
      <c r="C510" s="69"/>
    </row>
    <row r="511" customHeight="1" spans="1:3">
      <c r="A511" s="69"/>
      <c r="B511" s="69"/>
      <c r="C511" s="69"/>
    </row>
    <row r="512" customHeight="1" spans="1:3">
      <c r="A512" s="69"/>
      <c r="B512" s="69"/>
      <c r="C512" s="69"/>
    </row>
    <row r="513" customHeight="1" spans="1:3">
      <c r="A513" s="69"/>
      <c r="B513" s="69"/>
      <c r="C513" s="69"/>
    </row>
    <row r="514" customHeight="1" spans="1:3">
      <c r="A514" s="69"/>
      <c r="B514" s="69"/>
      <c r="C514" s="69"/>
    </row>
    <row r="515" customHeight="1" spans="1:3">
      <c r="A515" s="69"/>
      <c r="B515" s="69"/>
      <c r="C515" s="69"/>
    </row>
    <row r="516" customHeight="1" spans="1:3">
      <c r="A516" s="69"/>
      <c r="B516" s="69"/>
      <c r="C516" s="69"/>
    </row>
    <row r="517" customHeight="1" spans="1:3">
      <c r="A517" s="69"/>
      <c r="B517" s="69"/>
      <c r="C517" s="69"/>
    </row>
    <row r="518" customHeight="1" spans="1:3">
      <c r="A518" s="69"/>
      <c r="B518" s="69"/>
      <c r="C518" s="69"/>
    </row>
    <row r="519" customHeight="1" spans="1:3">
      <c r="A519" s="69"/>
      <c r="B519" s="69"/>
      <c r="C519" s="69"/>
    </row>
    <row r="520" customHeight="1" spans="1:3">
      <c r="A520" s="69"/>
      <c r="B520" s="69"/>
      <c r="C520" s="69"/>
    </row>
    <row r="521" customHeight="1" spans="1:3">
      <c r="A521" s="69"/>
      <c r="B521" s="69"/>
      <c r="C521" s="69"/>
    </row>
    <row r="522" customHeight="1" spans="1:3">
      <c r="A522" s="69"/>
      <c r="B522" s="69"/>
      <c r="C522" s="69"/>
    </row>
    <row r="523" customHeight="1" spans="1:3">
      <c r="A523" s="69"/>
      <c r="B523" s="69"/>
      <c r="C523" s="69"/>
    </row>
    <row r="524" customHeight="1" spans="1:3">
      <c r="A524" s="69"/>
      <c r="B524" s="69"/>
      <c r="C524" s="69"/>
    </row>
    <row r="525" customHeight="1" spans="1:3">
      <c r="A525" s="69"/>
      <c r="B525" s="69"/>
      <c r="C525" s="69"/>
    </row>
    <row r="526" customHeight="1" spans="1:3">
      <c r="A526" s="69"/>
      <c r="B526" s="69"/>
      <c r="C526" s="69"/>
    </row>
    <row r="527" customHeight="1" spans="1:3">
      <c r="A527" s="69"/>
      <c r="B527" s="69"/>
      <c r="C527" s="69"/>
    </row>
    <row r="528" customHeight="1" spans="1:3">
      <c r="A528" s="69"/>
      <c r="B528" s="69"/>
      <c r="C528" s="69"/>
    </row>
    <row r="529" customHeight="1" spans="1:3">
      <c r="A529" s="69"/>
      <c r="B529" s="69"/>
      <c r="C529" s="69"/>
    </row>
    <row r="530" customHeight="1" spans="1:3">
      <c r="A530" s="69"/>
      <c r="B530" s="69"/>
      <c r="C530" s="69"/>
    </row>
    <row r="531" customHeight="1" spans="1:3">
      <c r="A531" s="69"/>
      <c r="B531" s="69"/>
      <c r="C531" s="69"/>
    </row>
    <row r="532" customHeight="1" spans="1:3">
      <c r="A532" s="69"/>
      <c r="B532" s="69"/>
      <c r="C532" s="69"/>
    </row>
    <row r="533" customHeight="1" spans="1:3">
      <c r="A533" s="69"/>
      <c r="B533" s="69"/>
      <c r="C533" s="69"/>
    </row>
    <row r="534" customHeight="1" spans="1:3">
      <c r="A534" s="69"/>
      <c r="B534" s="69"/>
      <c r="C534" s="69"/>
    </row>
    <row r="535" customHeight="1" spans="1:3">
      <c r="A535" s="69"/>
      <c r="B535" s="69"/>
      <c r="C535" s="69"/>
    </row>
    <row r="536" customHeight="1" spans="1:3">
      <c r="A536" s="69"/>
      <c r="B536" s="69"/>
      <c r="C536" s="69"/>
    </row>
    <row r="537" customHeight="1" spans="1:3">
      <c r="A537" s="69"/>
      <c r="B537" s="69"/>
      <c r="C537" s="69"/>
    </row>
    <row r="538" customHeight="1" spans="1:3">
      <c r="A538" s="69"/>
      <c r="B538" s="69"/>
      <c r="C538" s="69"/>
    </row>
    <row r="539" customHeight="1" spans="1:3">
      <c r="A539" s="69"/>
      <c r="B539" s="69"/>
      <c r="C539" s="69"/>
    </row>
    <row r="540" customHeight="1" spans="1:3">
      <c r="A540" s="69"/>
      <c r="B540" s="69"/>
      <c r="C540" s="69"/>
    </row>
    <row r="541" customHeight="1" spans="1:3">
      <c r="A541" s="69"/>
      <c r="B541" s="69"/>
      <c r="C541" s="69"/>
    </row>
    <row r="542" customHeight="1" spans="1:3">
      <c r="A542" s="69"/>
      <c r="B542" s="69"/>
      <c r="C542" s="69"/>
    </row>
    <row r="543" customHeight="1" spans="1:3">
      <c r="A543" s="69"/>
      <c r="B543" s="69"/>
      <c r="C543" s="69"/>
    </row>
    <row r="544" customHeight="1" spans="1:3">
      <c r="A544" s="69"/>
      <c r="B544" s="69"/>
      <c r="C544" s="69"/>
    </row>
    <row r="545" customHeight="1" spans="1:3">
      <c r="A545" s="69"/>
      <c r="B545" s="69"/>
      <c r="C545" s="69"/>
    </row>
    <row r="546" customHeight="1" spans="1:3">
      <c r="A546" s="69"/>
      <c r="B546" s="69"/>
      <c r="C546" s="69"/>
    </row>
    <row r="547" customHeight="1" spans="1:3">
      <c r="A547" s="69"/>
      <c r="B547" s="69"/>
      <c r="C547" s="69"/>
    </row>
    <row r="548" customHeight="1" spans="1:3">
      <c r="A548" s="69"/>
      <c r="B548" s="69"/>
      <c r="C548" s="69"/>
    </row>
    <row r="549" customHeight="1" spans="1:3">
      <c r="A549" s="69"/>
      <c r="B549" s="69"/>
      <c r="C549" s="69"/>
    </row>
    <row r="550" customHeight="1" spans="1:3">
      <c r="A550" s="69"/>
      <c r="B550" s="69"/>
      <c r="C550" s="69"/>
    </row>
    <row r="551" customHeight="1" spans="1:3">
      <c r="A551" s="69"/>
      <c r="B551" s="69"/>
      <c r="C551" s="69"/>
    </row>
    <row r="552" customHeight="1" spans="1:3">
      <c r="A552" s="69"/>
      <c r="B552" s="69"/>
      <c r="C552" s="69"/>
    </row>
    <row r="553" customHeight="1" spans="1:3">
      <c r="A553" s="69"/>
      <c r="B553" s="69"/>
      <c r="C553" s="69"/>
    </row>
    <row r="554" customHeight="1" spans="1:3">
      <c r="A554" s="69"/>
      <c r="B554" s="69"/>
      <c r="C554" s="69"/>
    </row>
    <row r="555" customHeight="1" spans="1:3">
      <c r="A555" s="69"/>
      <c r="B555" s="69"/>
      <c r="C555" s="69"/>
    </row>
    <row r="556" customHeight="1" spans="1:3">
      <c r="A556" s="69"/>
      <c r="B556" s="69"/>
      <c r="C556" s="69"/>
    </row>
    <row r="557" customHeight="1" spans="1:3">
      <c r="A557" s="69"/>
      <c r="B557" s="69"/>
      <c r="C557" s="69"/>
    </row>
    <row r="558" customHeight="1" spans="1:3">
      <c r="A558" s="69"/>
      <c r="B558" s="69"/>
      <c r="C558" s="69"/>
    </row>
    <row r="559" customHeight="1" spans="1:3">
      <c r="A559" s="69"/>
      <c r="B559" s="69"/>
      <c r="C559" s="69"/>
    </row>
    <row r="560" customHeight="1" spans="1:3">
      <c r="A560" s="69"/>
      <c r="B560" s="69"/>
      <c r="C560" s="69"/>
    </row>
    <row r="561" customHeight="1" spans="1:3">
      <c r="A561" s="69"/>
      <c r="B561" s="69"/>
      <c r="C561" s="69"/>
    </row>
    <row r="562" customHeight="1" spans="1:3">
      <c r="A562" s="69"/>
      <c r="B562" s="69"/>
      <c r="C562" s="69"/>
    </row>
    <row r="563" customHeight="1" spans="1:3">
      <c r="A563" s="69"/>
      <c r="B563" s="69"/>
      <c r="C563" s="69"/>
    </row>
    <row r="564" customHeight="1" spans="1:3">
      <c r="A564" s="69"/>
      <c r="B564" s="69"/>
      <c r="C564" s="69"/>
    </row>
    <row r="565" customHeight="1" spans="1:3">
      <c r="A565" s="69"/>
      <c r="B565" s="69"/>
      <c r="C565" s="69"/>
    </row>
    <row r="566" customHeight="1" spans="1:3">
      <c r="A566" s="69"/>
      <c r="B566" s="69"/>
      <c r="C566" s="69"/>
    </row>
    <row r="567" customHeight="1" spans="1:3">
      <c r="A567" s="69"/>
      <c r="B567" s="69"/>
      <c r="C567" s="69"/>
    </row>
    <row r="568" customHeight="1" spans="1:3">
      <c r="A568" s="69"/>
      <c r="B568" s="69"/>
      <c r="C568" s="69"/>
    </row>
    <row r="569" customHeight="1" spans="1:3">
      <c r="A569" s="69"/>
      <c r="B569" s="69"/>
      <c r="C569" s="69"/>
    </row>
    <row r="570" customHeight="1" spans="1:3">
      <c r="A570" s="69"/>
      <c r="B570" s="69"/>
      <c r="C570" s="69"/>
    </row>
    <row r="571" customHeight="1" spans="1:3">
      <c r="A571" s="69"/>
      <c r="B571" s="69"/>
      <c r="C571" s="69"/>
    </row>
    <row r="572" customHeight="1" spans="1:3">
      <c r="A572" s="69"/>
      <c r="B572" s="69"/>
      <c r="C572" s="69"/>
    </row>
    <row r="573" customHeight="1" spans="1:3">
      <c r="A573" s="69"/>
      <c r="B573" s="69"/>
      <c r="C573" s="69"/>
    </row>
    <row r="574" customHeight="1" spans="1:3">
      <c r="A574" s="69"/>
      <c r="B574" s="69"/>
      <c r="C574" s="69"/>
    </row>
    <row r="575" customHeight="1" spans="1:3">
      <c r="A575" s="69"/>
      <c r="B575" s="69"/>
      <c r="C575" s="69"/>
    </row>
    <row r="576" customHeight="1" spans="1:3">
      <c r="A576" s="69"/>
      <c r="B576" s="69"/>
      <c r="C576" s="69"/>
    </row>
    <row r="577" customHeight="1" spans="1:3">
      <c r="A577" s="69"/>
      <c r="B577" s="69"/>
      <c r="C577" s="69"/>
    </row>
    <row r="578" customHeight="1" spans="1:3">
      <c r="A578" s="69"/>
      <c r="B578" s="69"/>
      <c r="C578" s="69"/>
    </row>
    <row r="579" customHeight="1" spans="1:3">
      <c r="A579" s="69"/>
      <c r="B579" s="69"/>
      <c r="C579" s="69"/>
    </row>
    <row r="580" customHeight="1" spans="1:3">
      <c r="A580" s="69"/>
      <c r="B580" s="69"/>
      <c r="C580" s="69"/>
    </row>
    <row r="581" customHeight="1" spans="1:3">
      <c r="A581" s="69"/>
      <c r="B581" s="69"/>
      <c r="C581" s="69"/>
    </row>
    <row r="582" customHeight="1" spans="1:3">
      <c r="A582" s="69"/>
      <c r="B582" s="69"/>
      <c r="C582" s="69"/>
    </row>
    <row r="583" customHeight="1" spans="1:3">
      <c r="A583" s="69"/>
      <c r="B583" s="69"/>
      <c r="C583" s="69"/>
    </row>
    <row r="584" customHeight="1" spans="1:3">
      <c r="A584" s="69"/>
      <c r="B584" s="69"/>
      <c r="C584" s="69"/>
    </row>
    <row r="585" customHeight="1" spans="1:3">
      <c r="A585" s="69"/>
      <c r="B585" s="69"/>
      <c r="C585" s="69"/>
    </row>
    <row r="586" customHeight="1" spans="1:3">
      <c r="A586" s="69"/>
      <c r="B586" s="69"/>
      <c r="C586" s="69"/>
    </row>
    <row r="587" customHeight="1" spans="1:3">
      <c r="A587" s="69"/>
      <c r="B587" s="69"/>
      <c r="C587" s="69"/>
    </row>
    <row r="588" customHeight="1" spans="1:3">
      <c r="A588" s="69"/>
      <c r="B588" s="69"/>
      <c r="C588" s="69"/>
    </row>
    <row r="589" customHeight="1" spans="1:3">
      <c r="A589" s="69"/>
      <c r="B589" s="69"/>
      <c r="C589" s="69"/>
    </row>
    <row r="590" customHeight="1" spans="1:3">
      <c r="A590" s="69"/>
      <c r="B590" s="69"/>
      <c r="C590" s="69"/>
    </row>
    <row r="591" customHeight="1" spans="1:3">
      <c r="A591" s="69"/>
      <c r="B591" s="69"/>
      <c r="C591" s="69"/>
    </row>
    <row r="592" customHeight="1" spans="1:3">
      <c r="A592" s="69"/>
      <c r="B592" s="69"/>
      <c r="C592" s="69"/>
    </row>
    <row r="593" customHeight="1" spans="1:3">
      <c r="A593" s="69"/>
      <c r="B593" s="69"/>
      <c r="C593" s="69"/>
    </row>
    <row r="594" customHeight="1" spans="1:3">
      <c r="A594" s="69"/>
      <c r="B594" s="69"/>
      <c r="C594" s="69"/>
    </row>
    <row r="595" customHeight="1" spans="1:3">
      <c r="A595" s="69"/>
      <c r="B595" s="69"/>
      <c r="C595" s="69"/>
    </row>
    <row r="596" customHeight="1" spans="1:3">
      <c r="A596" s="69"/>
      <c r="B596" s="69"/>
      <c r="C596" s="69"/>
    </row>
    <row r="597" customHeight="1" spans="1:3">
      <c r="A597" s="69"/>
      <c r="B597" s="69"/>
      <c r="C597" s="69"/>
    </row>
    <row r="598" customHeight="1" spans="1:3">
      <c r="A598" s="69"/>
      <c r="B598" s="69"/>
      <c r="C598" s="69"/>
    </row>
    <row r="599" customHeight="1" spans="1:3">
      <c r="A599" s="69"/>
      <c r="B599" s="69"/>
      <c r="C599" s="69"/>
    </row>
    <row r="600" customHeight="1" spans="1:3">
      <c r="A600" s="69"/>
      <c r="B600" s="69"/>
      <c r="C600" s="69"/>
    </row>
    <row r="601" customHeight="1" spans="1:3">
      <c r="A601" s="69"/>
      <c r="B601" s="69"/>
      <c r="C601" s="69"/>
    </row>
    <row r="602" customHeight="1" spans="1:3">
      <c r="A602" s="69"/>
      <c r="B602" s="69"/>
      <c r="C602" s="69"/>
    </row>
    <row r="603" customHeight="1" spans="1:3">
      <c r="A603" s="69"/>
      <c r="B603" s="69"/>
      <c r="C603" s="69"/>
    </row>
    <row r="604" customHeight="1" spans="1:3">
      <c r="A604" s="69"/>
      <c r="B604" s="69"/>
      <c r="C604" s="69"/>
    </row>
    <row r="605" customHeight="1" spans="1:3">
      <c r="A605" s="69"/>
      <c r="B605" s="69"/>
      <c r="C605" s="69"/>
    </row>
    <row r="606" customHeight="1" spans="1:3">
      <c r="A606" s="69"/>
      <c r="B606" s="69"/>
      <c r="C606" s="69"/>
    </row>
    <row r="607" customHeight="1" spans="1:3">
      <c r="A607" s="69"/>
      <c r="B607" s="69"/>
      <c r="C607" s="69"/>
    </row>
    <row r="608" customHeight="1" spans="1:3">
      <c r="A608" s="69"/>
      <c r="B608" s="69"/>
      <c r="C608" s="69"/>
    </row>
    <row r="609" customHeight="1" spans="1:3">
      <c r="A609" s="69"/>
      <c r="B609" s="69"/>
      <c r="C609" s="69"/>
    </row>
    <row r="610" customHeight="1" spans="1:3">
      <c r="A610" s="69"/>
      <c r="B610" s="69"/>
      <c r="C610" s="69"/>
    </row>
    <row r="611" customHeight="1" spans="1:3">
      <c r="A611" s="69"/>
      <c r="B611" s="69"/>
      <c r="C611" s="69"/>
    </row>
    <row r="612" customHeight="1" spans="1:3">
      <c r="A612" s="69"/>
      <c r="B612" s="69"/>
      <c r="C612" s="69"/>
    </row>
    <row r="613" customHeight="1" spans="1:3">
      <c r="A613" s="69"/>
      <c r="B613" s="69"/>
      <c r="C613" s="69"/>
    </row>
    <row r="614" customHeight="1" spans="1:3">
      <c r="A614" s="69"/>
      <c r="B614" s="69"/>
      <c r="C614" s="69"/>
    </row>
    <row r="615" customHeight="1" spans="1:3">
      <c r="A615" s="69"/>
      <c r="B615" s="69"/>
      <c r="C615" s="69"/>
    </row>
    <row r="616" customHeight="1" spans="1:3">
      <c r="A616" s="69"/>
      <c r="B616" s="69"/>
      <c r="C616" s="69"/>
    </row>
    <row r="617" customHeight="1" spans="1:3">
      <c r="A617" s="69"/>
      <c r="B617" s="69"/>
      <c r="C617" s="69"/>
    </row>
    <row r="618" customHeight="1" spans="1:3">
      <c r="A618" s="69"/>
      <c r="B618" s="69"/>
      <c r="C618" s="69"/>
    </row>
    <row r="619" customHeight="1" spans="1:3">
      <c r="A619" s="69"/>
      <c r="B619" s="69"/>
      <c r="C619" s="69"/>
    </row>
    <row r="620" customHeight="1" spans="1:3">
      <c r="A620" s="69"/>
      <c r="B620" s="69"/>
      <c r="C620" s="69"/>
    </row>
    <row r="621" customHeight="1" spans="1:3">
      <c r="A621" s="69"/>
      <c r="B621" s="69"/>
      <c r="C621" s="69"/>
    </row>
    <row r="622" customHeight="1" spans="1:3">
      <c r="A622" s="69"/>
      <c r="B622" s="69"/>
      <c r="C622" s="69"/>
    </row>
    <row r="623" customHeight="1" spans="1:3">
      <c r="A623" s="69"/>
      <c r="B623" s="69"/>
      <c r="C623" s="69"/>
    </row>
    <row r="624" customHeight="1" spans="1:3">
      <c r="A624" s="69"/>
      <c r="B624" s="69"/>
      <c r="C624" s="69"/>
    </row>
    <row r="625" customHeight="1" spans="1:3">
      <c r="A625" s="69"/>
      <c r="B625" s="69"/>
      <c r="C625" s="69"/>
    </row>
    <row r="626" customHeight="1" spans="1:3">
      <c r="A626" s="69"/>
      <c r="B626" s="69"/>
      <c r="C626" s="69"/>
    </row>
    <row r="627" customHeight="1" spans="1:3">
      <c r="A627" s="69"/>
      <c r="B627" s="69"/>
      <c r="C627" s="69"/>
    </row>
    <row r="628" customHeight="1" spans="1:3">
      <c r="A628" s="69"/>
      <c r="B628" s="69"/>
      <c r="C628" s="69"/>
    </row>
    <row r="629" customHeight="1" spans="1:3">
      <c r="A629" s="69"/>
      <c r="B629" s="69"/>
      <c r="C629" s="69"/>
    </row>
    <row r="630" customHeight="1" spans="1:3">
      <c r="A630" s="69"/>
      <c r="B630" s="69"/>
      <c r="C630" s="69"/>
    </row>
    <row r="631" customHeight="1" spans="1:3">
      <c r="A631" s="69"/>
      <c r="B631" s="69"/>
      <c r="C631" s="69"/>
    </row>
    <row r="632" customHeight="1" spans="1:3">
      <c r="A632" s="69"/>
      <c r="B632" s="69"/>
      <c r="C632" s="69"/>
    </row>
    <row r="633" customHeight="1" spans="1:3">
      <c r="A633" s="69"/>
      <c r="B633" s="69"/>
      <c r="C633" s="69"/>
    </row>
    <row r="634" customHeight="1" spans="1:3">
      <c r="A634" s="69"/>
      <c r="B634" s="69"/>
      <c r="C634" s="69"/>
    </row>
    <row r="635" customHeight="1" spans="1:3">
      <c r="A635" s="69"/>
      <c r="B635" s="69"/>
      <c r="C635" s="69"/>
    </row>
    <row r="636" customHeight="1" spans="1:3">
      <c r="A636" s="69"/>
      <c r="B636" s="69"/>
      <c r="C636" s="69"/>
    </row>
    <row r="637" customHeight="1" spans="1:3">
      <c r="A637" s="69"/>
      <c r="B637" s="69"/>
      <c r="C637" s="69"/>
    </row>
    <row r="638" customHeight="1" spans="1:3">
      <c r="A638" s="69"/>
      <c r="B638" s="69"/>
      <c r="C638" s="69"/>
    </row>
    <row r="639" customHeight="1" spans="1:3">
      <c r="A639" s="69"/>
      <c r="B639" s="69"/>
      <c r="C639" s="69"/>
    </row>
    <row r="640" customHeight="1" spans="1:3">
      <c r="A640" s="69"/>
      <c r="B640" s="69"/>
      <c r="C640" s="69"/>
    </row>
    <row r="641" customHeight="1" spans="1:3">
      <c r="A641" s="69"/>
      <c r="B641" s="69"/>
      <c r="C641" s="69"/>
    </row>
    <row r="642" customHeight="1" spans="1:3">
      <c r="A642" s="69"/>
      <c r="B642" s="69"/>
      <c r="C642" s="69"/>
    </row>
    <row r="643" customHeight="1" spans="1:3">
      <c r="A643" s="69"/>
      <c r="B643" s="69"/>
      <c r="C643" s="69"/>
    </row>
    <row r="644" customHeight="1" spans="1:3">
      <c r="A644" s="69"/>
      <c r="B644" s="69"/>
      <c r="C644" s="69"/>
    </row>
    <row r="645" customHeight="1" spans="1:3">
      <c r="A645" s="69"/>
      <c r="B645" s="69"/>
      <c r="C645" s="69"/>
    </row>
    <row r="646" customHeight="1" spans="1:3">
      <c r="A646" s="69"/>
      <c r="B646" s="69"/>
      <c r="C646" s="69"/>
    </row>
    <row r="647" customHeight="1" spans="1:3">
      <c r="A647" s="69"/>
      <c r="B647" s="69"/>
      <c r="C647" s="69"/>
    </row>
    <row r="648" customHeight="1" spans="1:3">
      <c r="A648" s="69"/>
      <c r="B648" s="69"/>
      <c r="C648" s="69"/>
    </row>
    <row r="649" customHeight="1" spans="1:3">
      <c r="A649" s="69"/>
      <c r="B649" s="69"/>
      <c r="C649" s="69"/>
    </row>
    <row r="650" customHeight="1" spans="1:3">
      <c r="A650" s="69"/>
      <c r="B650" s="69"/>
      <c r="C650" s="69"/>
    </row>
    <row r="651" customHeight="1" spans="1:3">
      <c r="A651" s="69"/>
      <c r="B651" s="69"/>
      <c r="C651" s="69"/>
    </row>
    <row r="652" customHeight="1" spans="1:3">
      <c r="A652" s="69"/>
      <c r="B652" s="69"/>
      <c r="C652" s="69"/>
    </row>
    <row r="653" customHeight="1" spans="1:3">
      <c r="A653" s="69"/>
      <c r="B653" s="69"/>
      <c r="C653" s="69"/>
    </row>
    <row r="654" customHeight="1" spans="1:3">
      <c r="A654" s="69"/>
      <c r="B654" s="69"/>
      <c r="C654" s="69"/>
    </row>
    <row r="655" customHeight="1" spans="1:3">
      <c r="A655" s="69"/>
      <c r="B655" s="69"/>
      <c r="C655" s="69"/>
    </row>
    <row r="656" customHeight="1" spans="1:3">
      <c r="A656" s="69"/>
      <c r="B656" s="69"/>
      <c r="C656" s="69"/>
    </row>
    <row r="657" customHeight="1" spans="1:3">
      <c r="A657" s="69"/>
      <c r="B657" s="69"/>
      <c r="C657" s="69"/>
    </row>
    <row r="658" customHeight="1" spans="1:3">
      <c r="A658" s="69"/>
      <c r="B658" s="69"/>
      <c r="C658" s="69"/>
    </row>
    <row r="659" customHeight="1" spans="1:3">
      <c r="A659" s="69"/>
      <c r="B659" s="69"/>
      <c r="C659" s="69"/>
    </row>
    <row r="660" customHeight="1" spans="1:3">
      <c r="A660" s="69"/>
      <c r="B660" s="69"/>
      <c r="C660" s="69"/>
    </row>
    <row r="661" customHeight="1" spans="1:3">
      <c r="A661" s="69"/>
      <c r="B661" s="69"/>
      <c r="C661" s="69"/>
    </row>
    <row r="662" customHeight="1" spans="1:3">
      <c r="A662" s="69"/>
      <c r="B662" s="69"/>
      <c r="C662" s="69"/>
    </row>
    <row r="663" customHeight="1" spans="1:3">
      <c r="A663" s="69"/>
      <c r="B663" s="69"/>
      <c r="C663" s="69"/>
    </row>
    <row r="664" customHeight="1" spans="1:3">
      <c r="A664" s="69"/>
      <c r="B664" s="69"/>
      <c r="C664" s="69"/>
    </row>
    <row r="665" customHeight="1" spans="1:3">
      <c r="A665" s="69"/>
      <c r="B665" s="69"/>
      <c r="C665" s="69"/>
    </row>
    <row r="666" customHeight="1" spans="1:3">
      <c r="A666" s="69"/>
      <c r="B666" s="69"/>
      <c r="C666" s="69"/>
    </row>
    <row r="667" customHeight="1" spans="1:3">
      <c r="A667" s="69"/>
      <c r="B667" s="69"/>
      <c r="C667" s="69"/>
    </row>
    <row r="668" customHeight="1" spans="1:3">
      <c r="A668" s="69"/>
      <c r="B668" s="69"/>
      <c r="C668" s="69"/>
    </row>
    <row r="669" customHeight="1" spans="1:3">
      <c r="A669" s="69"/>
      <c r="B669" s="69"/>
      <c r="C669" s="69"/>
    </row>
    <row r="670" customHeight="1" spans="1:3">
      <c r="A670" s="69"/>
      <c r="B670" s="69"/>
      <c r="C670" s="69"/>
    </row>
    <row r="671" customHeight="1" spans="1:3">
      <c r="A671" s="69"/>
      <c r="B671" s="69"/>
      <c r="C671" s="69"/>
    </row>
    <row r="672" customHeight="1" spans="1:3">
      <c r="A672" s="69"/>
      <c r="B672" s="69"/>
      <c r="C672" s="69"/>
    </row>
    <row r="673" customHeight="1" spans="1:3">
      <c r="A673" s="69"/>
      <c r="B673" s="69"/>
      <c r="C673" s="69"/>
    </row>
    <row r="674" customHeight="1" spans="1:3">
      <c r="A674" s="69"/>
      <c r="B674" s="69"/>
      <c r="C674" s="69"/>
    </row>
    <row r="675" customHeight="1" spans="1:3">
      <c r="A675" s="69"/>
      <c r="B675" s="69"/>
      <c r="C675" s="69"/>
    </row>
    <row r="676" customHeight="1" spans="1:3">
      <c r="A676" s="69"/>
      <c r="B676" s="69"/>
      <c r="C676" s="69"/>
    </row>
    <row r="677" customHeight="1" spans="1:3">
      <c r="A677" s="69"/>
      <c r="B677" s="69"/>
      <c r="C677" s="69"/>
    </row>
    <row r="678" customHeight="1" spans="1:3">
      <c r="A678" s="69"/>
      <c r="B678" s="69"/>
      <c r="C678" s="69"/>
    </row>
    <row r="679" customHeight="1" spans="1:3">
      <c r="A679" s="69"/>
      <c r="B679" s="69"/>
      <c r="C679" s="69"/>
    </row>
    <row r="680" customHeight="1" spans="1:3">
      <c r="A680" s="69"/>
      <c r="B680" s="69"/>
      <c r="C680" s="69"/>
    </row>
    <row r="681" customHeight="1" spans="1:3">
      <c r="A681" s="69"/>
      <c r="B681" s="69"/>
      <c r="C681" s="69"/>
    </row>
    <row r="682" customHeight="1" spans="1:3">
      <c r="A682" s="69"/>
      <c r="B682" s="69"/>
      <c r="C682" s="69"/>
    </row>
    <row r="683" customHeight="1" spans="1:3">
      <c r="A683" s="69"/>
      <c r="B683" s="69"/>
      <c r="C683" s="69"/>
    </row>
    <row r="684" customHeight="1" spans="1:3">
      <c r="A684" s="69"/>
      <c r="B684" s="69"/>
      <c r="C684" s="69"/>
    </row>
    <row r="685" customHeight="1" spans="1:3">
      <c r="A685" s="69"/>
      <c r="B685" s="69"/>
      <c r="C685" s="69"/>
    </row>
    <row r="686" customHeight="1" spans="1:3">
      <c r="A686" s="69"/>
      <c r="B686" s="69"/>
      <c r="C686" s="69"/>
    </row>
    <row r="687" customHeight="1" spans="1:3">
      <c r="A687" s="69"/>
      <c r="B687" s="69"/>
      <c r="C687" s="69"/>
    </row>
    <row r="688" customHeight="1" spans="1:3">
      <c r="A688" s="69"/>
      <c r="B688" s="69"/>
      <c r="C688" s="69"/>
    </row>
    <row r="689" customHeight="1" spans="1:3">
      <c r="A689" s="69"/>
      <c r="B689" s="69"/>
      <c r="C689" s="69"/>
    </row>
    <row r="690" customHeight="1" spans="1:3">
      <c r="A690" s="69"/>
      <c r="B690" s="69"/>
      <c r="C690" s="69"/>
    </row>
    <row r="691" customHeight="1" spans="1:3">
      <c r="A691" s="69"/>
      <c r="B691" s="69"/>
      <c r="C691" s="69"/>
    </row>
    <row r="692" customHeight="1" spans="1:3">
      <c r="A692" s="69"/>
      <c r="B692" s="69"/>
      <c r="C692" s="69"/>
    </row>
    <row r="693" customHeight="1" spans="1:3">
      <c r="A693" s="69"/>
      <c r="B693" s="69"/>
      <c r="C693" s="69"/>
    </row>
    <row r="694" customHeight="1" spans="1:3">
      <c r="A694" s="69"/>
      <c r="B694" s="69"/>
      <c r="C694" s="69"/>
    </row>
    <row r="695" customHeight="1" spans="1:3">
      <c r="A695" s="69"/>
      <c r="B695" s="69"/>
      <c r="C695" s="69"/>
    </row>
    <row r="696" customHeight="1" spans="1:3">
      <c r="A696" s="69"/>
      <c r="B696" s="69"/>
      <c r="C696" s="69"/>
    </row>
    <row r="697" customHeight="1" spans="1:3">
      <c r="A697" s="69"/>
      <c r="B697" s="69"/>
      <c r="C697" s="69"/>
    </row>
    <row r="698" customHeight="1" spans="1:3">
      <c r="A698" s="69"/>
      <c r="B698" s="69"/>
      <c r="C698" s="69"/>
    </row>
    <row r="699" customHeight="1" spans="1:3">
      <c r="A699" s="69"/>
      <c r="B699" s="69"/>
      <c r="C699" s="69"/>
    </row>
    <row r="700" customHeight="1" spans="1:3">
      <c r="A700" s="69"/>
      <c r="B700" s="69"/>
      <c r="C700" s="69"/>
    </row>
    <row r="701" customHeight="1" spans="1:3">
      <c r="A701" s="69"/>
      <c r="B701" s="69"/>
      <c r="C701" s="69"/>
    </row>
    <row r="702" customHeight="1" spans="1:3">
      <c r="A702" s="69"/>
      <c r="B702" s="69"/>
      <c r="C702" s="69"/>
    </row>
    <row r="703" customHeight="1" spans="1:3">
      <c r="A703" s="69"/>
      <c r="B703" s="69"/>
      <c r="C703" s="69"/>
    </row>
    <row r="704" customHeight="1" spans="1:3">
      <c r="A704" s="69"/>
      <c r="B704" s="69"/>
      <c r="C704" s="69"/>
    </row>
    <row r="705" customHeight="1" spans="1:3">
      <c r="A705" s="69"/>
      <c r="B705" s="69"/>
      <c r="C705" s="69"/>
    </row>
    <row r="706" customHeight="1" spans="1:3">
      <c r="A706" s="69"/>
      <c r="B706" s="69"/>
      <c r="C706" s="69"/>
    </row>
    <row r="707" customHeight="1" spans="1:3">
      <c r="A707" s="69"/>
      <c r="B707" s="69"/>
      <c r="C707" s="69"/>
    </row>
    <row r="708" customHeight="1" spans="1:3">
      <c r="A708" s="69"/>
      <c r="B708" s="69"/>
      <c r="C708" s="69"/>
    </row>
    <row r="709" customHeight="1" spans="1:3">
      <c r="A709" s="69"/>
      <c r="B709" s="69"/>
      <c r="C709" s="69"/>
    </row>
    <row r="710" customHeight="1" spans="1:3">
      <c r="A710" s="69"/>
      <c r="B710" s="69"/>
      <c r="C710" s="69"/>
    </row>
    <row r="711" customHeight="1" spans="1:3">
      <c r="A711" s="69"/>
      <c r="B711" s="69"/>
      <c r="C711" s="69"/>
    </row>
    <row r="712" customHeight="1" spans="1:3">
      <c r="A712" s="69"/>
      <c r="B712" s="69"/>
      <c r="C712" s="69"/>
    </row>
    <row r="713" customHeight="1" spans="1:3">
      <c r="A713" s="69"/>
      <c r="B713" s="69"/>
      <c r="C713" s="69"/>
    </row>
    <row r="714" customHeight="1" spans="1:3">
      <c r="A714" s="69"/>
      <c r="B714" s="69"/>
      <c r="C714" s="69"/>
    </row>
    <row r="715" customHeight="1" spans="1:3">
      <c r="A715" s="69"/>
      <c r="B715" s="69"/>
      <c r="C715" s="69"/>
    </row>
    <row r="716" customHeight="1" spans="1:3">
      <c r="A716" s="69"/>
      <c r="B716" s="69"/>
      <c r="C716" s="69"/>
    </row>
    <row r="717" customHeight="1" spans="1:3">
      <c r="A717" s="69"/>
      <c r="B717" s="69"/>
      <c r="C717" s="69"/>
    </row>
    <row r="718" customHeight="1" spans="1:3">
      <c r="A718" s="69"/>
      <c r="B718" s="69"/>
      <c r="C718" s="69"/>
    </row>
    <row r="719" customHeight="1" spans="1:3">
      <c r="A719" s="69"/>
      <c r="B719" s="69"/>
      <c r="C719" s="69"/>
    </row>
    <row r="720" customHeight="1" spans="1:3">
      <c r="A720" s="69"/>
      <c r="B720" s="69"/>
      <c r="C720" s="69"/>
    </row>
    <row r="721" customHeight="1" spans="1:3">
      <c r="A721" s="69"/>
      <c r="B721" s="69"/>
      <c r="C721" s="69"/>
    </row>
    <row r="722" customHeight="1" spans="1:3">
      <c r="A722" s="69"/>
      <c r="B722" s="69"/>
      <c r="C722" s="69"/>
    </row>
    <row r="723" customHeight="1" spans="1:3">
      <c r="A723" s="69"/>
      <c r="B723" s="69"/>
      <c r="C723" s="69"/>
    </row>
    <row r="724" customHeight="1" spans="1:3">
      <c r="A724" s="69"/>
      <c r="B724" s="69"/>
      <c r="C724" s="69"/>
    </row>
    <row r="725" customHeight="1" spans="1:3">
      <c r="A725" s="69"/>
      <c r="B725" s="69"/>
      <c r="C725" s="69"/>
    </row>
    <row r="726" customHeight="1" spans="1:3">
      <c r="A726" s="69"/>
      <c r="B726" s="69"/>
      <c r="C726" s="69"/>
    </row>
    <row r="727" customHeight="1" spans="1:3">
      <c r="A727" s="69"/>
      <c r="B727" s="69"/>
      <c r="C727" s="69"/>
    </row>
    <row r="728" customHeight="1" spans="1:3">
      <c r="A728" s="69"/>
      <c r="B728" s="69"/>
      <c r="C728" s="69"/>
    </row>
    <row r="729" customHeight="1" spans="1:3">
      <c r="A729" s="69"/>
      <c r="B729" s="69"/>
      <c r="C729" s="69"/>
    </row>
    <row r="730" customHeight="1" spans="1:3">
      <c r="A730" s="69"/>
      <c r="B730" s="69"/>
      <c r="C730" s="69"/>
    </row>
    <row r="731" customHeight="1" spans="1:3">
      <c r="A731" s="69"/>
      <c r="B731" s="69"/>
      <c r="C731" s="69"/>
    </row>
    <row r="732" customHeight="1" spans="1:3">
      <c r="A732" s="69"/>
      <c r="B732" s="69"/>
      <c r="C732" s="69"/>
    </row>
    <row r="733" customHeight="1" spans="1:3">
      <c r="A733" s="69"/>
      <c r="B733" s="69"/>
      <c r="C733" s="69"/>
    </row>
    <row r="734" customHeight="1" spans="1:3">
      <c r="A734" s="69"/>
      <c r="B734" s="69"/>
      <c r="C734" s="69"/>
    </row>
    <row r="735" customHeight="1" spans="1:3">
      <c r="A735" s="69"/>
      <c r="B735" s="69"/>
      <c r="C735" s="69"/>
    </row>
    <row r="736" customHeight="1" spans="1:3">
      <c r="A736" s="69"/>
      <c r="B736" s="69"/>
      <c r="C736" s="69"/>
    </row>
    <row r="737" customHeight="1" spans="1:3">
      <c r="A737" s="69"/>
      <c r="B737" s="69"/>
      <c r="C737" s="69"/>
    </row>
    <row r="738" customHeight="1" spans="1:3">
      <c r="A738" s="69"/>
      <c r="B738" s="69"/>
      <c r="C738" s="69"/>
    </row>
    <row r="739" customHeight="1" spans="1:3">
      <c r="A739" s="69"/>
      <c r="B739" s="69"/>
      <c r="C739" s="69"/>
    </row>
    <row r="740" customHeight="1" spans="1:3">
      <c r="A740" s="69"/>
      <c r="B740" s="69"/>
      <c r="C740" s="69"/>
    </row>
    <row r="741" customHeight="1" spans="1:3">
      <c r="A741" s="69"/>
      <c r="B741" s="69"/>
      <c r="C741" s="69"/>
    </row>
    <row r="742" customHeight="1" spans="1:3">
      <c r="A742" s="69"/>
      <c r="B742" s="69"/>
      <c r="C742" s="69"/>
    </row>
    <row r="743" customHeight="1" spans="1:3">
      <c r="A743" s="69"/>
      <c r="B743" s="69"/>
      <c r="C743" s="69"/>
    </row>
    <row r="744" customHeight="1" spans="1:3">
      <c r="A744" s="69"/>
      <c r="B744" s="69"/>
      <c r="C744" s="69"/>
    </row>
    <row r="745" customHeight="1" spans="1:3">
      <c r="A745" s="69"/>
      <c r="B745" s="69"/>
      <c r="C745" s="69"/>
    </row>
    <row r="746" customHeight="1" spans="1:3">
      <c r="A746" s="69"/>
      <c r="B746" s="69"/>
      <c r="C746" s="69"/>
    </row>
    <row r="747" customHeight="1" spans="1:3">
      <c r="A747" s="69"/>
      <c r="B747" s="69"/>
      <c r="C747" s="69"/>
    </row>
    <row r="748" customHeight="1" spans="1:3">
      <c r="A748" s="69"/>
      <c r="B748" s="69"/>
      <c r="C748" s="69"/>
    </row>
  </sheetData>
  <printOptions horizontalCentered="1" gridLines="1"/>
  <pageMargins left="0.7" right="0.7" top="0.75" bottom="0.75" header="0" footer="0"/>
  <pageSetup paperSize="1" fitToHeight="0" pageOrder="overThenDown" orientation="landscape" cellComments="atEnd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FF00"/>
    <outlinePr summaryBelow="0" summaryRight="0"/>
  </sheetPr>
  <dimension ref="A1:K9"/>
  <sheetViews>
    <sheetView workbookViewId="0">
      <selection activeCell="A1" sqref="A1"/>
    </sheetView>
  </sheetViews>
  <sheetFormatPr defaultColWidth="12.6285714285714" defaultRowHeight="15.75" customHeight="1"/>
  <sheetData>
    <row r="1" customHeight="1" spans="1:11">
      <c r="A1" s="1" t="s">
        <v>3</v>
      </c>
      <c r="B1" s="1" t="s">
        <v>4</v>
      </c>
      <c r="C1" s="2" t="s">
        <v>5</v>
      </c>
      <c r="D1" s="1" t="s">
        <v>7</v>
      </c>
      <c r="E1" s="1" t="s">
        <v>8</v>
      </c>
      <c r="F1" s="1" t="s">
        <v>4927</v>
      </c>
      <c r="G1" s="1" t="s">
        <v>5222</v>
      </c>
      <c r="H1" s="1"/>
      <c r="I1" s="1" t="s">
        <v>5223</v>
      </c>
      <c r="J1" s="1" t="s">
        <v>5224</v>
      </c>
      <c r="K1" s="1" t="s">
        <v>4889</v>
      </c>
    </row>
    <row r="4" customHeight="1" spans="1:7">
      <c r="A4" s="3">
        <v>2020</v>
      </c>
      <c r="B4" s="3" t="s">
        <v>5225</v>
      </c>
      <c r="C4" s="3" t="s">
        <v>5226</v>
      </c>
      <c r="D4" s="3" t="s">
        <v>5227</v>
      </c>
      <c r="E4" s="3" t="s">
        <v>5228</v>
      </c>
      <c r="F4" s="3">
        <v>1</v>
      </c>
      <c r="G4" s="3" t="s">
        <v>4164</v>
      </c>
    </row>
    <row r="5" customHeight="1" spans="1:7">
      <c r="A5" s="3">
        <v>2017</v>
      </c>
      <c r="B5" s="3" t="s">
        <v>5229</v>
      </c>
      <c r="C5" s="3" t="s">
        <v>5230</v>
      </c>
      <c r="D5" s="3" t="s">
        <v>5231</v>
      </c>
      <c r="E5" s="3" t="s">
        <v>5228</v>
      </c>
      <c r="F5" s="3">
        <v>1</v>
      </c>
      <c r="G5" s="3" t="s">
        <v>4908</v>
      </c>
    </row>
    <row r="6" customHeight="1" spans="1:7">
      <c r="A6" s="3">
        <v>2020</v>
      </c>
      <c r="B6" s="3" t="s">
        <v>5232</v>
      </c>
      <c r="C6" s="3" t="s">
        <v>5233</v>
      </c>
      <c r="D6" s="3" t="s">
        <v>5234</v>
      </c>
      <c r="E6" s="3" t="s">
        <v>5228</v>
      </c>
      <c r="F6" s="3">
        <v>1</v>
      </c>
      <c r="G6" s="3" t="s">
        <v>4164</v>
      </c>
    </row>
    <row r="7" customHeight="1" spans="1:7">
      <c r="A7" s="3">
        <v>2020</v>
      </c>
      <c r="B7" s="3" t="s">
        <v>5225</v>
      </c>
      <c r="C7" s="3" t="s">
        <v>1062</v>
      </c>
      <c r="D7" s="3" t="s">
        <v>5235</v>
      </c>
      <c r="E7" s="3" t="s">
        <v>5228</v>
      </c>
      <c r="F7" s="3">
        <v>1</v>
      </c>
      <c r="G7" s="3" t="s">
        <v>4164</v>
      </c>
    </row>
    <row r="8" customHeight="1" spans="1:6">
      <c r="A8" s="3">
        <v>1987</v>
      </c>
      <c r="B8" s="3" t="s">
        <v>5236</v>
      </c>
      <c r="C8" s="3" t="s">
        <v>5237</v>
      </c>
      <c r="D8" s="3" t="s">
        <v>5238</v>
      </c>
      <c r="E8" s="3" t="s">
        <v>5239</v>
      </c>
      <c r="F8" s="3">
        <v>1</v>
      </c>
    </row>
    <row r="9" customHeight="1" spans="1:6">
      <c r="A9" s="3">
        <v>1992</v>
      </c>
      <c r="B9" s="3" t="s">
        <v>2031</v>
      </c>
      <c r="C9" s="3" t="s">
        <v>1826</v>
      </c>
      <c r="E9" s="3" t="s">
        <v>5239</v>
      </c>
      <c r="F9" s="3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1"/>
  <sheetViews>
    <sheetView workbookViewId="0">
      <selection activeCell="A1" sqref="A1"/>
    </sheetView>
  </sheetViews>
  <sheetFormatPr defaultColWidth="12.6285714285714" defaultRowHeight="15.75" customHeight="1" outlineLevelCol="4"/>
  <sheetData>
    <row r="1" customHeight="1" spans="1:5">
      <c r="A1" s="3" t="s">
        <v>0</v>
      </c>
      <c r="C1" s="3" t="s">
        <v>10</v>
      </c>
      <c r="D1" s="3" t="s">
        <v>11</v>
      </c>
      <c r="E1" s="3" t="s">
        <v>12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FF00"/>
    <outlinePr summaryBelow="0" summaryRight="0"/>
  </sheetPr>
  <dimension ref="A1:H73"/>
  <sheetViews>
    <sheetView workbookViewId="0">
      <selection activeCell="A1" sqref="A1"/>
    </sheetView>
  </sheetViews>
  <sheetFormatPr defaultColWidth="12.6285714285714" defaultRowHeight="15.75" customHeight="1" outlineLevelCol="7"/>
  <cols>
    <col min="3" max="3" width="44" customWidth="1"/>
    <col min="4" max="4" width="28.8761904761905" customWidth="1"/>
    <col min="7" max="7" width="16.3809523809524" customWidth="1"/>
  </cols>
  <sheetData>
    <row r="1" customHeight="1" spans="1:8">
      <c r="A1" s="3" t="s">
        <v>5240</v>
      </c>
      <c r="B1" s="3" t="s">
        <v>5241</v>
      </c>
      <c r="C1" s="3" t="s">
        <v>5242</v>
      </c>
      <c r="D1" s="3" t="s">
        <v>5243</v>
      </c>
      <c r="E1" s="3" t="s">
        <v>5244</v>
      </c>
      <c r="F1" s="3" t="s">
        <v>5245</v>
      </c>
      <c r="G1" s="3" t="s">
        <v>5246</v>
      </c>
      <c r="H1" s="3" t="s">
        <v>5247</v>
      </c>
    </row>
    <row r="2" customHeight="1" spans="1:6">
      <c r="A2" s="3"/>
      <c r="B2" s="148"/>
      <c r="C2" s="3"/>
      <c r="E2" s="3"/>
      <c r="F2" s="3"/>
    </row>
    <row r="3" customHeight="1" spans="1:7">
      <c r="A3" s="3" t="s">
        <v>5248</v>
      </c>
      <c r="B3" s="148">
        <v>44572</v>
      </c>
      <c r="C3" s="3" t="s">
        <v>5249</v>
      </c>
      <c r="D3" s="3">
        <v>288917506565</v>
      </c>
      <c r="E3" s="3">
        <v>3500</v>
      </c>
      <c r="F3" s="3" t="s">
        <v>5250</v>
      </c>
      <c r="G3" s="3" t="s">
        <v>5251</v>
      </c>
    </row>
    <row r="5" customHeight="1" spans="1:7">
      <c r="A5" s="3" t="s">
        <v>5252</v>
      </c>
      <c r="B5" s="148">
        <v>44574</v>
      </c>
      <c r="C5" s="3" t="s">
        <v>5253</v>
      </c>
      <c r="D5" s="3" t="s">
        <v>5254</v>
      </c>
      <c r="E5" s="3">
        <v>1020</v>
      </c>
      <c r="F5" s="3" t="s">
        <v>5250</v>
      </c>
      <c r="G5" s="3" t="s">
        <v>5255</v>
      </c>
    </row>
    <row r="6" customHeight="1" spans="3:3">
      <c r="C6" s="3" t="s">
        <v>935</v>
      </c>
    </row>
    <row r="8" customHeight="1" spans="1:7">
      <c r="A8" s="69" t="s">
        <v>5256</v>
      </c>
      <c r="B8" s="149"/>
      <c r="C8" s="69" t="s">
        <v>5257</v>
      </c>
      <c r="D8" s="69" t="s">
        <v>5258</v>
      </c>
      <c r="E8" s="69">
        <v>50</v>
      </c>
      <c r="F8" s="69" t="s">
        <v>5259</v>
      </c>
      <c r="G8" s="69" t="s">
        <v>5255</v>
      </c>
    </row>
    <row r="10" customHeight="1" spans="1:7">
      <c r="A10" s="3" t="s">
        <v>5260</v>
      </c>
      <c r="B10" s="148">
        <v>44578</v>
      </c>
      <c r="C10" s="3" t="s">
        <v>5261</v>
      </c>
      <c r="D10" s="3" t="s">
        <v>5262</v>
      </c>
      <c r="E10" s="3">
        <v>1500</v>
      </c>
      <c r="F10" s="3" t="s">
        <v>5250</v>
      </c>
      <c r="G10" s="3" t="s">
        <v>5263</v>
      </c>
    </row>
    <row r="11" customHeight="1" spans="3:4">
      <c r="C11" s="3" t="s">
        <v>5264</v>
      </c>
      <c r="D11" s="150" t="s">
        <v>5265</v>
      </c>
    </row>
    <row r="12" customHeight="1" spans="5:7">
      <c r="E12" s="3">
        <v>800</v>
      </c>
      <c r="F12" s="3" t="s">
        <v>5266</v>
      </c>
      <c r="G12" s="3" t="s">
        <v>5267</v>
      </c>
    </row>
    <row r="14" customHeight="1" spans="1:7">
      <c r="A14" s="3" t="s">
        <v>5268</v>
      </c>
      <c r="B14" s="148">
        <v>44580</v>
      </c>
      <c r="C14" s="3" t="s">
        <v>5269</v>
      </c>
      <c r="D14" s="3" t="s">
        <v>5270</v>
      </c>
      <c r="E14" s="3">
        <v>700</v>
      </c>
      <c r="F14" s="3" t="s">
        <v>5250</v>
      </c>
      <c r="G14" s="3" t="s">
        <v>5271</v>
      </c>
    </row>
    <row r="17" customHeight="1" spans="1:7">
      <c r="A17" s="3" t="s">
        <v>5272</v>
      </c>
      <c r="B17" s="148">
        <v>44580</v>
      </c>
      <c r="C17" s="3" t="s">
        <v>5273</v>
      </c>
      <c r="D17" s="3" t="s">
        <v>5274</v>
      </c>
      <c r="E17" s="3">
        <v>1850</v>
      </c>
      <c r="F17" s="3" t="s">
        <v>5250</v>
      </c>
      <c r="G17" s="3" t="s">
        <v>5271</v>
      </c>
    </row>
    <row r="18" customHeight="1" spans="5:7">
      <c r="E18" s="3" t="s">
        <v>5275</v>
      </c>
      <c r="F18" s="3">
        <v>30.77</v>
      </c>
      <c r="G18" s="3" t="s">
        <v>5276</v>
      </c>
    </row>
    <row r="20" customHeight="1" spans="1:7">
      <c r="A20" s="3" t="s">
        <v>5277</v>
      </c>
      <c r="B20" s="148">
        <v>44587</v>
      </c>
      <c r="C20" s="3" t="s">
        <v>5278</v>
      </c>
      <c r="D20" s="3" t="s">
        <v>5279</v>
      </c>
      <c r="E20" s="3">
        <v>4200</v>
      </c>
      <c r="F20" s="3" t="s">
        <v>5250</v>
      </c>
      <c r="G20" s="3" t="s">
        <v>5280</v>
      </c>
    </row>
    <row r="23" customHeight="1" spans="1:7">
      <c r="A23" s="3" t="s">
        <v>5281</v>
      </c>
      <c r="B23" s="148">
        <v>44590</v>
      </c>
      <c r="C23" s="3" t="s">
        <v>5282</v>
      </c>
      <c r="D23" s="3" t="s">
        <v>5283</v>
      </c>
      <c r="E23" s="3">
        <v>2000</v>
      </c>
      <c r="F23" s="3" t="s">
        <v>5250</v>
      </c>
      <c r="G23" s="3" t="s">
        <v>5284</v>
      </c>
    </row>
    <row r="26" customHeight="1" spans="1:7">
      <c r="A26" s="3" t="s">
        <v>5285</v>
      </c>
      <c r="B26" s="148">
        <v>44592</v>
      </c>
      <c r="C26" s="3" t="s">
        <v>5286</v>
      </c>
      <c r="D26" s="3" t="s">
        <v>5287</v>
      </c>
      <c r="E26" s="3">
        <v>325</v>
      </c>
      <c r="F26" s="3" t="s">
        <v>5266</v>
      </c>
      <c r="G26" s="3" t="s">
        <v>5271</v>
      </c>
    </row>
    <row r="29" customHeight="1" spans="1:7">
      <c r="A29" s="3" t="s">
        <v>5288</v>
      </c>
      <c r="B29" s="148">
        <v>44593</v>
      </c>
      <c r="C29" s="3" t="s">
        <v>5289</v>
      </c>
      <c r="D29" s="3" t="s">
        <v>5290</v>
      </c>
      <c r="E29" s="3">
        <v>800</v>
      </c>
      <c r="F29" s="3" t="s">
        <v>5266</v>
      </c>
      <c r="G29" s="3" t="s">
        <v>5271</v>
      </c>
    </row>
    <row r="31" customHeight="1" spans="1:7">
      <c r="A31" s="3" t="s">
        <v>5291</v>
      </c>
      <c r="B31" s="148">
        <v>44593</v>
      </c>
      <c r="C31" s="3" t="s">
        <v>5292</v>
      </c>
      <c r="D31" s="3" t="s">
        <v>5293</v>
      </c>
      <c r="E31" s="3">
        <v>325</v>
      </c>
      <c r="F31" s="3" t="s">
        <v>5250</v>
      </c>
      <c r="G31" s="3" t="s">
        <v>5271</v>
      </c>
    </row>
    <row r="33" customHeight="1" spans="1:7">
      <c r="A33" s="3" t="s">
        <v>5294</v>
      </c>
      <c r="B33" s="148">
        <v>44593</v>
      </c>
      <c r="C33" s="3" t="s">
        <v>5295</v>
      </c>
      <c r="D33" s="3" t="s">
        <v>5296</v>
      </c>
      <c r="E33" s="3">
        <v>280</v>
      </c>
      <c r="F33" s="3" t="s">
        <v>5297</v>
      </c>
      <c r="G33" s="3" t="s">
        <v>5298</v>
      </c>
    </row>
    <row r="34" customHeight="1" spans="5:7">
      <c r="E34" s="3">
        <v>180</v>
      </c>
      <c r="F34" s="3" t="s">
        <v>5297</v>
      </c>
      <c r="G34" s="3" t="s">
        <v>5271</v>
      </c>
    </row>
    <row r="35" customHeight="1" spans="1:7">
      <c r="A35" s="3"/>
      <c r="B35" s="148"/>
      <c r="C35" s="3"/>
      <c r="E35" s="3"/>
      <c r="F35" s="3"/>
      <c r="G35" s="3"/>
    </row>
    <row r="36" customHeight="1" spans="1:7">
      <c r="A36" s="3" t="s">
        <v>5299</v>
      </c>
      <c r="B36" s="148">
        <v>44593</v>
      </c>
      <c r="C36" s="3" t="s">
        <v>5300</v>
      </c>
      <c r="E36" s="3">
        <v>20</v>
      </c>
      <c r="F36" s="3" t="s">
        <v>5250</v>
      </c>
      <c r="G36" s="3" t="s">
        <v>5298</v>
      </c>
    </row>
    <row r="38" customHeight="1" spans="1:7">
      <c r="A38" s="3" t="s">
        <v>5301</v>
      </c>
      <c r="B38" s="148">
        <v>44593</v>
      </c>
      <c r="C38" s="3" t="s">
        <v>5302</v>
      </c>
      <c r="E38" s="3">
        <v>1550</v>
      </c>
      <c r="F38" s="3" t="s">
        <v>5303</v>
      </c>
      <c r="G38" s="3" t="s">
        <v>5271</v>
      </c>
    </row>
    <row r="39" customHeight="1" spans="6:6">
      <c r="F39" s="3" t="s">
        <v>5303</v>
      </c>
    </row>
    <row r="41" customHeight="1" spans="1:7">
      <c r="A41" s="3" t="s">
        <v>5304</v>
      </c>
      <c r="B41" s="148">
        <v>44596</v>
      </c>
      <c r="C41" s="3" t="s">
        <v>5305</v>
      </c>
      <c r="D41" s="150" t="s">
        <v>5306</v>
      </c>
      <c r="E41" s="3">
        <v>750</v>
      </c>
      <c r="F41" s="3" t="s">
        <v>5250</v>
      </c>
      <c r="G41" s="3" t="s">
        <v>5271</v>
      </c>
    </row>
    <row r="44" customHeight="1" spans="1:7">
      <c r="A44" s="3" t="s">
        <v>5307</v>
      </c>
      <c r="B44" s="148">
        <v>44600</v>
      </c>
      <c r="C44" s="3" t="s">
        <v>5308</v>
      </c>
      <c r="E44" s="3">
        <v>104</v>
      </c>
      <c r="F44" s="3" t="s">
        <v>5250</v>
      </c>
      <c r="G44" s="3" t="s">
        <v>176</v>
      </c>
    </row>
    <row r="45" customHeight="1" spans="3:7">
      <c r="C45" s="3" t="s">
        <v>5309</v>
      </c>
      <c r="E45" s="3">
        <v>132</v>
      </c>
      <c r="F45" s="3" t="s">
        <v>5310</v>
      </c>
      <c r="G45" s="3" t="s">
        <v>176</v>
      </c>
    </row>
    <row r="46" customHeight="1" spans="3:7">
      <c r="C46" s="3" t="s">
        <v>5311</v>
      </c>
      <c r="E46" s="3">
        <v>111</v>
      </c>
      <c r="F46" s="3" t="s">
        <v>5250</v>
      </c>
      <c r="G46" s="3" t="s">
        <v>176</v>
      </c>
    </row>
    <row r="47" customHeight="1" spans="3:7">
      <c r="C47" s="3" t="s">
        <v>5312</v>
      </c>
      <c r="E47" s="3">
        <v>197</v>
      </c>
      <c r="F47" s="3" t="s">
        <v>5250</v>
      </c>
      <c r="G47" s="3" t="s">
        <v>176</v>
      </c>
    </row>
    <row r="48" customHeight="1" spans="3:7">
      <c r="C48" s="3" t="s">
        <v>5313</v>
      </c>
      <c r="E48" s="3">
        <v>75</v>
      </c>
      <c r="F48" s="3" t="s">
        <v>5250</v>
      </c>
      <c r="G48" s="3" t="s">
        <v>176</v>
      </c>
    </row>
    <row r="49" customHeight="1" spans="3:7">
      <c r="C49" s="3" t="s">
        <v>5314</v>
      </c>
      <c r="E49" s="3">
        <v>15</v>
      </c>
      <c r="F49" s="3" t="s">
        <v>5250</v>
      </c>
      <c r="G49" s="3" t="s">
        <v>5315</v>
      </c>
    </row>
    <row r="50" customHeight="1" spans="3:7">
      <c r="C50" s="3" t="s">
        <v>5313</v>
      </c>
      <c r="E50" s="3">
        <v>80</v>
      </c>
      <c r="F50" s="3" t="s">
        <v>5250</v>
      </c>
      <c r="G50" s="3" t="s">
        <v>5315</v>
      </c>
    </row>
    <row r="51" customHeight="1" spans="3:7">
      <c r="C51" s="3" t="s">
        <v>5316</v>
      </c>
      <c r="E51" s="3">
        <v>37</v>
      </c>
      <c r="F51" s="3" t="s">
        <v>5250</v>
      </c>
      <c r="G51" s="3" t="s">
        <v>1776</v>
      </c>
    </row>
    <row r="52" customHeight="1" spans="3:7">
      <c r="C52" s="3" t="s">
        <v>5317</v>
      </c>
      <c r="E52" s="3">
        <v>125</v>
      </c>
      <c r="F52" s="3" t="s">
        <v>5250</v>
      </c>
      <c r="G52" s="3" t="s">
        <v>5315</v>
      </c>
    </row>
    <row r="53" customHeight="1" spans="3:7">
      <c r="C53" s="3" t="s">
        <v>5313</v>
      </c>
      <c r="E53" s="3">
        <v>85</v>
      </c>
      <c r="F53" s="3" t="s">
        <v>5250</v>
      </c>
      <c r="G53" s="3" t="s">
        <v>5315</v>
      </c>
    </row>
    <row r="56" customHeight="1" spans="1:7">
      <c r="A56" s="3" t="s">
        <v>5318</v>
      </c>
      <c r="B56" s="148">
        <v>44601</v>
      </c>
      <c r="C56" s="3" t="s">
        <v>5319</v>
      </c>
      <c r="E56" s="3">
        <v>750</v>
      </c>
      <c r="F56" s="3" t="s">
        <v>5250</v>
      </c>
      <c r="G56" s="3" t="s">
        <v>5284</v>
      </c>
    </row>
    <row r="59" customHeight="1" spans="1:7">
      <c r="A59" s="3" t="s">
        <v>5320</v>
      </c>
      <c r="B59" s="3" t="s">
        <v>5321</v>
      </c>
      <c r="E59" s="3">
        <v>5200</v>
      </c>
      <c r="F59" s="3" t="s">
        <v>5259</v>
      </c>
      <c r="G59" s="3" t="s">
        <v>5322</v>
      </c>
    </row>
    <row r="62" customHeight="1" spans="1:7">
      <c r="A62" s="3" t="s">
        <v>5299</v>
      </c>
      <c r="B62" s="148">
        <v>44602</v>
      </c>
      <c r="C62" s="3" t="s">
        <v>5323</v>
      </c>
      <c r="E62" s="3">
        <v>71</v>
      </c>
      <c r="F62" s="3" t="s">
        <v>5310</v>
      </c>
      <c r="G62" s="3" t="s">
        <v>5271</v>
      </c>
    </row>
    <row r="64" customHeight="1" spans="1:7">
      <c r="A64" s="3" t="s">
        <v>5299</v>
      </c>
      <c r="B64" s="148">
        <v>44602</v>
      </c>
      <c r="C64" s="3" t="s">
        <v>5324</v>
      </c>
      <c r="E64" s="3">
        <v>200</v>
      </c>
      <c r="F64" s="3" t="s">
        <v>5250</v>
      </c>
      <c r="G64" s="3" t="s">
        <v>5271</v>
      </c>
    </row>
    <row r="67" customHeight="1" spans="1:7">
      <c r="A67" s="3" t="s">
        <v>5299</v>
      </c>
      <c r="C67" s="3" t="s">
        <v>5325</v>
      </c>
      <c r="E67" s="3">
        <v>225</v>
      </c>
      <c r="F67" s="3" t="s">
        <v>5310</v>
      </c>
      <c r="G67" s="3" t="s">
        <v>5271</v>
      </c>
    </row>
    <row r="70" customHeight="1" spans="1:7">
      <c r="A70" s="3" t="s">
        <v>5299</v>
      </c>
      <c r="C70" s="3" t="s">
        <v>5326</v>
      </c>
      <c r="E70" s="3">
        <v>280</v>
      </c>
      <c r="F70" s="3" t="s">
        <v>5250</v>
      </c>
      <c r="G70" s="3" t="s">
        <v>176</v>
      </c>
    </row>
    <row r="71" customHeight="1" spans="3:7">
      <c r="C71" s="3" t="s">
        <v>5327</v>
      </c>
      <c r="E71" s="3">
        <v>215</v>
      </c>
      <c r="F71" s="3" t="s">
        <v>5250</v>
      </c>
      <c r="G71" s="3" t="s">
        <v>176</v>
      </c>
    </row>
    <row r="73" customHeight="1" spans="1:7">
      <c r="A73" s="3" t="s">
        <v>5328</v>
      </c>
      <c r="B73" s="148">
        <v>44603</v>
      </c>
      <c r="C73" s="3" t="s">
        <v>5329</v>
      </c>
      <c r="E73" s="3">
        <v>210</v>
      </c>
      <c r="F73" s="3" t="s">
        <v>5250</v>
      </c>
      <c r="G73" s="3" t="s">
        <v>5330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900FF"/>
    <outlinePr summaryBelow="0" summaryRight="0"/>
  </sheetPr>
  <dimension ref="A1:AG153"/>
  <sheetViews>
    <sheetView workbookViewId="0">
      <selection activeCell="A1" sqref="A1"/>
    </sheetView>
  </sheetViews>
  <sheetFormatPr defaultColWidth="12.6285714285714" defaultRowHeight="15.75" customHeight="1"/>
  <cols>
    <col min="2" max="2" width="13.8761904761905" customWidth="1"/>
    <col min="3" max="3" width="17.8761904761905" customWidth="1"/>
    <col min="4" max="4" width="17.5047619047619" customWidth="1"/>
    <col min="8" max="8" width="18.247619047619" customWidth="1"/>
  </cols>
  <sheetData>
    <row r="1" customHeight="1" spans="1:33">
      <c r="A1" s="1" t="s">
        <v>3</v>
      </c>
      <c r="B1" s="1" t="s">
        <v>4</v>
      </c>
      <c r="C1" s="1" t="s">
        <v>5</v>
      </c>
      <c r="D1" s="1" t="s">
        <v>7</v>
      </c>
      <c r="E1" s="1" t="s">
        <v>8</v>
      </c>
      <c r="F1" s="1" t="s">
        <v>4927</v>
      </c>
      <c r="G1" s="1" t="s">
        <v>5222</v>
      </c>
      <c r="H1" s="1" t="s">
        <v>5223</v>
      </c>
      <c r="I1" s="26"/>
      <c r="J1" s="1" t="s">
        <v>4889</v>
      </c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customHeight="1" spans="1:15">
      <c r="A2" s="59">
        <v>2020</v>
      </c>
      <c r="B2" s="59" t="s">
        <v>786</v>
      </c>
      <c r="C2" s="59" t="s">
        <v>2209</v>
      </c>
      <c r="D2" s="59" t="s">
        <v>2614</v>
      </c>
      <c r="E2" s="59">
        <v>10</v>
      </c>
      <c r="F2" s="3">
        <v>1</v>
      </c>
      <c r="G2" s="3" t="s">
        <v>4977</v>
      </c>
      <c r="H2" s="92">
        <v>1300</v>
      </c>
      <c r="I2" s="64"/>
      <c r="J2" s="64">
        <f t="shared" ref="J2:J48" si="0">PRODUCT(H2*F2)</f>
        <v>1300</v>
      </c>
      <c r="M2" s="11" t="s">
        <v>1780</v>
      </c>
      <c r="N2" s="22" t="s">
        <v>1781</v>
      </c>
      <c r="O2" s="98"/>
    </row>
    <row r="3" customHeight="1" spans="1:33">
      <c r="A3" s="132">
        <v>2020</v>
      </c>
      <c r="B3" s="132" t="s">
        <v>786</v>
      </c>
      <c r="C3" s="132" t="s">
        <v>2209</v>
      </c>
      <c r="D3" s="132" t="s">
        <v>2632</v>
      </c>
      <c r="E3" s="132" t="s">
        <v>25</v>
      </c>
      <c r="F3" s="132">
        <v>1</v>
      </c>
      <c r="G3" s="132" t="s">
        <v>4977</v>
      </c>
      <c r="H3" s="133">
        <v>600</v>
      </c>
      <c r="I3" s="137"/>
      <c r="J3" s="137">
        <f t="shared" si="0"/>
        <v>600</v>
      </c>
      <c r="K3" s="136"/>
      <c r="L3" s="136"/>
      <c r="M3" s="13"/>
      <c r="N3" s="23"/>
      <c r="O3" s="138"/>
      <c r="P3" s="62"/>
      <c r="Q3" s="62"/>
      <c r="R3" s="62"/>
      <c r="S3" s="62"/>
      <c r="T3" s="62"/>
      <c r="U3" s="62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</row>
    <row r="4" customHeight="1" spans="1:33">
      <c r="A4" s="132">
        <v>2020</v>
      </c>
      <c r="B4" s="132" t="s">
        <v>786</v>
      </c>
      <c r="C4" s="132" t="s">
        <v>2209</v>
      </c>
      <c r="D4" s="132" t="s">
        <v>898</v>
      </c>
      <c r="E4" s="132" t="s">
        <v>25</v>
      </c>
      <c r="F4" s="132">
        <v>1</v>
      </c>
      <c r="G4" s="132" t="s">
        <v>4977</v>
      </c>
      <c r="H4" s="133">
        <v>600</v>
      </c>
      <c r="I4" s="137"/>
      <c r="J4" s="137">
        <f t="shared" si="0"/>
        <v>600</v>
      </c>
      <c r="K4" s="136"/>
      <c r="L4" s="136"/>
      <c r="M4" s="15">
        <f t="shared" ref="M4:N4" si="1">I143</f>
        <v>0</v>
      </c>
      <c r="N4" s="25">
        <f t="shared" si="1"/>
        <v>0</v>
      </c>
      <c r="O4" s="57"/>
      <c r="P4" s="62"/>
      <c r="Q4" s="62"/>
      <c r="R4" s="62"/>
      <c r="S4" s="62"/>
      <c r="T4" s="62"/>
      <c r="U4" s="62"/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</row>
    <row r="5" customHeight="1" spans="1:33">
      <c r="A5" s="132">
        <v>2018</v>
      </c>
      <c r="B5" s="132" t="s">
        <v>786</v>
      </c>
      <c r="C5" s="132" t="s">
        <v>1976</v>
      </c>
      <c r="D5" s="132" t="s">
        <v>1072</v>
      </c>
      <c r="E5" s="132" t="s">
        <v>25</v>
      </c>
      <c r="F5" s="132">
        <v>1</v>
      </c>
      <c r="G5" s="132" t="s">
        <v>4977</v>
      </c>
      <c r="H5" s="133">
        <v>100</v>
      </c>
      <c r="I5" s="137"/>
      <c r="J5" s="137">
        <f t="shared" si="0"/>
        <v>100</v>
      </c>
      <c r="K5" s="136"/>
      <c r="L5" s="136"/>
      <c r="M5" s="62"/>
      <c r="N5" s="62"/>
      <c r="O5" s="62"/>
      <c r="P5" s="62"/>
      <c r="Q5" s="62"/>
      <c r="R5" s="62"/>
      <c r="S5" s="62"/>
      <c r="T5" s="62"/>
      <c r="U5" s="62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</row>
    <row r="6" customHeight="1" spans="1:10">
      <c r="A6" s="66">
        <v>2020</v>
      </c>
      <c r="B6" s="66" t="s">
        <v>786</v>
      </c>
      <c r="C6" s="66" t="s">
        <v>859</v>
      </c>
      <c r="D6" s="66" t="s">
        <v>5331</v>
      </c>
      <c r="E6" s="66" t="s">
        <v>5332</v>
      </c>
      <c r="F6" s="3">
        <v>1</v>
      </c>
      <c r="G6" s="3" t="s">
        <v>4164</v>
      </c>
      <c r="H6" s="92">
        <v>400</v>
      </c>
      <c r="I6" s="64"/>
      <c r="J6" s="64">
        <f t="shared" si="0"/>
        <v>400</v>
      </c>
    </row>
    <row r="7" customHeight="1" spans="1:10">
      <c r="A7" s="66">
        <v>2020</v>
      </c>
      <c r="B7" s="66" t="s">
        <v>305</v>
      </c>
      <c r="C7" s="66" t="s">
        <v>859</v>
      </c>
      <c r="D7" s="66" t="s">
        <v>5333</v>
      </c>
      <c r="E7" s="66" t="s">
        <v>5332</v>
      </c>
      <c r="F7" s="3">
        <v>1</v>
      </c>
      <c r="G7" s="3" t="s">
        <v>4164</v>
      </c>
      <c r="H7" s="92">
        <v>300</v>
      </c>
      <c r="I7" s="64"/>
      <c r="J7" s="64">
        <f t="shared" si="0"/>
        <v>300</v>
      </c>
    </row>
    <row r="8" customHeight="1" spans="1:10">
      <c r="A8" s="59">
        <v>2018</v>
      </c>
      <c r="B8" s="59" t="s">
        <v>786</v>
      </c>
      <c r="C8" s="59" t="s">
        <v>1087</v>
      </c>
      <c r="D8" s="59" t="s">
        <v>5228</v>
      </c>
      <c r="E8" s="59" t="s">
        <v>72</v>
      </c>
      <c r="F8" s="63">
        <v>1</v>
      </c>
      <c r="G8" s="3" t="s">
        <v>4164</v>
      </c>
      <c r="H8" s="92">
        <v>35</v>
      </c>
      <c r="I8" s="64"/>
      <c r="J8" s="64">
        <f t="shared" si="0"/>
        <v>35</v>
      </c>
    </row>
    <row r="9" customHeight="1" spans="1:10">
      <c r="A9" s="59">
        <v>2018</v>
      </c>
      <c r="B9" s="59" t="s">
        <v>786</v>
      </c>
      <c r="C9" s="59" t="s">
        <v>1087</v>
      </c>
      <c r="D9" s="59" t="s">
        <v>5228</v>
      </c>
      <c r="E9" s="59" t="s">
        <v>25</v>
      </c>
      <c r="F9" s="63">
        <v>4</v>
      </c>
      <c r="G9" s="3" t="s">
        <v>4164</v>
      </c>
      <c r="H9" s="92">
        <v>100</v>
      </c>
      <c r="I9" s="64"/>
      <c r="J9" s="64">
        <f t="shared" si="0"/>
        <v>400</v>
      </c>
    </row>
    <row r="10" customHeight="1" spans="1:10">
      <c r="A10" s="59">
        <v>2018</v>
      </c>
      <c r="B10" s="59" t="s">
        <v>305</v>
      </c>
      <c r="C10" s="59" t="s">
        <v>1087</v>
      </c>
      <c r="D10" s="59" t="s">
        <v>5228</v>
      </c>
      <c r="E10" s="59" t="s">
        <v>25</v>
      </c>
      <c r="F10" s="3">
        <v>1</v>
      </c>
      <c r="G10" s="3" t="s">
        <v>4164</v>
      </c>
      <c r="H10" s="92">
        <v>75</v>
      </c>
      <c r="I10" s="64"/>
      <c r="J10" s="64">
        <f t="shared" si="0"/>
        <v>75</v>
      </c>
    </row>
    <row r="11" customHeight="1" spans="1:10">
      <c r="A11" s="66">
        <v>2017</v>
      </c>
      <c r="B11" s="66" t="s">
        <v>786</v>
      </c>
      <c r="C11" s="66" t="s">
        <v>935</v>
      </c>
      <c r="D11" s="66" t="s">
        <v>1072</v>
      </c>
      <c r="E11" s="66" t="s">
        <v>72</v>
      </c>
      <c r="F11" s="3">
        <v>1</v>
      </c>
      <c r="G11" s="3" t="s">
        <v>4164</v>
      </c>
      <c r="H11" s="92">
        <v>20</v>
      </c>
      <c r="I11" s="64"/>
      <c r="J11" s="64">
        <f t="shared" si="0"/>
        <v>20</v>
      </c>
    </row>
    <row r="12" customHeight="1" spans="1:10">
      <c r="A12" s="66">
        <v>2017</v>
      </c>
      <c r="B12" s="66" t="s">
        <v>786</v>
      </c>
      <c r="C12" s="66" t="s">
        <v>935</v>
      </c>
      <c r="D12" s="66" t="s">
        <v>1072</v>
      </c>
      <c r="E12" s="66" t="s">
        <v>30</v>
      </c>
      <c r="F12" s="3">
        <v>1</v>
      </c>
      <c r="G12" s="3" t="s">
        <v>4164</v>
      </c>
      <c r="H12" s="92">
        <v>40</v>
      </c>
      <c r="I12" s="64"/>
      <c r="J12" s="64">
        <f t="shared" si="0"/>
        <v>40</v>
      </c>
    </row>
    <row r="13" customHeight="1" spans="1:10">
      <c r="A13" s="66">
        <v>2017</v>
      </c>
      <c r="B13" s="66" t="s">
        <v>786</v>
      </c>
      <c r="C13" s="66" t="s">
        <v>935</v>
      </c>
      <c r="D13" s="66" t="s">
        <v>1837</v>
      </c>
      <c r="E13" s="66" t="s">
        <v>25</v>
      </c>
      <c r="F13" s="3">
        <v>7</v>
      </c>
      <c r="G13" s="3" t="s">
        <v>4164</v>
      </c>
      <c r="H13" s="92">
        <v>20</v>
      </c>
      <c r="I13" s="64"/>
      <c r="J13" s="64">
        <f t="shared" si="0"/>
        <v>140</v>
      </c>
    </row>
    <row r="14" customHeight="1" spans="1:10">
      <c r="A14" s="66">
        <v>2017</v>
      </c>
      <c r="B14" s="66" t="s">
        <v>786</v>
      </c>
      <c r="C14" s="66" t="s">
        <v>935</v>
      </c>
      <c r="D14" s="66" t="s">
        <v>1837</v>
      </c>
      <c r="E14" s="66" t="s">
        <v>72</v>
      </c>
      <c r="F14" s="3">
        <v>8</v>
      </c>
      <c r="G14" s="3" t="s">
        <v>4164</v>
      </c>
      <c r="H14" s="92">
        <v>12</v>
      </c>
      <c r="I14" s="64"/>
      <c r="J14" s="64">
        <f t="shared" si="0"/>
        <v>96</v>
      </c>
    </row>
    <row r="15" customHeight="1" spans="1:10">
      <c r="A15" s="66">
        <v>2017</v>
      </c>
      <c r="B15" s="66" t="s">
        <v>786</v>
      </c>
      <c r="C15" s="66" t="s">
        <v>935</v>
      </c>
      <c r="D15" s="66" t="s">
        <v>1837</v>
      </c>
      <c r="E15" s="66" t="s">
        <v>666</v>
      </c>
      <c r="F15" s="3">
        <v>2</v>
      </c>
      <c r="G15" s="3" t="s">
        <v>4164</v>
      </c>
      <c r="H15" s="92">
        <v>10</v>
      </c>
      <c r="I15" s="64"/>
      <c r="J15" s="64">
        <f t="shared" si="0"/>
        <v>20</v>
      </c>
    </row>
    <row r="16" customHeight="1" spans="1:10">
      <c r="A16" s="3">
        <v>2017</v>
      </c>
      <c r="B16" s="3" t="s">
        <v>119</v>
      </c>
      <c r="C16" s="3" t="s">
        <v>1340</v>
      </c>
      <c r="D16" s="3" t="s">
        <v>5228</v>
      </c>
      <c r="E16" s="3" t="s">
        <v>72</v>
      </c>
      <c r="F16" s="3">
        <v>2</v>
      </c>
      <c r="G16" s="3" t="s">
        <v>4164</v>
      </c>
      <c r="H16" s="92">
        <v>20</v>
      </c>
      <c r="I16" s="64"/>
      <c r="J16" s="64">
        <f t="shared" si="0"/>
        <v>40</v>
      </c>
    </row>
    <row r="17" customHeight="1" spans="1:33">
      <c r="A17" s="132">
        <v>2020</v>
      </c>
      <c r="B17" s="132" t="s">
        <v>119</v>
      </c>
      <c r="C17" s="132" t="s">
        <v>1229</v>
      </c>
      <c r="D17" s="132" t="s">
        <v>1230</v>
      </c>
      <c r="E17" s="132" t="s">
        <v>30</v>
      </c>
      <c r="F17" s="132">
        <v>1</v>
      </c>
      <c r="G17" s="132" t="s">
        <v>4164</v>
      </c>
      <c r="H17" s="133">
        <v>10</v>
      </c>
      <c r="I17" s="137"/>
      <c r="J17" s="137">
        <f t="shared" si="0"/>
        <v>10</v>
      </c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</row>
    <row r="18" customHeight="1" spans="1:10">
      <c r="A18" s="3">
        <v>2017</v>
      </c>
      <c r="B18" s="3" t="s">
        <v>305</v>
      </c>
      <c r="C18" s="3" t="s">
        <v>1168</v>
      </c>
      <c r="D18" s="3" t="s">
        <v>5228</v>
      </c>
      <c r="E18" s="3" t="s">
        <v>25</v>
      </c>
      <c r="F18" s="3">
        <v>5</v>
      </c>
      <c r="G18" s="3" t="s">
        <v>4164</v>
      </c>
      <c r="H18" s="92">
        <v>30</v>
      </c>
      <c r="I18" s="64"/>
      <c r="J18" s="64">
        <f t="shared" si="0"/>
        <v>150</v>
      </c>
    </row>
    <row r="19" customHeight="1" spans="1:10">
      <c r="A19" s="3">
        <v>2017</v>
      </c>
      <c r="B19" s="3" t="s">
        <v>305</v>
      </c>
      <c r="C19" s="3" t="s">
        <v>1168</v>
      </c>
      <c r="D19" s="3" t="s">
        <v>5228</v>
      </c>
      <c r="E19" s="3" t="s">
        <v>72</v>
      </c>
      <c r="F19" s="3">
        <v>3</v>
      </c>
      <c r="G19" s="3" t="s">
        <v>4164</v>
      </c>
      <c r="H19" s="92">
        <v>25</v>
      </c>
      <c r="I19" s="64"/>
      <c r="J19" s="64">
        <f t="shared" si="0"/>
        <v>75</v>
      </c>
    </row>
    <row r="20" customHeight="1" spans="1:10">
      <c r="A20" s="59">
        <v>2020</v>
      </c>
      <c r="B20" s="59" t="s">
        <v>39</v>
      </c>
      <c r="C20" s="59" t="s">
        <v>46</v>
      </c>
      <c r="D20" s="59" t="s">
        <v>5228</v>
      </c>
      <c r="E20" s="59">
        <v>5</v>
      </c>
      <c r="F20" s="3">
        <v>1</v>
      </c>
      <c r="G20" s="3" t="s">
        <v>4912</v>
      </c>
      <c r="H20" s="92">
        <v>5</v>
      </c>
      <c r="I20" s="64"/>
      <c r="J20" s="64">
        <f t="shared" si="0"/>
        <v>5</v>
      </c>
    </row>
    <row r="21" customHeight="1" spans="1:10">
      <c r="A21" s="59">
        <v>2020</v>
      </c>
      <c r="B21" s="59" t="s">
        <v>39</v>
      </c>
      <c r="C21" s="59" t="s">
        <v>46</v>
      </c>
      <c r="D21" s="59" t="s">
        <v>5228</v>
      </c>
      <c r="E21" s="59">
        <v>10</v>
      </c>
      <c r="F21" s="3">
        <v>3</v>
      </c>
      <c r="G21" s="3" t="s">
        <v>4912</v>
      </c>
      <c r="H21" s="92">
        <v>20</v>
      </c>
      <c r="I21" s="64"/>
      <c r="J21" s="64">
        <f t="shared" si="0"/>
        <v>60</v>
      </c>
    </row>
    <row r="22" customHeight="1" spans="1:10">
      <c r="A22" s="59">
        <v>2020</v>
      </c>
      <c r="B22" s="59" t="s">
        <v>23</v>
      </c>
      <c r="C22" s="59" t="s">
        <v>46</v>
      </c>
      <c r="D22" s="59" t="s">
        <v>5228</v>
      </c>
      <c r="E22" s="59">
        <v>10</v>
      </c>
      <c r="F22" s="3">
        <v>2</v>
      </c>
      <c r="G22" s="3" t="s">
        <v>4912</v>
      </c>
      <c r="H22" s="92">
        <v>50</v>
      </c>
      <c r="I22" s="64"/>
      <c r="J22" s="64">
        <f t="shared" si="0"/>
        <v>100</v>
      </c>
    </row>
    <row r="23" customHeight="1" spans="1:10">
      <c r="A23" s="59">
        <v>2020</v>
      </c>
      <c r="B23" s="59" t="s">
        <v>151</v>
      </c>
      <c r="C23" s="59" t="s">
        <v>46</v>
      </c>
      <c r="D23" s="59" t="s">
        <v>5228</v>
      </c>
      <c r="E23" s="59">
        <v>10</v>
      </c>
      <c r="F23" s="3">
        <v>3</v>
      </c>
      <c r="G23" s="3" t="s">
        <v>4912</v>
      </c>
      <c r="H23" s="92">
        <v>30</v>
      </c>
      <c r="I23" s="64"/>
      <c r="J23" s="64">
        <f t="shared" si="0"/>
        <v>90</v>
      </c>
    </row>
    <row r="24" customHeight="1" spans="1:10">
      <c r="A24" s="59">
        <v>2019</v>
      </c>
      <c r="B24" s="59" t="s">
        <v>119</v>
      </c>
      <c r="C24" s="59" t="s">
        <v>1201</v>
      </c>
      <c r="D24" s="59" t="s">
        <v>953</v>
      </c>
      <c r="E24" s="59">
        <v>10</v>
      </c>
      <c r="F24" s="3">
        <v>1</v>
      </c>
      <c r="G24" s="3" t="s">
        <v>4164</v>
      </c>
      <c r="H24" s="92">
        <v>100</v>
      </c>
      <c r="I24" s="64"/>
      <c r="J24" s="64">
        <f t="shared" si="0"/>
        <v>100</v>
      </c>
    </row>
    <row r="25" customHeight="1" spans="1:10">
      <c r="A25" s="59">
        <v>2019</v>
      </c>
      <c r="B25" s="59" t="s">
        <v>119</v>
      </c>
      <c r="C25" s="59" t="s">
        <v>1201</v>
      </c>
      <c r="D25" s="59" t="s">
        <v>5228</v>
      </c>
      <c r="E25" s="59">
        <v>10</v>
      </c>
      <c r="F25" s="3">
        <v>3</v>
      </c>
      <c r="G25" s="3" t="s">
        <v>4164</v>
      </c>
      <c r="H25" s="92">
        <v>100</v>
      </c>
      <c r="I25" s="64"/>
      <c r="J25" s="64">
        <f t="shared" si="0"/>
        <v>300</v>
      </c>
    </row>
    <row r="26" customHeight="1" spans="1:10">
      <c r="A26" s="59">
        <v>2019</v>
      </c>
      <c r="B26" s="59" t="s">
        <v>119</v>
      </c>
      <c r="C26" s="59" t="s">
        <v>1201</v>
      </c>
      <c r="D26" s="59" t="s">
        <v>5228</v>
      </c>
      <c r="E26" s="59">
        <v>9</v>
      </c>
      <c r="F26" s="3">
        <v>1</v>
      </c>
      <c r="G26" s="3" t="s">
        <v>4164</v>
      </c>
      <c r="H26" s="92">
        <v>70</v>
      </c>
      <c r="I26" s="64"/>
      <c r="J26" s="64">
        <f t="shared" si="0"/>
        <v>70</v>
      </c>
    </row>
    <row r="27" customHeight="1" spans="1:10">
      <c r="A27" s="59">
        <v>2019</v>
      </c>
      <c r="B27" s="59" t="s">
        <v>786</v>
      </c>
      <c r="C27" s="59" t="s">
        <v>1092</v>
      </c>
      <c r="D27" s="59" t="s">
        <v>5228</v>
      </c>
      <c r="E27" s="59">
        <v>9</v>
      </c>
      <c r="F27" s="3">
        <v>3</v>
      </c>
      <c r="G27" s="3" t="s">
        <v>4164</v>
      </c>
      <c r="H27" s="92">
        <v>30</v>
      </c>
      <c r="I27" s="64"/>
      <c r="J27" s="64">
        <f t="shared" si="0"/>
        <v>90</v>
      </c>
    </row>
    <row r="28" customHeight="1" spans="1:10">
      <c r="A28" s="3">
        <v>2019</v>
      </c>
      <c r="B28" s="3" t="s">
        <v>786</v>
      </c>
      <c r="C28" s="3" t="s">
        <v>1092</v>
      </c>
      <c r="D28" s="3" t="s">
        <v>5228</v>
      </c>
      <c r="E28" s="3">
        <v>7</v>
      </c>
      <c r="F28" s="3">
        <v>1</v>
      </c>
      <c r="G28" s="3" t="s">
        <v>4164</v>
      </c>
      <c r="H28" s="92">
        <v>10</v>
      </c>
      <c r="I28" s="64"/>
      <c r="J28" s="64">
        <f t="shared" si="0"/>
        <v>10</v>
      </c>
    </row>
    <row r="29" customHeight="1" spans="1:10">
      <c r="A29" s="3">
        <v>2019</v>
      </c>
      <c r="B29" s="3" t="s">
        <v>305</v>
      </c>
      <c r="C29" s="3" t="s">
        <v>1092</v>
      </c>
      <c r="D29" s="3" t="s">
        <v>5228</v>
      </c>
      <c r="E29" s="3">
        <v>9</v>
      </c>
      <c r="F29" s="3">
        <v>1</v>
      </c>
      <c r="G29" s="3" t="s">
        <v>4164</v>
      </c>
      <c r="H29" s="92">
        <v>40</v>
      </c>
      <c r="I29" s="64"/>
      <c r="J29" s="64">
        <f t="shared" si="0"/>
        <v>40</v>
      </c>
    </row>
    <row r="30" customHeight="1" spans="1:10">
      <c r="A30" s="3">
        <v>2019</v>
      </c>
      <c r="B30" s="3" t="s">
        <v>119</v>
      </c>
      <c r="C30" s="3" t="s">
        <v>1092</v>
      </c>
      <c r="D30" s="3" t="s">
        <v>5228</v>
      </c>
      <c r="E30" s="3">
        <v>10</v>
      </c>
      <c r="F30" s="3">
        <v>2</v>
      </c>
      <c r="G30" s="3" t="s">
        <v>4164</v>
      </c>
      <c r="H30" s="92">
        <v>50</v>
      </c>
      <c r="I30" s="64"/>
      <c r="J30" s="64">
        <f t="shared" si="0"/>
        <v>100</v>
      </c>
    </row>
    <row r="31" customHeight="1" spans="1:10">
      <c r="A31" s="66">
        <v>2020</v>
      </c>
      <c r="B31" s="66" t="s">
        <v>119</v>
      </c>
      <c r="C31" s="66" t="s">
        <v>859</v>
      </c>
      <c r="D31" s="66" t="s">
        <v>5334</v>
      </c>
      <c r="E31" s="66">
        <v>8</v>
      </c>
      <c r="F31" s="3">
        <v>1</v>
      </c>
      <c r="G31" s="3" t="s">
        <v>4164</v>
      </c>
      <c r="H31" s="92">
        <v>200</v>
      </c>
      <c r="I31" s="64"/>
      <c r="J31" s="64">
        <f t="shared" si="0"/>
        <v>200</v>
      </c>
    </row>
    <row r="32" customHeight="1" spans="1:10">
      <c r="A32" s="66">
        <v>2020</v>
      </c>
      <c r="B32" s="66" t="s">
        <v>119</v>
      </c>
      <c r="C32" s="66" t="s">
        <v>859</v>
      </c>
      <c r="D32" s="66" t="s">
        <v>5335</v>
      </c>
      <c r="E32" s="66">
        <v>9</v>
      </c>
      <c r="F32" s="3">
        <v>1</v>
      </c>
      <c r="G32" s="3" t="s">
        <v>4164</v>
      </c>
      <c r="H32" s="92">
        <v>100</v>
      </c>
      <c r="I32" s="64"/>
      <c r="J32" s="64">
        <f t="shared" si="0"/>
        <v>100</v>
      </c>
    </row>
    <row r="33" customHeight="1" spans="1:10">
      <c r="A33" s="59">
        <v>2020</v>
      </c>
      <c r="B33" s="59" t="s">
        <v>119</v>
      </c>
      <c r="C33" s="59" t="s">
        <v>859</v>
      </c>
      <c r="D33" s="59" t="s">
        <v>5228</v>
      </c>
      <c r="E33" s="59">
        <v>9</v>
      </c>
      <c r="F33" s="3">
        <v>1</v>
      </c>
      <c r="G33" s="3" t="s">
        <v>4164</v>
      </c>
      <c r="H33" s="92">
        <v>20</v>
      </c>
      <c r="I33" s="64"/>
      <c r="J33" s="64">
        <f t="shared" si="0"/>
        <v>20</v>
      </c>
    </row>
    <row r="34" customHeight="1" spans="1:10">
      <c r="A34" s="66">
        <v>2020</v>
      </c>
      <c r="B34" s="66" t="s">
        <v>119</v>
      </c>
      <c r="C34" s="66" t="s">
        <v>859</v>
      </c>
      <c r="D34" s="66" t="s">
        <v>953</v>
      </c>
      <c r="E34" s="66">
        <v>9</v>
      </c>
      <c r="F34" s="3">
        <v>1</v>
      </c>
      <c r="G34" s="3" t="s">
        <v>4164</v>
      </c>
      <c r="H34" s="92">
        <v>30</v>
      </c>
      <c r="I34" s="64"/>
      <c r="J34" s="64">
        <f t="shared" si="0"/>
        <v>30</v>
      </c>
    </row>
    <row r="35" customHeight="1" spans="1:10">
      <c r="A35" s="66">
        <v>2020</v>
      </c>
      <c r="B35" s="66" t="s">
        <v>119</v>
      </c>
      <c r="C35" s="66" t="s">
        <v>859</v>
      </c>
      <c r="D35" s="66" t="s">
        <v>5336</v>
      </c>
      <c r="E35" s="66">
        <v>9</v>
      </c>
      <c r="F35" s="3">
        <v>1</v>
      </c>
      <c r="G35" s="3" t="s">
        <v>4164</v>
      </c>
      <c r="H35" s="92">
        <v>100</v>
      </c>
      <c r="I35" s="64"/>
      <c r="J35" s="64">
        <f t="shared" si="0"/>
        <v>100</v>
      </c>
    </row>
    <row r="36" customHeight="1" spans="1:10">
      <c r="A36" s="66">
        <v>2020</v>
      </c>
      <c r="B36" s="66" t="s">
        <v>119</v>
      </c>
      <c r="C36" s="66" t="s">
        <v>859</v>
      </c>
      <c r="D36" s="66" t="s">
        <v>5336</v>
      </c>
      <c r="E36" s="66">
        <v>10</v>
      </c>
      <c r="F36" s="3">
        <v>1</v>
      </c>
      <c r="G36" s="3" t="s">
        <v>4164</v>
      </c>
      <c r="H36" s="92">
        <v>100</v>
      </c>
      <c r="I36" s="64"/>
      <c r="J36" s="64">
        <f t="shared" si="0"/>
        <v>100</v>
      </c>
    </row>
    <row r="37" customHeight="1" spans="1:10">
      <c r="A37" s="3">
        <v>2017</v>
      </c>
      <c r="B37" s="3" t="s">
        <v>5337</v>
      </c>
      <c r="C37" s="3" t="s">
        <v>935</v>
      </c>
      <c r="D37" s="3" t="s">
        <v>173</v>
      </c>
      <c r="E37" s="3">
        <v>8</v>
      </c>
      <c r="F37" s="3">
        <v>2</v>
      </c>
      <c r="G37" s="3" t="s">
        <v>4164</v>
      </c>
      <c r="H37" s="92">
        <v>50</v>
      </c>
      <c r="I37" s="64"/>
      <c r="J37" s="64">
        <f t="shared" si="0"/>
        <v>100</v>
      </c>
    </row>
    <row r="38" customHeight="1" spans="1:10">
      <c r="A38" s="3">
        <v>2017</v>
      </c>
      <c r="B38" s="3" t="s">
        <v>5337</v>
      </c>
      <c r="C38" s="3" t="s">
        <v>5338</v>
      </c>
      <c r="D38" s="3" t="s">
        <v>173</v>
      </c>
      <c r="E38" s="3">
        <v>8</v>
      </c>
      <c r="F38" s="3">
        <v>1</v>
      </c>
      <c r="G38" s="3" t="s">
        <v>4164</v>
      </c>
      <c r="H38" s="92">
        <v>40</v>
      </c>
      <c r="I38" s="64"/>
      <c r="J38" s="64">
        <f t="shared" si="0"/>
        <v>40</v>
      </c>
    </row>
    <row r="39" customHeight="1" spans="1:10">
      <c r="A39" s="3">
        <v>2020</v>
      </c>
      <c r="B39" s="3" t="s">
        <v>956</v>
      </c>
      <c r="C39" s="3" t="s">
        <v>950</v>
      </c>
      <c r="D39" s="3" t="s">
        <v>5339</v>
      </c>
      <c r="E39" s="3">
        <v>9</v>
      </c>
      <c r="F39" s="3">
        <v>1</v>
      </c>
      <c r="G39" s="3" t="s">
        <v>4164</v>
      </c>
      <c r="H39" s="3">
        <v>10</v>
      </c>
      <c r="J39" s="64">
        <f t="shared" si="0"/>
        <v>10</v>
      </c>
    </row>
    <row r="40" customHeight="1" spans="1:10">
      <c r="A40" s="66">
        <v>2020</v>
      </c>
      <c r="B40" s="66" t="s">
        <v>119</v>
      </c>
      <c r="C40" s="66" t="s">
        <v>950</v>
      </c>
      <c r="D40" s="66" t="s">
        <v>5228</v>
      </c>
      <c r="E40" s="66">
        <v>10</v>
      </c>
      <c r="F40" s="3">
        <v>6</v>
      </c>
      <c r="G40" s="3" t="s">
        <v>4164</v>
      </c>
      <c r="H40" s="3">
        <v>35</v>
      </c>
      <c r="J40" s="64">
        <f t="shared" si="0"/>
        <v>210</v>
      </c>
    </row>
    <row r="41" customHeight="1" spans="1:10">
      <c r="A41" s="66">
        <v>2020</v>
      </c>
      <c r="B41" s="66" t="s">
        <v>119</v>
      </c>
      <c r="C41" s="66" t="s">
        <v>950</v>
      </c>
      <c r="D41" s="66" t="s">
        <v>5228</v>
      </c>
      <c r="E41" s="66">
        <v>9</v>
      </c>
      <c r="F41" s="3">
        <v>10</v>
      </c>
      <c r="G41" s="3" t="s">
        <v>4164</v>
      </c>
      <c r="H41" s="3">
        <v>20</v>
      </c>
      <c r="J41" s="64">
        <f t="shared" si="0"/>
        <v>200</v>
      </c>
    </row>
    <row r="42" customHeight="1" spans="1:10">
      <c r="A42" s="66">
        <v>2020</v>
      </c>
      <c r="B42" s="66" t="s">
        <v>119</v>
      </c>
      <c r="C42" s="66" t="s">
        <v>950</v>
      </c>
      <c r="D42" s="66" t="s">
        <v>5228</v>
      </c>
      <c r="E42" s="66">
        <v>8</v>
      </c>
      <c r="F42" s="3">
        <v>1</v>
      </c>
      <c r="G42" s="3" t="s">
        <v>4164</v>
      </c>
      <c r="H42" s="3">
        <v>10</v>
      </c>
      <c r="J42" s="64">
        <f t="shared" si="0"/>
        <v>10</v>
      </c>
    </row>
    <row r="43" customHeight="1" spans="1:10">
      <c r="A43" s="66">
        <v>2020</v>
      </c>
      <c r="B43" s="66" t="s">
        <v>119</v>
      </c>
      <c r="C43" s="66" t="s">
        <v>950</v>
      </c>
      <c r="D43" s="66" t="s">
        <v>953</v>
      </c>
      <c r="E43" s="66">
        <v>9</v>
      </c>
      <c r="F43" s="3">
        <v>1</v>
      </c>
      <c r="G43" s="3" t="s">
        <v>4164</v>
      </c>
      <c r="H43" s="3">
        <v>20</v>
      </c>
      <c r="J43" s="64">
        <f t="shared" si="0"/>
        <v>20</v>
      </c>
    </row>
    <row r="44" customHeight="1" spans="1:33">
      <c r="A44" s="132">
        <v>2020</v>
      </c>
      <c r="B44" s="132" t="s">
        <v>884</v>
      </c>
      <c r="C44" s="132" t="s">
        <v>950</v>
      </c>
      <c r="D44" s="132" t="s">
        <v>5228</v>
      </c>
      <c r="E44" s="132">
        <v>8</v>
      </c>
      <c r="F44" s="132">
        <v>1</v>
      </c>
      <c r="G44" s="132" t="s">
        <v>4164</v>
      </c>
      <c r="H44" s="132">
        <v>10</v>
      </c>
      <c r="I44" s="136"/>
      <c r="J44" s="137">
        <f t="shared" si="0"/>
        <v>10</v>
      </c>
      <c r="K44" s="136"/>
      <c r="L44" s="136"/>
      <c r="M44" s="136"/>
      <c r="N44" s="132" t="s">
        <v>5340</v>
      </c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36"/>
      <c r="AD44" s="136"/>
      <c r="AE44" s="136"/>
      <c r="AF44" s="136"/>
      <c r="AG44" s="136"/>
    </row>
    <row r="45" customHeight="1" spans="1:14">
      <c r="A45" s="134">
        <v>2020</v>
      </c>
      <c r="B45" s="134" t="s">
        <v>119</v>
      </c>
      <c r="C45" s="134" t="s">
        <v>895</v>
      </c>
      <c r="D45" s="134">
        <v>301</v>
      </c>
      <c r="E45" s="134" t="s">
        <v>30</v>
      </c>
      <c r="F45" s="134">
        <v>11</v>
      </c>
      <c r="G45" s="3" t="s">
        <v>4164</v>
      </c>
      <c r="H45" s="3">
        <v>150</v>
      </c>
      <c r="J45" s="64">
        <f t="shared" si="0"/>
        <v>1650</v>
      </c>
      <c r="L45" s="3">
        <v>300</v>
      </c>
      <c r="M45" s="6">
        <f t="shared" ref="M45:M46" si="2">0.85*L45</f>
        <v>255</v>
      </c>
      <c r="N45" s="6">
        <f t="shared" ref="N45:N46" si="3">M45*F45</f>
        <v>2805</v>
      </c>
    </row>
    <row r="46" customHeight="1" spans="1:33">
      <c r="A46" s="132">
        <v>2020</v>
      </c>
      <c r="B46" s="132" t="s">
        <v>119</v>
      </c>
      <c r="C46" s="132" t="s">
        <v>895</v>
      </c>
      <c r="D46" s="132">
        <v>301</v>
      </c>
      <c r="E46" s="132" t="s">
        <v>25</v>
      </c>
      <c r="F46" s="132">
        <v>4</v>
      </c>
      <c r="G46" s="132" t="s">
        <v>4164</v>
      </c>
      <c r="H46" s="132">
        <v>40</v>
      </c>
      <c r="I46" s="136"/>
      <c r="J46" s="137">
        <f t="shared" si="0"/>
        <v>160</v>
      </c>
      <c r="K46" s="136"/>
      <c r="L46" s="132">
        <v>100</v>
      </c>
      <c r="M46" s="136">
        <f t="shared" si="2"/>
        <v>85</v>
      </c>
      <c r="N46" s="136">
        <f t="shared" si="3"/>
        <v>340</v>
      </c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  <c r="AG46" s="136"/>
    </row>
    <row r="47" customHeight="1" spans="1:19">
      <c r="A47" s="135">
        <v>2020</v>
      </c>
      <c r="B47" s="135" t="s">
        <v>119</v>
      </c>
      <c r="C47" s="135" t="s">
        <v>895</v>
      </c>
      <c r="D47" s="135" t="s">
        <v>5341</v>
      </c>
      <c r="E47" s="135" t="s">
        <v>72</v>
      </c>
      <c r="F47" s="3">
        <v>1</v>
      </c>
      <c r="G47" s="3" t="s">
        <v>4164</v>
      </c>
      <c r="H47" s="3">
        <v>50</v>
      </c>
      <c r="J47" s="64">
        <f t="shared" si="0"/>
        <v>50</v>
      </c>
      <c r="R47" s="6">
        <f>P45+O50</f>
        <v>0</v>
      </c>
      <c r="S47" s="3" t="s">
        <v>5342</v>
      </c>
    </row>
    <row r="48" customHeight="1" spans="1:33">
      <c r="A48" s="132">
        <v>2020</v>
      </c>
      <c r="B48" s="132" t="s">
        <v>119</v>
      </c>
      <c r="C48" s="132" t="s">
        <v>895</v>
      </c>
      <c r="D48" s="132" t="s">
        <v>5343</v>
      </c>
      <c r="E48" s="132" t="s">
        <v>25</v>
      </c>
      <c r="F48" s="132">
        <v>1</v>
      </c>
      <c r="G48" s="132" t="s">
        <v>4164</v>
      </c>
      <c r="H48" s="132">
        <v>70</v>
      </c>
      <c r="I48" s="136"/>
      <c r="J48" s="137">
        <f t="shared" si="0"/>
        <v>70</v>
      </c>
      <c r="K48" s="136"/>
      <c r="L48" s="132">
        <v>150</v>
      </c>
      <c r="M48" s="136">
        <f t="shared" ref="M48:M50" si="4">0.85*L48</f>
        <v>127.5</v>
      </c>
      <c r="N48" s="136">
        <f t="shared" ref="N48:N50" si="5">M48*F48</f>
        <v>127.5</v>
      </c>
      <c r="O48" s="136"/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  <c r="AF48" s="136"/>
      <c r="AG48" s="136"/>
    </row>
    <row r="49" customHeight="1" spans="1:33">
      <c r="A49" s="132">
        <v>2020</v>
      </c>
      <c r="B49" s="132" t="s">
        <v>884</v>
      </c>
      <c r="C49" s="132" t="s">
        <v>895</v>
      </c>
      <c r="D49" s="132" t="s">
        <v>1731</v>
      </c>
      <c r="E49" s="132" t="s">
        <v>25</v>
      </c>
      <c r="F49" s="132">
        <v>2</v>
      </c>
      <c r="G49" s="132" t="s">
        <v>5344</v>
      </c>
      <c r="H49" s="136"/>
      <c r="I49" s="136"/>
      <c r="J49" s="136"/>
      <c r="K49" s="136"/>
      <c r="L49" s="132">
        <v>200</v>
      </c>
      <c r="M49" s="136">
        <f t="shared" si="4"/>
        <v>170</v>
      </c>
      <c r="N49" s="136">
        <f t="shared" si="5"/>
        <v>340</v>
      </c>
      <c r="O49" s="136"/>
      <c r="P49" s="136"/>
      <c r="Q49" s="136"/>
      <c r="R49" s="136"/>
      <c r="S49" s="136"/>
      <c r="T49" s="136"/>
      <c r="U49" s="136"/>
      <c r="V49" s="136"/>
      <c r="W49" s="136"/>
      <c r="X49" s="136"/>
      <c r="Y49" s="136"/>
      <c r="Z49" s="136"/>
      <c r="AA49" s="136"/>
      <c r="AB49" s="136"/>
      <c r="AC49" s="136"/>
      <c r="AD49" s="136"/>
      <c r="AE49" s="136"/>
      <c r="AF49" s="136"/>
      <c r="AG49" s="136"/>
    </row>
    <row r="50" customHeight="1" spans="1:33">
      <c r="A50" s="132">
        <v>2020</v>
      </c>
      <c r="B50" s="132" t="s">
        <v>119</v>
      </c>
      <c r="C50" s="132" t="s">
        <v>895</v>
      </c>
      <c r="D50" s="132" t="s">
        <v>953</v>
      </c>
      <c r="E50" s="132" t="s">
        <v>30</v>
      </c>
      <c r="F50" s="132">
        <v>1</v>
      </c>
      <c r="G50" s="132" t="s">
        <v>4164</v>
      </c>
      <c r="H50" s="132">
        <v>160</v>
      </c>
      <c r="I50" s="136"/>
      <c r="J50" s="137">
        <f t="shared" ref="J50:J69" si="6">PRODUCT(H50*F50)</f>
        <v>160</v>
      </c>
      <c r="K50" s="136"/>
      <c r="L50" s="132">
        <v>350</v>
      </c>
      <c r="M50" s="136">
        <f t="shared" si="4"/>
        <v>297.5</v>
      </c>
      <c r="N50" s="136">
        <f t="shared" si="5"/>
        <v>297.5</v>
      </c>
      <c r="O50" s="136"/>
      <c r="P50" s="136"/>
      <c r="Q50" s="136"/>
      <c r="R50" s="136"/>
      <c r="S50" s="136"/>
      <c r="T50" s="136"/>
      <c r="U50" s="136"/>
      <c r="V50" s="136"/>
      <c r="W50" s="136"/>
      <c r="X50" s="136"/>
      <c r="Y50" s="136"/>
      <c r="Z50" s="136"/>
      <c r="AA50" s="136"/>
      <c r="AB50" s="136"/>
      <c r="AC50" s="136"/>
      <c r="AD50" s="136"/>
      <c r="AE50" s="136"/>
      <c r="AF50" s="136"/>
      <c r="AG50" s="136"/>
    </row>
    <row r="51" customHeight="1" spans="1:33">
      <c r="A51" s="132">
        <v>2020</v>
      </c>
      <c r="B51" s="132" t="s">
        <v>119</v>
      </c>
      <c r="C51" s="132" t="s">
        <v>1109</v>
      </c>
      <c r="D51" s="132" t="s">
        <v>953</v>
      </c>
      <c r="E51" s="132">
        <v>10</v>
      </c>
      <c r="F51" s="132">
        <v>1</v>
      </c>
      <c r="G51" s="132" t="s">
        <v>4164</v>
      </c>
      <c r="H51" s="132">
        <v>35</v>
      </c>
      <c r="I51" s="136"/>
      <c r="J51" s="137">
        <f t="shared" si="6"/>
        <v>35</v>
      </c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  <c r="AE51" s="136"/>
      <c r="AF51" s="136"/>
      <c r="AG51" s="136"/>
    </row>
    <row r="52" customHeight="1" spans="1:33">
      <c r="A52" s="132">
        <v>2020</v>
      </c>
      <c r="B52" s="132" t="s">
        <v>119</v>
      </c>
      <c r="C52" s="132" t="s">
        <v>1109</v>
      </c>
      <c r="D52" s="132" t="s">
        <v>5345</v>
      </c>
      <c r="E52" s="132">
        <v>8</v>
      </c>
      <c r="F52" s="132">
        <v>1</v>
      </c>
      <c r="G52" s="132" t="s">
        <v>4164</v>
      </c>
      <c r="H52" s="132">
        <v>50</v>
      </c>
      <c r="I52" s="136"/>
      <c r="J52" s="137">
        <f t="shared" si="6"/>
        <v>50</v>
      </c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136"/>
      <c r="AC52" s="136"/>
      <c r="AD52" s="136"/>
      <c r="AE52" s="136"/>
      <c r="AF52" s="136"/>
      <c r="AG52" s="136"/>
    </row>
    <row r="53" customHeight="1" spans="1:33">
      <c r="A53" s="132">
        <v>2020</v>
      </c>
      <c r="B53" s="132" t="s">
        <v>119</v>
      </c>
      <c r="C53" s="132" t="s">
        <v>5346</v>
      </c>
      <c r="D53" s="132" t="s">
        <v>1566</v>
      </c>
      <c r="E53" s="132">
        <v>8</v>
      </c>
      <c r="F53" s="132">
        <v>1</v>
      </c>
      <c r="G53" s="132" t="s">
        <v>4164</v>
      </c>
      <c r="H53" s="132">
        <v>60</v>
      </c>
      <c r="I53" s="136"/>
      <c r="J53" s="137">
        <f t="shared" si="6"/>
        <v>60</v>
      </c>
      <c r="K53" s="136"/>
      <c r="L53" s="136"/>
      <c r="M53" s="136"/>
      <c r="N53" s="136"/>
      <c r="O53" s="136"/>
      <c r="P53" s="139">
        <v>44563</v>
      </c>
      <c r="Q53" s="136"/>
      <c r="R53" s="136"/>
      <c r="S53" s="136"/>
      <c r="T53" s="136"/>
      <c r="U53" s="136"/>
      <c r="V53" s="136"/>
      <c r="W53" s="136"/>
      <c r="X53" s="136"/>
      <c r="Y53" s="136"/>
      <c r="Z53" s="136"/>
      <c r="AA53" s="136"/>
      <c r="AB53" s="136"/>
      <c r="AC53" s="136"/>
      <c r="AD53" s="136"/>
      <c r="AE53" s="136"/>
      <c r="AF53" s="136"/>
      <c r="AG53" s="136"/>
    </row>
    <row r="54" customHeight="1" spans="1:16">
      <c r="A54" s="3">
        <v>2013</v>
      </c>
      <c r="B54" s="3" t="s">
        <v>237</v>
      </c>
      <c r="C54" s="3" t="s">
        <v>1081</v>
      </c>
      <c r="D54" s="3" t="s">
        <v>5228</v>
      </c>
      <c r="E54" s="3">
        <v>10</v>
      </c>
      <c r="F54" s="3">
        <v>3</v>
      </c>
      <c r="G54" s="3" t="s">
        <v>4164</v>
      </c>
      <c r="H54" s="3">
        <v>50</v>
      </c>
      <c r="J54" s="64">
        <f t="shared" si="6"/>
        <v>150</v>
      </c>
      <c r="N54" s="6">
        <f>SUM(N45:N51)</f>
        <v>3910</v>
      </c>
      <c r="P54" s="6">
        <f>N54*0.5</f>
        <v>1955</v>
      </c>
    </row>
    <row r="55" customHeight="1" spans="1:10">
      <c r="A55" s="3">
        <v>2013</v>
      </c>
      <c r="B55" s="3" t="s">
        <v>237</v>
      </c>
      <c r="C55" s="3" t="s">
        <v>1081</v>
      </c>
      <c r="D55" s="3" t="s">
        <v>5228</v>
      </c>
      <c r="E55" s="3">
        <v>9</v>
      </c>
      <c r="F55" s="3">
        <v>7</v>
      </c>
      <c r="G55" s="3" t="s">
        <v>4164</v>
      </c>
      <c r="H55" s="3">
        <v>20</v>
      </c>
      <c r="J55" s="64">
        <f t="shared" si="6"/>
        <v>140</v>
      </c>
    </row>
    <row r="56" customHeight="1" spans="1:10">
      <c r="A56" s="3">
        <v>2013</v>
      </c>
      <c r="B56" s="3" t="s">
        <v>237</v>
      </c>
      <c r="C56" s="3" t="s">
        <v>1081</v>
      </c>
      <c r="D56" s="3" t="s">
        <v>5228</v>
      </c>
      <c r="E56" s="3">
        <v>8</v>
      </c>
      <c r="F56" s="3">
        <v>7</v>
      </c>
      <c r="G56" s="3" t="s">
        <v>4164</v>
      </c>
      <c r="H56" s="3">
        <v>10</v>
      </c>
      <c r="J56" s="64">
        <f t="shared" si="6"/>
        <v>70</v>
      </c>
    </row>
    <row r="57" customHeight="1" spans="1:10">
      <c r="A57" s="3">
        <v>2013</v>
      </c>
      <c r="B57" s="3" t="s">
        <v>237</v>
      </c>
      <c r="C57" s="3" t="s">
        <v>1081</v>
      </c>
      <c r="D57" s="3" t="s">
        <v>5228</v>
      </c>
      <c r="E57" s="3">
        <v>7</v>
      </c>
      <c r="F57" s="3">
        <v>1</v>
      </c>
      <c r="G57" s="3" t="s">
        <v>4164</v>
      </c>
      <c r="H57" s="3">
        <v>5</v>
      </c>
      <c r="J57" s="64">
        <f t="shared" si="6"/>
        <v>5</v>
      </c>
    </row>
    <row r="58" customHeight="1" spans="1:10">
      <c r="A58" s="3">
        <v>2013</v>
      </c>
      <c r="B58" s="3" t="s">
        <v>237</v>
      </c>
      <c r="C58" s="3" t="s">
        <v>1081</v>
      </c>
      <c r="D58" s="3" t="s">
        <v>5228</v>
      </c>
      <c r="E58" s="3">
        <v>6</v>
      </c>
      <c r="F58" s="3">
        <v>2</v>
      </c>
      <c r="G58" s="3" t="s">
        <v>4164</v>
      </c>
      <c r="H58" s="3">
        <v>2</v>
      </c>
      <c r="J58" s="64">
        <f t="shared" si="6"/>
        <v>4</v>
      </c>
    </row>
    <row r="59" customHeight="1" spans="1:33">
      <c r="A59" s="132">
        <v>2019</v>
      </c>
      <c r="B59" s="132" t="s">
        <v>305</v>
      </c>
      <c r="C59" s="132" t="s">
        <v>1449</v>
      </c>
      <c r="D59" s="132" t="s">
        <v>5347</v>
      </c>
      <c r="E59" s="132">
        <v>9</v>
      </c>
      <c r="F59" s="132">
        <v>1</v>
      </c>
      <c r="G59" s="132" t="s">
        <v>4977</v>
      </c>
      <c r="H59" s="132">
        <v>60</v>
      </c>
      <c r="I59" s="136"/>
      <c r="J59" s="137">
        <f t="shared" si="6"/>
        <v>60</v>
      </c>
      <c r="K59" s="136"/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  <c r="AA59" s="136"/>
      <c r="AB59" s="136"/>
      <c r="AC59" s="136"/>
      <c r="AD59" s="136"/>
      <c r="AE59" s="136"/>
      <c r="AF59" s="136"/>
      <c r="AG59" s="136"/>
    </row>
    <row r="60" customHeight="1" spans="1:33">
      <c r="A60" s="132">
        <v>2019</v>
      </c>
      <c r="B60" s="132" t="s">
        <v>305</v>
      </c>
      <c r="C60" s="132" t="s">
        <v>1449</v>
      </c>
      <c r="D60" s="132" t="s">
        <v>5347</v>
      </c>
      <c r="E60" s="132">
        <v>10</v>
      </c>
      <c r="F60" s="132">
        <v>5</v>
      </c>
      <c r="G60" s="132" t="s">
        <v>4977</v>
      </c>
      <c r="H60" s="132">
        <v>35</v>
      </c>
      <c r="I60" s="136"/>
      <c r="J60" s="137">
        <f t="shared" si="6"/>
        <v>175</v>
      </c>
      <c r="K60" s="136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136"/>
      <c r="AC60" s="136"/>
      <c r="AD60" s="136"/>
      <c r="AE60" s="136"/>
      <c r="AF60" s="136"/>
      <c r="AG60" s="136"/>
    </row>
    <row r="61" customHeight="1" spans="1:33">
      <c r="A61" s="132">
        <v>2019</v>
      </c>
      <c r="B61" s="132" t="s">
        <v>305</v>
      </c>
      <c r="C61" s="132" t="s">
        <v>1449</v>
      </c>
      <c r="D61" s="132" t="s">
        <v>5228</v>
      </c>
      <c r="E61" s="132">
        <v>10</v>
      </c>
      <c r="F61" s="132">
        <v>2</v>
      </c>
      <c r="G61" s="132" t="s">
        <v>4977</v>
      </c>
      <c r="H61" s="132">
        <v>20</v>
      </c>
      <c r="I61" s="136"/>
      <c r="J61" s="137">
        <f t="shared" si="6"/>
        <v>40</v>
      </c>
      <c r="K61" s="136"/>
      <c r="L61" s="136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  <c r="AA61" s="136"/>
      <c r="AB61" s="136"/>
      <c r="AC61" s="136"/>
      <c r="AD61" s="136"/>
      <c r="AE61" s="136"/>
      <c r="AF61" s="136"/>
      <c r="AG61" s="136"/>
    </row>
    <row r="62" customHeight="1" spans="1:33">
      <c r="A62" s="132">
        <v>2019</v>
      </c>
      <c r="B62" s="132" t="s">
        <v>305</v>
      </c>
      <c r="C62" s="132" t="s">
        <v>1449</v>
      </c>
      <c r="D62" s="132" t="s">
        <v>5228</v>
      </c>
      <c r="E62" s="132">
        <v>9</v>
      </c>
      <c r="F62" s="132">
        <v>2</v>
      </c>
      <c r="G62" s="132" t="s">
        <v>4977</v>
      </c>
      <c r="H62" s="132">
        <v>10</v>
      </c>
      <c r="I62" s="136"/>
      <c r="J62" s="137">
        <f t="shared" si="6"/>
        <v>20</v>
      </c>
      <c r="K62" s="136"/>
      <c r="L62" s="136"/>
      <c r="M62" s="136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  <c r="AA62" s="136"/>
      <c r="AB62" s="136"/>
      <c r="AC62" s="136"/>
      <c r="AD62" s="136"/>
      <c r="AE62" s="136"/>
      <c r="AF62" s="136"/>
      <c r="AG62" s="136"/>
    </row>
    <row r="63" customHeight="1" spans="1:33">
      <c r="A63" s="132">
        <v>2020</v>
      </c>
      <c r="B63" s="132" t="s">
        <v>119</v>
      </c>
      <c r="C63" s="132" t="s">
        <v>3172</v>
      </c>
      <c r="D63" s="132" t="s">
        <v>5348</v>
      </c>
      <c r="E63" s="132">
        <v>9</v>
      </c>
      <c r="F63" s="132">
        <v>1</v>
      </c>
      <c r="G63" s="132" t="s">
        <v>5349</v>
      </c>
      <c r="H63" s="132">
        <v>10</v>
      </c>
      <c r="I63" s="136"/>
      <c r="J63" s="137">
        <f t="shared" si="6"/>
        <v>10</v>
      </c>
      <c r="K63" s="136"/>
      <c r="L63" s="136"/>
      <c r="M63" s="136"/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  <c r="AA63" s="136"/>
      <c r="AB63" s="136"/>
      <c r="AC63" s="136"/>
      <c r="AD63" s="136"/>
      <c r="AE63" s="136"/>
      <c r="AF63" s="136"/>
      <c r="AG63" s="136"/>
    </row>
    <row r="64" customHeight="1" spans="1:10">
      <c r="A64" s="3">
        <v>2018</v>
      </c>
      <c r="B64" s="3" t="s">
        <v>1706</v>
      </c>
      <c r="C64" s="3" t="s">
        <v>922</v>
      </c>
      <c r="D64" s="3" t="s">
        <v>5228</v>
      </c>
      <c r="E64" s="3">
        <v>10</v>
      </c>
      <c r="F64" s="3">
        <v>1</v>
      </c>
      <c r="G64" s="3" t="s">
        <v>5349</v>
      </c>
      <c r="H64" s="3">
        <v>50</v>
      </c>
      <c r="J64" s="64">
        <f t="shared" si="6"/>
        <v>50</v>
      </c>
    </row>
    <row r="65" customHeight="1" spans="1:10">
      <c r="A65" s="3">
        <v>2018</v>
      </c>
      <c r="B65" s="3" t="s">
        <v>1706</v>
      </c>
      <c r="C65" s="3" t="s">
        <v>922</v>
      </c>
      <c r="D65" s="3" t="s">
        <v>5228</v>
      </c>
      <c r="E65" s="3">
        <v>9</v>
      </c>
      <c r="F65" s="3">
        <v>1</v>
      </c>
      <c r="G65" s="3" t="s">
        <v>5349</v>
      </c>
      <c r="H65" s="3">
        <v>30</v>
      </c>
      <c r="J65" s="64">
        <f t="shared" si="6"/>
        <v>30</v>
      </c>
    </row>
    <row r="66" customHeight="1" spans="1:10">
      <c r="A66" s="3">
        <v>2019</v>
      </c>
      <c r="B66" s="3" t="s">
        <v>958</v>
      </c>
      <c r="C66" s="3" t="s">
        <v>922</v>
      </c>
      <c r="D66" s="3" t="s">
        <v>5228</v>
      </c>
      <c r="E66" s="3">
        <v>10</v>
      </c>
      <c r="F66" s="3">
        <v>1</v>
      </c>
      <c r="G66" s="3" t="s">
        <v>5349</v>
      </c>
      <c r="H66" s="3">
        <v>30</v>
      </c>
      <c r="J66" s="64">
        <f t="shared" si="6"/>
        <v>30</v>
      </c>
    </row>
    <row r="67" customHeight="1" spans="1:10">
      <c r="A67" s="3">
        <v>2019</v>
      </c>
      <c r="B67" s="3" t="s">
        <v>3188</v>
      </c>
      <c r="C67" s="3" t="s">
        <v>922</v>
      </c>
      <c r="D67" s="3" t="s">
        <v>5350</v>
      </c>
      <c r="E67" s="3">
        <v>9</v>
      </c>
      <c r="F67" s="3">
        <v>1</v>
      </c>
      <c r="G67" s="3" t="s">
        <v>5349</v>
      </c>
      <c r="H67" s="3">
        <v>40</v>
      </c>
      <c r="J67" s="64">
        <f t="shared" si="6"/>
        <v>40</v>
      </c>
    </row>
    <row r="68" customHeight="1" spans="1:10">
      <c r="A68" s="3">
        <v>2011</v>
      </c>
      <c r="B68" s="3" t="s">
        <v>62</v>
      </c>
      <c r="C68" s="3" t="s">
        <v>3357</v>
      </c>
      <c r="D68" s="3" t="s">
        <v>5228</v>
      </c>
      <c r="E68" s="3">
        <v>9</v>
      </c>
      <c r="F68" s="3">
        <v>7</v>
      </c>
      <c r="G68" s="3" t="s">
        <v>5349</v>
      </c>
      <c r="H68" s="3">
        <v>20</v>
      </c>
      <c r="J68" s="64">
        <f t="shared" si="6"/>
        <v>140</v>
      </c>
    </row>
    <row r="69" customHeight="1" spans="1:10">
      <c r="A69" s="3">
        <v>2017</v>
      </c>
      <c r="B69" s="3" t="s">
        <v>305</v>
      </c>
      <c r="C69" s="3" t="s">
        <v>1732</v>
      </c>
      <c r="D69" s="3" t="s">
        <v>5351</v>
      </c>
      <c r="E69" s="3">
        <v>9</v>
      </c>
      <c r="F69" s="3">
        <v>2</v>
      </c>
      <c r="G69" s="3" t="s">
        <v>5349</v>
      </c>
      <c r="H69" s="3">
        <v>20</v>
      </c>
      <c r="J69" s="64">
        <f t="shared" si="6"/>
        <v>40</v>
      </c>
    </row>
    <row r="70" customHeight="1" spans="1:33">
      <c r="A70" s="132">
        <v>2019</v>
      </c>
      <c r="B70" s="132" t="s">
        <v>956</v>
      </c>
      <c r="C70" s="132" t="s">
        <v>1449</v>
      </c>
      <c r="D70" s="132" t="s">
        <v>1985</v>
      </c>
      <c r="E70" s="132">
        <v>277</v>
      </c>
      <c r="F70" s="132"/>
      <c r="G70" s="132"/>
      <c r="H70" s="132"/>
      <c r="I70" s="136"/>
      <c r="J70" s="137"/>
      <c r="K70" s="136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  <c r="AA70" s="136"/>
      <c r="AB70" s="136"/>
      <c r="AC70" s="136"/>
      <c r="AD70" s="136"/>
      <c r="AE70" s="136"/>
      <c r="AF70" s="136"/>
      <c r="AG70" s="136"/>
    </row>
    <row r="71" customHeight="1" spans="1:33">
      <c r="A71" s="132">
        <v>2019</v>
      </c>
      <c r="B71" s="132" t="s">
        <v>1099</v>
      </c>
      <c r="C71" s="132" t="s">
        <v>1848</v>
      </c>
      <c r="D71" s="132" t="s">
        <v>5228</v>
      </c>
      <c r="E71" s="132">
        <v>9</v>
      </c>
      <c r="F71" s="132">
        <v>3</v>
      </c>
      <c r="G71" s="132" t="s">
        <v>4977</v>
      </c>
      <c r="H71" s="132">
        <v>20</v>
      </c>
      <c r="I71" s="136"/>
      <c r="J71" s="137">
        <f t="shared" ref="J71:J75" si="7">PRODUCT(H71*F71)</f>
        <v>60</v>
      </c>
      <c r="K71" s="136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36"/>
      <c r="AB71" s="136"/>
      <c r="AC71" s="136"/>
      <c r="AD71" s="136"/>
      <c r="AE71" s="136"/>
      <c r="AF71" s="136"/>
      <c r="AG71" s="136"/>
    </row>
    <row r="72" customHeight="1" spans="1:33">
      <c r="A72" s="132">
        <v>2019</v>
      </c>
      <c r="B72" s="132" t="s">
        <v>1099</v>
      </c>
      <c r="C72" s="132" t="s">
        <v>1848</v>
      </c>
      <c r="D72" s="132" t="s">
        <v>5228</v>
      </c>
      <c r="E72" s="132">
        <v>10</v>
      </c>
      <c r="F72" s="132">
        <v>1</v>
      </c>
      <c r="G72" s="132" t="s">
        <v>4977</v>
      </c>
      <c r="H72" s="132">
        <v>70</v>
      </c>
      <c r="I72" s="136"/>
      <c r="J72" s="137">
        <f t="shared" si="7"/>
        <v>70</v>
      </c>
      <c r="K72" s="136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  <c r="AA72" s="136"/>
      <c r="AB72" s="136"/>
      <c r="AC72" s="136"/>
      <c r="AD72" s="136"/>
      <c r="AE72" s="136"/>
      <c r="AF72" s="136"/>
      <c r="AG72" s="136"/>
    </row>
    <row r="73" customHeight="1" spans="1:33">
      <c r="A73" s="132">
        <v>2019</v>
      </c>
      <c r="B73" s="132" t="s">
        <v>5352</v>
      </c>
      <c r="C73" s="132" t="s">
        <v>1848</v>
      </c>
      <c r="D73" s="132" t="s">
        <v>5228</v>
      </c>
      <c r="E73" s="132">
        <v>9</v>
      </c>
      <c r="F73" s="132">
        <v>2</v>
      </c>
      <c r="G73" s="132" t="s">
        <v>4977</v>
      </c>
      <c r="H73" s="132">
        <v>20</v>
      </c>
      <c r="I73" s="136"/>
      <c r="J73" s="137">
        <f t="shared" si="7"/>
        <v>40</v>
      </c>
      <c r="K73" s="136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  <c r="AA73" s="136"/>
      <c r="AB73" s="136"/>
      <c r="AC73" s="136"/>
      <c r="AD73" s="136"/>
      <c r="AE73" s="136"/>
      <c r="AF73" s="136"/>
      <c r="AG73" s="136"/>
    </row>
    <row r="74" customHeight="1" spans="1:33">
      <c r="A74" s="132">
        <v>2019</v>
      </c>
      <c r="B74" s="132" t="s">
        <v>5352</v>
      </c>
      <c r="C74" s="132" t="s">
        <v>1848</v>
      </c>
      <c r="D74" s="132" t="s">
        <v>5228</v>
      </c>
      <c r="E74" s="132">
        <v>7</v>
      </c>
      <c r="F74" s="132">
        <v>1</v>
      </c>
      <c r="G74" s="132" t="s">
        <v>4977</v>
      </c>
      <c r="H74" s="132">
        <v>5</v>
      </c>
      <c r="I74" s="136"/>
      <c r="J74" s="137">
        <f t="shared" si="7"/>
        <v>5</v>
      </c>
      <c r="K74" s="136"/>
      <c r="L74" s="136"/>
      <c r="M74" s="136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  <c r="AA74" s="136"/>
      <c r="AB74" s="136"/>
      <c r="AC74" s="136"/>
      <c r="AD74" s="136"/>
      <c r="AE74" s="136"/>
      <c r="AF74" s="136"/>
      <c r="AG74" s="136"/>
    </row>
    <row r="75" customHeight="1" spans="1:33">
      <c r="A75" s="132">
        <v>2019</v>
      </c>
      <c r="B75" s="132" t="s">
        <v>956</v>
      </c>
      <c r="C75" s="132" t="s">
        <v>1848</v>
      </c>
      <c r="D75" s="132" t="s">
        <v>947</v>
      </c>
      <c r="E75" s="132">
        <v>8</v>
      </c>
      <c r="F75" s="132">
        <v>1</v>
      </c>
      <c r="G75" s="132" t="s">
        <v>4977</v>
      </c>
      <c r="H75" s="132">
        <v>10</v>
      </c>
      <c r="I75" s="136"/>
      <c r="J75" s="137">
        <f t="shared" si="7"/>
        <v>10</v>
      </c>
      <c r="K75" s="136"/>
      <c r="L75" s="136"/>
      <c r="M75" s="136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  <c r="AA75" s="136"/>
      <c r="AB75" s="136"/>
      <c r="AC75" s="136"/>
      <c r="AD75" s="136"/>
      <c r="AE75" s="136"/>
      <c r="AF75" s="136"/>
      <c r="AG75" s="136"/>
    </row>
    <row r="76" customHeight="1" spans="1:33">
      <c r="A76" s="132">
        <v>2019</v>
      </c>
      <c r="B76" s="132" t="s">
        <v>956</v>
      </c>
      <c r="C76" s="132" t="s">
        <v>1848</v>
      </c>
      <c r="D76" s="132"/>
      <c r="E76" s="132">
        <v>10</v>
      </c>
      <c r="F76" s="132"/>
      <c r="G76" s="132"/>
      <c r="H76" s="132"/>
      <c r="I76" s="136"/>
      <c r="J76" s="137"/>
      <c r="K76" s="136"/>
      <c r="L76" s="136"/>
      <c r="M76" s="136"/>
      <c r="N76" s="136"/>
      <c r="O76" s="136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  <c r="AA76" s="136"/>
      <c r="AB76" s="136"/>
      <c r="AC76" s="136"/>
      <c r="AD76" s="136"/>
      <c r="AE76" s="136"/>
      <c r="AF76" s="136"/>
      <c r="AG76" s="136"/>
    </row>
    <row r="77" customHeight="1" spans="1:33">
      <c r="A77" s="132">
        <v>2019</v>
      </c>
      <c r="B77" s="132" t="s">
        <v>2518</v>
      </c>
      <c r="C77" s="132" t="s">
        <v>1848</v>
      </c>
      <c r="D77" s="132" t="s">
        <v>2178</v>
      </c>
      <c r="E77" s="132">
        <v>10</v>
      </c>
      <c r="F77" s="132"/>
      <c r="G77" s="132"/>
      <c r="H77" s="132"/>
      <c r="I77" s="136"/>
      <c r="J77" s="137"/>
      <c r="K77" s="136"/>
      <c r="L77" s="136"/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  <c r="AA77" s="136"/>
      <c r="AB77" s="136"/>
      <c r="AC77" s="136"/>
      <c r="AD77" s="136"/>
      <c r="AE77" s="136"/>
      <c r="AF77" s="136"/>
      <c r="AG77" s="136"/>
    </row>
    <row r="78" customHeight="1" spans="1:33">
      <c r="A78" s="132">
        <v>2019</v>
      </c>
      <c r="B78" s="132" t="s">
        <v>956</v>
      </c>
      <c r="C78" s="132" t="s">
        <v>1848</v>
      </c>
      <c r="D78" s="132" t="s">
        <v>5228</v>
      </c>
      <c r="E78" s="132">
        <v>9</v>
      </c>
      <c r="F78" s="132">
        <v>1</v>
      </c>
      <c r="G78" s="132" t="s">
        <v>4977</v>
      </c>
      <c r="H78" s="132">
        <v>10</v>
      </c>
      <c r="I78" s="136"/>
      <c r="J78" s="137">
        <f t="shared" ref="J78:J89" si="8">PRODUCT(H78*F78)</f>
        <v>10</v>
      </c>
      <c r="K78" s="136"/>
      <c r="L78" s="136"/>
      <c r="M78" s="136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  <c r="AA78" s="136"/>
      <c r="AB78" s="136"/>
      <c r="AC78" s="136"/>
      <c r="AD78" s="136"/>
      <c r="AE78" s="136"/>
      <c r="AF78" s="136"/>
      <c r="AG78" s="136"/>
    </row>
    <row r="79" customHeight="1" spans="1:10">
      <c r="A79" s="59">
        <v>2020</v>
      </c>
      <c r="B79" s="59" t="s">
        <v>39</v>
      </c>
      <c r="C79" s="59" t="s">
        <v>24</v>
      </c>
      <c r="D79" s="59" t="s">
        <v>5228</v>
      </c>
      <c r="E79" s="59">
        <v>9</v>
      </c>
      <c r="F79" s="3">
        <v>13</v>
      </c>
      <c r="G79" s="3" t="s">
        <v>4912</v>
      </c>
      <c r="H79" s="3">
        <v>10</v>
      </c>
      <c r="J79" s="64">
        <f t="shared" si="8"/>
        <v>130</v>
      </c>
    </row>
    <row r="80" customHeight="1" spans="1:10">
      <c r="A80" s="59">
        <v>2020</v>
      </c>
      <c r="B80" s="59" t="s">
        <v>39</v>
      </c>
      <c r="C80" s="59" t="s">
        <v>24</v>
      </c>
      <c r="D80" s="59" t="s">
        <v>5228</v>
      </c>
      <c r="E80" s="59">
        <v>10</v>
      </c>
      <c r="F80" s="3">
        <v>16</v>
      </c>
      <c r="G80" s="3" t="s">
        <v>4912</v>
      </c>
      <c r="H80" s="3">
        <v>25</v>
      </c>
      <c r="J80" s="64">
        <f t="shared" si="8"/>
        <v>400</v>
      </c>
    </row>
    <row r="81" customHeight="1" spans="1:10">
      <c r="A81" s="59">
        <v>2020</v>
      </c>
      <c r="B81" s="59" t="s">
        <v>39</v>
      </c>
      <c r="C81" s="59" t="s">
        <v>24</v>
      </c>
      <c r="D81" s="59" t="s">
        <v>5228</v>
      </c>
      <c r="E81" s="59">
        <v>7</v>
      </c>
      <c r="F81" s="3">
        <v>1</v>
      </c>
      <c r="G81" s="3" t="s">
        <v>4912</v>
      </c>
      <c r="H81" s="3">
        <v>5</v>
      </c>
      <c r="J81" s="64">
        <f t="shared" si="8"/>
        <v>5</v>
      </c>
    </row>
    <row r="82" customHeight="1" spans="1:10">
      <c r="A82" s="59">
        <v>2020</v>
      </c>
      <c r="B82" s="59" t="s">
        <v>39</v>
      </c>
      <c r="C82" s="59" t="s">
        <v>24</v>
      </c>
      <c r="D82" s="59" t="s">
        <v>5228</v>
      </c>
      <c r="E82" s="59">
        <v>5</v>
      </c>
      <c r="F82" s="3">
        <v>1</v>
      </c>
      <c r="G82" s="3" t="s">
        <v>4912</v>
      </c>
      <c r="H82" s="3">
        <v>2</v>
      </c>
      <c r="J82" s="64">
        <f t="shared" si="8"/>
        <v>2</v>
      </c>
    </row>
    <row r="83" customHeight="1" spans="1:10">
      <c r="A83" s="132">
        <v>2020</v>
      </c>
      <c r="B83" s="132" t="s">
        <v>305</v>
      </c>
      <c r="C83" s="132" t="s">
        <v>24</v>
      </c>
      <c r="D83" s="132" t="s">
        <v>5228</v>
      </c>
      <c r="E83" s="132">
        <v>10</v>
      </c>
      <c r="F83" s="3">
        <v>1</v>
      </c>
      <c r="G83" s="3" t="s">
        <v>4912</v>
      </c>
      <c r="H83" s="3">
        <v>26</v>
      </c>
      <c r="J83" s="64">
        <f t="shared" si="8"/>
        <v>26</v>
      </c>
    </row>
    <row r="84" customHeight="1" spans="1:10">
      <c r="A84" s="59">
        <v>2020</v>
      </c>
      <c r="B84" s="59" t="s">
        <v>39</v>
      </c>
      <c r="C84" s="59" t="s">
        <v>5353</v>
      </c>
      <c r="D84" s="59" t="s">
        <v>5228</v>
      </c>
      <c r="E84" s="59">
        <v>9</v>
      </c>
      <c r="F84" s="3">
        <v>3</v>
      </c>
      <c r="G84" s="3" t="s">
        <v>4912</v>
      </c>
      <c r="H84" s="3">
        <v>10</v>
      </c>
      <c r="J84" s="64">
        <f t="shared" si="8"/>
        <v>30</v>
      </c>
    </row>
    <row r="85" customHeight="1" spans="1:10">
      <c r="A85" s="59">
        <v>2020</v>
      </c>
      <c r="B85" s="59" t="s">
        <v>39</v>
      </c>
      <c r="C85" s="59" t="s">
        <v>5353</v>
      </c>
      <c r="D85" s="59" t="s">
        <v>5228</v>
      </c>
      <c r="E85" s="59">
        <v>10</v>
      </c>
      <c r="F85" s="3">
        <v>6</v>
      </c>
      <c r="G85" s="3" t="s">
        <v>4912</v>
      </c>
      <c r="H85" s="3">
        <v>30</v>
      </c>
      <c r="J85" s="64">
        <f t="shared" si="8"/>
        <v>180</v>
      </c>
    </row>
    <row r="86" customHeight="1" spans="1:33">
      <c r="A86" s="132">
        <v>2020</v>
      </c>
      <c r="B86" s="132" t="s">
        <v>151</v>
      </c>
      <c r="C86" s="132" t="s">
        <v>696</v>
      </c>
      <c r="D86" s="132" t="s">
        <v>698</v>
      </c>
      <c r="E86" s="132">
        <v>10</v>
      </c>
      <c r="F86" s="132">
        <v>1</v>
      </c>
      <c r="G86" s="132" t="s">
        <v>4912</v>
      </c>
      <c r="H86" s="132">
        <v>100</v>
      </c>
      <c r="I86" s="136"/>
      <c r="J86" s="137">
        <f t="shared" si="8"/>
        <v>100</v>
      </c>
      <c r="K86" s="136"/>
      <c r="L86" s="136"/>
      <c r="M86" s="136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  <c r="AA86" s="136"/>
      <c r="AB86" s="136"/>
      <c r="AC86" s="136"/>
      <c r="AD86" s="136"/>
      <c r="AE86" s="136"/>
      <c r="AF86" s="136"/>
      <c r="AG86" s="136"/>
    </row>
    <row r="87" customHeight="1" spans="1:10">
      <c r="A87" s="66">
        <v>2018</v>
      </c>
      <c r="B87" s="66" t="s">
        <v>195</v>
      </c>
      <c r="C87" s="66" t="s">
        <v>694</v>
      </c>
      <c r="D87" s="66" t="s">
        <v>5354</v>
      </c>
      <c r="E87" s="66">
        <v>10</v>
      </c>
      <c r="F87" s="3">
        <v>1</v>
      </c>
      <c r="G87" s="3" t="s">
        <v>4912</v>
      </c>
      <c r="H87" s="3">
        <v>120</v>
      </c>
      <c r="J87" s="64">
        <f t="shared" si="8"/>
        <v>120</v>
      </c>
    </row>
    <row r="88" customHeight="1" spans="1:10">
      <c r="A88" s="66">
        <v>2020</v>
      </c>
      <c r="B88" s="66" t="s">
        <v>151</v>
      </c>
      <c r="C88" s="66" t="s">
        <v>5353</v>
      </c>
      <c r="D88" s="66" t="s">
        <v>209</v>
      </c>
      <c r="E88" s="66">
        <v>9</v>
      </c>
      <c r="F88" s="3">
        <v>1</v>
      </c>
      <c r="G88" s="3" t="s">
        <v>4912</v>
      </c>
      <c r="H88" s="3">
        <v>15</v>
      </c>
      <c r="J88" s="64">
        <f t="shared" si="8"/>
        <v>15</v>
      </c>
    </row>
    <row r="89" customHeight="1" spans="1:10">
      <c r="A89" s="66">
        <v>2020</v>
      </c>
      <c r="B89" s="66" t="s">
        <v>151</v>
      </c>
      <c r="C89" s="66" t="s">
        <v>5353</v>
      </c>
      <c r="D89" s="66" t="s">
        <v>209</v>
      </c>
      <c r="E89" s="66">
        <v>10</v>
      </c>
      <c r="F89" s="3">
        <v>1</v>
      </c>
      <c r="G89" s="3" t="s">
        <v>4912</v>
      </c>
      <c r="H89" s="3">
        <v>25</v>
      </c>
      <c r="J89" s="64">
        <f t="shared" si="8"/>
        <v>25</v>
      </c>
    </row>
    <row r="90" customHeight="1" spans="1:7">
      <c r="A90" s="3">
        <v>2020</v>
      </c>
      <c r="B90" s="3" t="s">
        <v>23</v>
      </c>
      <c r="C90" s="3" t="s">
        <v>3518</v>
      </c>
      <c r="D90" s="3" t="s">
        <v>506</v>
      </c>
      <c r="E90" s="3">
        <v>9</v>
      </c>
      <c r="F90" s="3">
        <v>1</v>
      </c>
      <c r="G90" s="3" t="s">
        <v>4912</v>
      </c>
    </row>
    <row r="91" customHeight="1" spans="1:10">
      <c r="A91" s="59">
        <v>2019</v>
      </c>
      <c r="B91" s="59" t="s">
        <v>786</v>
      </c>
      <c r="C91" s="59" t="s">
        <v>1786</v>
      </c>
      <c r="D91" s="59" t="s">
        <v>2087</v>
      </c>
      <c r="E91" s="59">
        <v>10</v>
      </c>
      <c r="F91" s="3">
        <v>2</v>
      </c>
      <c r="G91" s="3" t="s">
        <v>4977</v>
      </c>
      <c r="H91" s="3">
        <v>50</v>
      </c>
      <c r="J91" s="64">
        <f t="shared" ref="J91:J94" si="9">PRODUCT(H91*F91)</f>
        <v>100</v>
      </c>
    </row>
    <row r="92" customHeight="1" spans="1:33">
      <c r="A92" s="132">
        <v>2018</v>
      </c>
      <c r="B92" s="132" t="s">
        <v>305</v>
      </c>
      <c r="C92" s="132" t="s">
        <v>2068</v>
      </c>
      <c r="D92" s="132" t="s">
        <v>5355</v>
      </c>
      <c r="E92" s="132">
        <v>9</v>
      </c>
      <c r="F92" s="132">
        <v>1</v>
      </c>
      <c r="G92" s="132" t="s">
        <v>4977</v>
      </c>
      <c r="H92" s="132">
        <v>20</v>
      </c>
      <c r="I92" s="136"/>
      <c r="J92" s="137">
        <f t="shared" si="9"/>
        <v>20</v>
      </c>
      <c r="K92" s="136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  <c r="AA92" s="136"/>
      <c r="AB92" s="136"/>
      <c r="AC92" s="136"/>
      <c r="AD92" s="136"/>
      <c r="AE92" s="136"/>
      <c r="AF92" s="136"/>
      <c r="AG92" s="136"/>
    </row>
    <row r="93" customHeight="1" spans="1:33">
      <c r="A93" s="132">
        <v>2019</v>
      </c>
      <c r="B93" s="132" t="s">
        <v>884</v>
      </c>
      <c r="C93" s="132" t="s">
        <v>1449</v>
      </c>
      <c r="D93" s="132" t="s">
        <v>886</v>
      </c>
      <c r="E93" s="132">
        <v>10</v>
      </c>
      <c r="F93" s="132">
        <v>1</v>
      </c>
      <c r="G93" s="132" t="s">
        <v>4977</v>
      </c>
      <c r="H93" s="132">
        <v>40</v>
      </c>
      <c r="I93" s="136"/>
      <c r="J93" s="137">
        <f t="shared" si="9"/>
        <v>40</v>
      </c>
      <c r="K93" s="136"/>
      <c r="L93" s="136"/>
      <c r="M93" s="136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  <c r="AA93" s="136"/>
      <c r="AB93" s="136"/>
      <c r="AC93" s="136"/>
      <c r="AD93" s="136"/>
      <c r="AE93" s="136"/>
      <c r="AF93" s="136"/>
      <c r="AG93" s="136"/>
    </row>
    <row r="94" customHeight="1" spans="1:10">
      <c r="A94" s="3">
        <v>2019</v>
      </c>
      <c r="B94" s="3" t="s">
        <v>956</v>
      </c>
      <c r="C94" s="3" t="s">
        <v>1786</v>
      </c>
      <c r="D94" s="3" t="s">
        <v>947</v>
      </c>
      <c r="E94" s="3">
        <v>8.5</v>
      </c>
      <c r="F94" s="3">
        <v>1</v>
      </c>
      <c r="G94" s="3" t="s">
        <v>4977</v>
      </c>
      <c r="H94" s="3">
        <v>10</v>
      </c>
      <c r="J94" s="64">
        <f t="shared" si="9"/>
        <v>10</v>
      </c>
    </row>
    <row r="95" customHeight="1" spans="1:33">
      <c r="A95" s="132">
        <v>2019</v>
      </c>
      <c r="B95" s="132" t="s">
        <v>884</v>
      </c>
      <c r="C95" s="132" t="s">
        <v>1786</v>
      </c>
      <c r="D95" s="132" t="s">
        <v>920</v>
      </c>
      <c r="E95" s="132" t="s">
        <v>30</v>
      </c>
      <c r="F95" s="132"/>
      <c r="G95" s="132"/>
      <c r="H95" s="132"/>
      <c r="I95" s="136"/>
      <c r="J95" s="137"/>
      <c r="K95" s="136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  <c r="AA95" s="136"/>
      <c r="AB95" s="136"/>
      <c r="AC95" s="136"/>
      <c r="AD95" s="136"/>
      <c r="AE95" s="136"/>
      <c r="AF95" s="136"/>
      <c r="AG95" s="136"/>
    </row>
    <row r="96" customHeight="1" spans="1:10">
      <c r="A96" s="3">
        <v>2019</v>
      </c>
      <c r="B96" s="3" t="s">
        <v>956</v>
      </c>
      <c r="C96" s="3" t="s">
        <v>1786</v>
      </c>
      <c r="D96" s="3" t="s">
        <v>5228</v>
      </c>
      <c r="E96" s="3">
        <v>9</v>
      </c>
      <c r="F96" s="3">
        <v>4</v>
      </c>
      <c r="G96" s="3" t="s">
        <v>4977</v>
      </c>
      <c r="H96" s="3">
        <v>20</v>
      </c>
      <c r="J96" s="64">
        <f t="shared" ref="J96:J102" si="10">PRODUCT(H96*F96)</f>
        <v>80</v>
      </c>
    </row>
    <row r="97" customHeight="1" spans="1:10">
      <c r="A97" s="66">
        <v>2019</v>
      </c>
      <c r="B97" s="66" t="s">
        <v>305</v>
      </c>
      <c r="C97" s="66" t="s">
        <v>2722</v>
      </c>
      <c r="D97" s="66" t="s">
        <v>2478</v>
      </c>
      <c r="E97" s="66">
        <v>9</v>
      </c>
      <c r="F97" s="3">
        <v>5</v>
      </c>
      <c r="G97" s="3" t="s">
        <v>4977</v>
      </c>
      <c r="H97" s="3">
        <v>20</v>
      </c>
      <c r="J97" s="64">
        <f t="shared" si="10"/>
        <v>100</v>
      </c>
    </row>
    <row r="98" customHeight="1" spans="1:10">
      <c r="A98" s="59">
        <v>2019</v>
      </c>
      <c r="B98" s="59" t="s">
        <v>305</v>
      </c>
      <c r="C98" s="59" t="s">
        <v>2722</v>
      </c>
      <c r="D98" s="59" t="s">
        <v>5228</v>
      </c>
      <c r="E98" s="59">
        <v>9</v>
      </c>
      <c r="F98" s="3">
        <v>2</v>
      </c>
      <c r="G98" s="3" t="s">
        <v>4977</v>
      </c>
      <c r="H98" s="3">
        <v>15</v>
      </c>
      <c r="J98" s="64">
        <f t="shared" si="10"/>
        <v>30</v>
      </c>
    </row>
    <row r="99" customHeight="1" spans="1:10">
      <c r="A99" s="66">
        <v>2019</v>
      </c>
      <c r="B99" s="66" t="s">
        <v>305</v>
      </c>
      <c r="C99" s="66" t="s">
        <v>2722</v>
      </c>
      <c r="D99" s="66" t="s">
        <v>2478</v>
      </c>
      <c r="E99" s="66">
        <v>7</v>
      </c>
      <c r="F99" s="3">
        <v>1</v>
      </c>
      <c r="G99" s="3" t="s">
        <v>4977</v>
      </c>
      <c r="H99" s="3">
        <v>5</v>
      </c>
      <c r="J99" s="64">
        <f t="shared" si="10"/>
        <v>5</v>
      </c>
    </row>
    <row r="100" customHeight="1" spans="1:33">
      <c r="A100" s="132">
        <v>2019</v>
      </c>
      <c r="B100" s="132" t="s">
        <v>956</v>
      </c>
      <c r="C100" s="132" t="s">
        <v>1848</v>
      </c>
      <c r="D100" s="136"/>
      <c r="E100" s="132">
        <v>10</v>
      </c>
      <c r="F100" s="132">
        <v>1</v>
      </c>
      <c r="G100" s="132" t="s">
        <v>4977</v>
      </c>
      <c r="H100" s="132">
        <v>15</v>
      </c>
      <c r="I100" s="136"/>
      <c r="J100" s="137">
        <f t="shared" si="10"/>
        <v>15</v>
      </c>
      <c r="K100" s="136"/>
      <c r="L100" s="136"/>
      <c r="M100" s="136"/>
      <c r="N100" s="136"/>
      <c r="O100" s="136"/>
      <c r="P100" s="136"/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  <c r="AA100" s="136"/>
      <c r="AB100" s="136"/>
      <c r="AC100" s="136"/>
      <c r="AD100" s="136"/>
      <c r="AE100" s="136"/>
      <c r="AF100" s="136"/>
      <c r="AG100" s="136"/>
    </row>
    <row r="101" customHeight="1" spans="1:10">
      <c r="A101" s="59">
        <v>2020</v>
      </c>
      <c r="B101" s="59" t="s">
        <v>305</v>
      </c>
      <c r="C101" s="59" t="s">
        <v>922</v>
      </c>
      <c r="D101" s="59" t="s">
        <v>1711</v>
      </c>
      <c r="E101" s="59" t="s">
        <v>5356</v>
      </c>
      <c r="F101" s="3">
        <v>1</v>
      </c>
      <c r="G101" s="3" t="s">
        <v>5349</v>
      </c>
      <c r="H101" s="3">
        <v>900</v>
      </c>
      <c r="J101" s="64">
        <f t="shared" si="10"/>
        <v>900</v>
      </c>
    </row>
    <row r="102" customHeight="1" spans="1:10">
      <c r="A102" s="3">
        <v>2013</v>
      </c>
      <c r="B102" s="3" t="s">
        <v>2660</v>
      </c>
      <c r="C102" s="3" t="s">
        <v>2487</v>
      </c>
      <c r="D102" s="3" t="s">
        <v>173</v>
      </c>
      <c r="E102" s="3" t="s">
        <v>467</v>
      </c>
      <c r="F102" s="3">
        <v>1</v>
      </c>
      <c r="G102" s="3" t="s">
        <v>4977</v>
      </c>
      <c r="H102" s="3">
        <v>1000</v>
      </c>
      <c r="J102" s="64">
        <f t="shared" si="10"/>
        <v>1000</v>
      </c>
    </row>
    <row r="103" customHeight="1" spans="1:10">
      <c r="A103" s="3">
        <v>2000</v>
      </c>
      <c r="B103" s="3" t="s">
        <v>782</v>
      </c>
      <c r="C103" s="3" t="s">
        <v>783</v>
      </c>
      <c r="D103" s="3" t="s">
        <v>5357</v>
      </c>
      <c r="E103" s="3">
        <v>8</v>
      </c>
      <c r="F103" s="3">
        <v>1</v>
      </c>
      <c r="G103" s="3" t="s">
        <v>4912</v>
      </c>
      <c r="J103" s="3">
        <v>100</v>
      </c>
    </row>
    <row r="104" customHeight="1" spans="1:10">
      <c r="A104" s="3">
        <v>2019</v>
      </c>
      <c r="B104" s="3" t="s">
        <v>786</v>
      </c>
      <c r="C104" s="3" t="s">
        <v>1786</v>
      </c>
      <c r="E104" s="3" t="s">
        <v>178</v>
      </c>
      <c r="F104" s="3">
        <v>1</v>
      </c>
      <c r="G104" s="140" t="s">
        <v>4977</v>
      </c>
      <c r="H104" s="106"/>
      <c r="J104" s="3">
        <v>100</v>
      </c>
    </row>
    <row r="105" customHeight="1" spans="1:33">
      <c r="A105" s="132">
        <v>2018</v>
      </c>
      <c r="B105" s="132" t="s">
        <v>119</v>
      </c>
      <c r="C105" s="132" t="s">
        <v>1976</v>
      </c>
      <c r="D105" s="136"/>
      <c r="E105" s="132" t="s">
        <v>25</v>
      </c>
      <c r="F105" s="136"/>
      <c r="G105" s="136"/>
      <c r="H105" s="136"/>
      <c r="I105" s="136"/>
      <c r="J105" s="136"/>
      <c r="K105" s="136"/>
      <c r="L105" s="136"/>
      <c r="M105" s="136"/>
      <c r="N105" s="136"/>
      <c r="O105" s="136"/>
      <c r="P105" s="136"/>
      <c r="Q105" s="136"/>
      <c r="R105" s="136"/>
      <c r="S105" s="136"/>
      <c r="T105" s="136"/>
      <c r="U105" s="136"/>
      <c r="V105" s="136"/>
      <c r="W105" s="136"/>
      <c r="X105" s="136"/>
      <c r="Y105" s="136"/>
      <c r="Z105" s="136"/>
      <c r="AA105" s="136"/>
      <c r="AB105" s="136"/>
      <c r="AC105" s="136"/>
      <c r="AD105" s="136"/>
      <c r="AE105" s="136"/>
      <c r="AF105" s="136"/>
      <c r="AG105" s="136"/>
    </row>
    <row r="106" customHeight="1" spans="1:33">
      <c r="A106" s="132">
        <v>2018</v>
      </c>
      <c r="B106" s="132" t="s">
        <v>786</v>
      </c>
      <c r="C106" s="132" t="s">
        <v>1976</v>
      </c>
      <c r="D106" s="136"/>
      <c r="E106" s="132" t="s">
        <v>30</v>
      </c>
      <c r="F106" s="132">
        <v>2</v>
      </c>
      <c r="G106" s="136"/>
      <c r="H106" s="136"/>
      <c r="I106" s="136"/>
      <c r="J106" s="136"/>
      <c r="K106" s="136"/>
      <c r="L106" s="136"/>
      <c r="M106" s="136"/>
      <c r="N106" s="136"/>
      <c r="O106" s="136"/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  <c r="AA106" s="136"/>
      <c r="AB106" s="136"/>
      <c r="AC106" s="136"/>
      <c r="AD106" s="136"/>
      <c r="AE106" s="136"/>
      <c r="AF106" s="136"/>
      <c r="AG106" s="136"/>
    </row>
    <row r="108" customHeight="1" spans="1:10">
      <c r="A108" s="3">
        <v>2020</v>
      </c>
      <c r="B108" s="3" t="s">
        <v>151</v>
      </c>
      <c r="C108" s="3" t="s">
        <v>659</v>
      </c>
      <c r="E108" s="3" t="s">
        <v>5358</v>
      </c>
      <c r="F108" s="3">
        <v>3</v>
      </c>
      <c r="G108" s="3" t="s">
        <v>4165</v>
      </c>
      <c r="I108" s="1"/>
      <c r="J108" s="1"/>
    </row>
    <row r="109" customHeight="1" spans="1:33">
      <c r="A109" s="132">
        <v>2019</v>
      </c>
      <c r="B109" s="132" t="s">
        <v>786</v>
      </c>
      <c r="C109" s="132" t="s">
        <v>2450</v>
      </c>
      <c r="D109" s="136"/>
      <c r="E109" s="132" t="s">
        <v>25</v>
      </c>
      <c r="F109" s="132">
        <v>1</v>
      </c>
      <c r="G109" s="141" t="s">
        <v>4908</v>
      </c>
      <c r="H109" s="136"/>
      <c r="I109" s="145"/>
      <c r="J109" s="145">
        <v>200</v>
      </c>
      <c r="K109" s="136"/>
      <c r="L109" s="136"/>
      <c r="M109" s="136"/>
      <c r="N109" s="136"/>
      <c r="O109" s="136"/>
      <c r="P109" s="136"/>
      <c r="Q109" s="136"/>
      <c r="R109" s="136"/>
      <c r="S109" s="136"/>
      <c r="T109" s="136"/>
      <c r="U109" s="136"/>
      <c r="V109" s="136"/>
      <c r="W109" s="136"/>
      <c r="X109" s="136"/>
      <c r="Y109" s="136"/>
      <c r="Z109" s="136"/>
      <c r="AA109" s="136"/>
      <c r="AB109" s="136"/>
      <c r="AC109" s="136"/>
      <c r="AD109" s="136"/>
      <c r="AE109" s="136"/>
      <c r="AF109" s="136"/>
      <c r="AG109" s="136"/>
    </row>
    <row r="110" customHeight="1" spans="1:10">
      <c r="A110" s="140">
        <v>2016</v>
      </c>
      <c r="B110" s="140" t="s">
        <v>2664</v>
      </c>
      <c r="C110" s="140" t="s">
        <v>1795</v>
      </c>
      <c r="D110" s="140" t="s">
        <v>5359</v>
      </c>
      <c r="E110" s="140" t="s">
        <v>72</v>
      </c>
      <c r="F110" s="140">
        <v>1</v>
      </c>
      <c r="G110" s="142" t="s">
        <v>4908</v>
      </c>
      <c r="I110" s="1"/>
      <c r="J110" s="1"/>
    </row>
    <row r="111" customHeight="1" spans="1:10">
      <c r="A111" s="140">
        <v>2021</v>
      </c>
      <c r="B111" s="140" t="s">
        <v>1706</v>
      </c>
      <c r="C111" s="140" t="s">
        <v>847</v>
      </c>
      <c r="D111" s="140" t="s">
        <v>1708</v>
      </c>
      <c r="E111" s="140" t="s">
        <v>72</v>
      </c>
      <c r="F111" s="143"/>
      <c r="G111" s="140"/>
      <c r="I111" s="3" t="s">
        <v>4164</v>
      </c>
      <c r="J111" s="1"/>
    </row>
    <row r="112" customHeight="1" spans="1:33">
      <c r="A112" s="140">
        <v>2020</v>
      </c>
      <c r="B112" s="140" t="s">
        <v>119</v>
      </c>
      <c r="C112" s="140" t="s">
        <v>927</v>
      </c>
      <c r="D112" s="143"/>
      <c r="E112" s="140" t="s">
        <v>244</v>
      </c>
      <c r="F112" s="140">
        <v>317</v>
      </c>
      <c r="G112" s="140">
        <v>7830717</v>
      </c>
      <c r="H112" s="143"/>
      <c r="I112" s="146"/>
      <c r="J112" s="146"/>
      <c r="K112" s="143"/>
      <c r="L112" s="143"/>
      <c r="M112" s="143"/>
      <c r="N112" s="143"/>
      <c r="O112" s="143"/>
      <c r="P112" s="143"/>
      <c r="Q112" s="143"/>
      <c r="R112" s="143"/>
      <c r="S112" s="143"/>
      <c r="T112" s="143"/>
      <c r="U112" s="143"/>
      <c r="V112" s="143"/>
      <c r="W112" s="143"/>
      <c r="X112" s="143"/>
      <c r="Y112" s="143"/>
      <c r="Z112" s="143"/>
      <c r="AA112" s="143"/>
      <c r="AB112" s="143"/>
      <c r="AC112" s="143"/>
      <c r="AD112" s="143"/>
      <c r="AE112" s="143"/>
      <c r="AF112" s="143"/>
      <c r="AG112" s="143"/>
    </row>
    <row r="113" customHeight="1" spans="1:33">
      <c r="A113" s="140">
        <v>2020</v>
      </c>
      <c r="B113" s="140" t="s">
        <v>119</v>
      </c>
      <c r="C113" s="140" t="s">
        <v>927</v>
      </c>
      <c r="D113" s="143"/>
      <c r="E113" s="140" t="s">
        <v>244</v>
      </c>
      <c r="F113" s="140">
        <v>317</v>
      </c>
      <c r="G113" s="140">
        <v>2206836</v>
      </c>
      <c r="H113" s="143"/>
      <c r="I113" s="146"/>
      <c r="J113" s="146"/>
      <c r="K113" s="143"/>
      <c r="L113" s="143"/>
      <c r="M113" s="143"/>
      <c r="N113" s="143"/>
      <c r="O113" s="143"/>
      <c r="P113" s="143"/>
      <c r="Q113" s="143"/>
      <c r="R113" s="143"/>
      <c r="S113" s="143"/>
      <c r="T113" s="143"/>
      <c r="U113" s="143"/>
      <c r="V113" s="143"/>
      <c r="W113" s="143"/>
      <c r="X113" s="143"/>
      <c r="Y113" s="143"/>
      <c r="Z113" s="143"/>
      <c r="AA113" s="143"/>
      <c r="AB113" s="143"/>
      <c r="AC113" s="143"/>
      <c r="AD113" s="143"/>
      <c r="AE113" s="143"/>
      <c r="AF113" s="143"/>
      <c r="AG113" s="143"/>
    </row>
    <row r="114" customHeight="1" spans="1:33">
      <c r="A114" s="140">
        <v>2020</v>
      </c>
      <c r="B114" s="140" t="s">
        <v>119</v>
      </c>
      <c r="C114" s="140" t="s">
        <v>927</v>
      </c>
      <c r="D114" s="143"/>
      <c r="E114" s="140" t="s">
        <v>467</v>
      </c>
      <c r="F114" s="140">
        <v>317</v>
      </c>
      <c r="G114" s="144" t="s">
        <v>962</v>
      </c>
      <c r="H114" s="143"/>
      <c r="I114" s="146"/>
      <c r="J114" s="146"/>
      <c r="K114" s="143"/>
      <c r="L114" s="143"/>
      <c r="M114" s="143"/>
      <c r="N114" s="143"/>
      <c r="O114" s="143"/>
      <c r="P114" s="143"/>
      <c r="Q114" s="143"/>
      <c r="R114" s="143"/>
      <c r="S114" s="143"/>
      <c r="T114" s="143"/>
      <c r="U114" s="143"/>
      <c r="V114" s="143"/>
      <c r="W114" s="143"/>
      <c r="X114" s="143"/>
      <c r="Y114" s="143"/>
      <c r="Z114" s="143"/>
      <c r="AA114" s="143"/>
      <c r="AB114" s="143"/>
      <c r="AC114" s="143"/>
      <c r="AD114" s="143"/>
      <c r="AE114" s="143"/>
      <c r="AF114" s="143"/>
      <c r="AG114" s="143"/>
    </row>
    <row r="115" customHeight="1" spans="1:33">
      <c r="A115" s="140">
        <v>2020</v>
      </c>
      <c r="B115" s="140" t="s">
        <v>119</v>
      </c>
      <c r="C115" s="140" t="s">
        <v>927</v>
      </c>
      <c r="D115" s="143"/>
      <c r="E115" s="140" t="s">
        <v>244</v>
      </c>
      <c r="F115" s="140">
        <v>317</v>
      </c>
      <c r="G115" s="140">
        <v>4218615</v>
      </c>
      <c r="H115" s="143"/>
      <c r="I115" s="146"/>
      <c r="J115" s="146"/>
      <c r="K115" s="143"/>
      <c r="L115" s="143"/>
      <c r="M115" s="143"/>
      <c r="N115" s="143"/>
      <c r="O115" s="143"/>
      <c r="P115" s="143"/>
      <c r="Q115" s="143"/>
      <c r="R115" s="143"/>
      <c r="S115" s="143"/>
      <c r="T115" s="143"/>
      <c r="U115" s="143"/>
      <c r="V115" s="143"/>
      <c r="W115" s="143"/>
      <c r="X115" s="143"/>
      <c r="Y115" s="143"/>
      <c r="Z115" s="143"/>
      <c r="AA115" s="143"/>
      <c r="AB115" s="143"/>
      <c r="AC115" s="143"/>
      <c r="AD115" s="143"/>
      <c r="AE115" s="143"/>
      <c r="AF115" s="143"/>
      <c r="AG115" s="143"/>
    </row>
    <row r="116" customHeight="1" spans="1:33">
      <c r="A116" s="140">
        <v>2020</v>
      </c>
      <c r="B116" s="140" t="s">
        <v>119</v>
      </c>
      <c r="C116" s="140" t="s">
        <v>927</v>
      </c>
      <c r="D116" s="143"/>
      <c r="E116" s="140" t="s">
        <v>467</v>
      </c>
      <c r="F116" s="140">
        <v>317</v>
      </c>
      <c r="G116" s="140">
        <v>2730863</v>
      </c>
      <c r="H116" s="143"/>
      <c r="I116" s="146"/>
      <c r="J116" s="146"/>
      <c r="K116" s="143"/>
      <c r="L116" s="143"/>
      <c r="M116" s="143"/>
      <c r="N116" s="143"/>
      <c r="O116" s="143"/>
      <c r="P116" s="143"/>
      <c r="Q116" s="143"/>
      <c r="R116" s="143"/>
      <c r="S116" s="143"/>
      <c r="T116" s="143"/>
      <c r="U116" s="143"/>
      <c r="V116" s="143"/>
      <c r="W116" s="143"/>
      <c r="X116" s="143"/>
      <c r="Y116" s="143"/>
      <c r="Z116" s="143"/>
      <c r="AA116" s="143"/>
      <c r="AB116" s="143"/>
      <c r="AC116" s="143"/>
      <c r="AD116" s="143"/>
      <c r="AE116" s="143"/>
      <c r="AF116" s="143"/>
      <c r="AG116" s="143"/>
    </row>
    <row r="117" customHeight="1" spans="1:33">
      <c r="A117" s="140">
        <v>2020</v>
      </c>
      <c r="B117" s="140" t="s">
        <v>119</v>
      </c>
      <c r="C117" s="140" t="s">
        <v>927</v>
      </c>
      <c r="D117" s="143"/>
      <c r="E117" s="140" t="s">
        <v>467</v>
      </c>
      <c r="F117" s="140">
        <v>317</v>
      </c>
      <c r="G117" s="140">
        <v>2411526</v>
      </c>
      <c r="H117" s="143"/>
      <c r="I117" s="146"/>
      <c r="J117" s="146"/>
      <c r="K117" s="143"/>
      <c r="L117" s="143"/>
      <c r="M117" s="143"/>
      <c r="N117" s="143"/>
      <c r="O117" s="143"/>
      <c r="P117" s="143"/>
      <c r="Q117" s="143"/>
      <c r="R117" s="143"/>
      <c r="S117" s="143"/>
      <c r="T117" s="143"/>
      <c r="U117" s="143"/>
      <c r="V117" s="143"/>
      <c r="W117" s="143"/>
      <c r="X117" s="143"/>
      <c r="Y117" s="143"/>
      <c r="Z117" s="143"/>
      <c r="AA117" s="143"/>
      <c r="AB117" s="143"/>
      <c r="AC117" s="143"/>
      <c r="AD117" s="143"/>
      <c r="AE117" s="143"/>
      <c r="AF117" s="143"/>
      <c r="AG117" s="143"/>
    </row>
    <row r="118" customHeight="1" spans="1:33">
      <c r="A118" s="140">
        <v>2020</v>
      </c>
      <c r="B118" s="140" t="s">
        <v>119</v>
      </c>
      <c r="C118" s="140" t="s">
        <v>927</v>
      </c>
      <c r="D118" s="143"/>
      <c r="E118" s="140" t="s">
        <v>244</v>
      </c>
      <c r="F118" s="140">
        <v>317</v>
      </c>
      <c r="G118" s="140">
        <v>7026036</v>
      </c>
      <c r="H118" s="143"/>
      <c r="I118" s="146"/>
      <c r="J118" s="146"/>
      <c r="K118" s="143"/>
      <c r="L118" s="143"/>
      <c r="M118" s="143"/>
      <c r="N118" s="143"/>
      <c r="O118" s="143"/>
      <c r="P118" s="143"/>
      <c r="Q118" s="143"/>
      <c r="R118" s="143"/>
      <c r="S118" s="143"/>
      <c r="T118" s="143"/>
      <c r="U118" s="143"/>
      <c r="V118" s="143"/>
      <c r="W118" s="143"/>
      <c r="X118" s="143"/>
      <c r="Y118" s="143"/>
      <c r="Z118" s="143"/>
      <c r="AA118" s="143"/>
      <c r="AB118" s="143"/>
      <c r="AC118" s="143"/>
      <c r="AD118" s="143"/>
      <c r="AE118" s="143"/>
      <c r="AF118" s="143"/>
      <c r="AG118" s="143"/>
    </row>
    <row r="119" customHeight="1" spans="1:33">
      <c r="A119" s="140">
        <v>2019</v>
      </c>
      <c r="B119" s="140" t="s">
        <v>786</v>
      </c>
      <c r="C119" s="140" t="s">
        <v>2450</v>
      </c>
      <c r="D119" s="140" t="s">
        <v>2087</v>
      </c>
      <c r="E119" s="140" t="s">
        <v>244</v>
      </c>
      <c r="F119" s="140">
        <v>2</v>
      </c>
      <c r="G119" s="140">
        <v>8866107</v>
      </c>
      <c r="H119" s="143"/>
      <c r="I119" s="146"/>
      <c r="J119" s="146"/>
      <c r="K119" s="143"/>
      <c r="L119" s="143"/>
      <c r="M119" s="143"/>
      <c r="N119" s="143"/>
      <c r="O119" s="143"/>
      <c r="P119" s="143"/>
      <c r="Q119" s="143"/>
      <c r="R119" s="143"/>
      <c r="S119" s="143"/>
      <c r="T119" s="143"/>
      <c r="U119" s="143"/>
      <c r="V119" s="143"/>
      <c r="W119" s="143"/>
      <c r="X119" s="143"/>
      <c r="Y119" s="143"/>
      <c r="Z119" s="143"/>
      <c r="AA119" s="143"/>
      <c r="AB119" s="143"/>
      <c r="AC119" s="143"/>
      <c r="AD119" s="143"/>
      <c r="AE119" s="143"/>
      <c r="AF119" s="143"/>
      <c r="AG119" s="143"/>
    </row>
    <row r="120" customHeight="1" spans="1:33">
      <c r="A120" s="140">
        <v>2020</v>
      </c>
      <c r="B120" s="140" t="s">
        <v>119</v>
      </c>
      <c r="C120" s="140" t="s">
        <v>927</v>
      </c>
      <c r="D120" s="143"/>
      <c r="E120" s="140" t="s">
        <v>244</v>
      </c>
      <c r="F120" s="140">
        <v>317</v>
      </c>
      <c r="G120" s="140">
        <v>7866832</v>
      </c>
      <c r="H120" s="143"/>
      <c r="I120" s="146"/>
      <c r="J120" s="146"/>
      <c r="K120" s="143"/>
      <c r="L120" s="143"/>
      <c r="M120" s="143"/>
      <c r="N120" s="143"/>
      <c r="O120" s="143"/>
      <c r="P120" s="143"/>
      <c r="Q120" s="143"/>
      <c r="R120" s="143"/>
      <c r="S120" s="143"/>
      <c r="T120" s="143"/>
      <c r="U120" s="143"/>
      <c r="V120" s="143"/>
      <c r="W120" s="143"/>
      <c r="X120" s="143"/>
      <c r="Y120" s="143"/>
      <c r="Z120" s="143"/>
      <c r="AA120" s="143"/>
      <c r="AB120" s="143"/>
      <c r="AC120" s="143"/>
      <c r="AD120" s="143"/>
      <c r="AE120" s="143"/>
      <c r="AF120" s="143"/>
      <c r="AG120" s="143"/>
    </row>
    <row r="121" customHeight="1" spans="1:33">
      <c r="A121" s="140">
        <v>2020</v>
      </c>
      <c r="B121" s="140" t="s">
        <v>119</v>
      </c>
      <c r="C121" s="140" t="s">
        <v>927</v>
      </c>
      <c r="D121" s="143"/>
      <c r="E121" s="140" t="s">
        <v>244</v>
      </c>
      <c r="F121" s="140">
        <v>317</v>
      </c>
      <c r="G121" s="140">
        <v>1435556</v>
      </c>
      <c r="H121" s="143"/>
      <c r="I121" s="146"/>
      <c r="J121" s="146"/>
      <c r="K121" s="143"/>
      <c r="L121" s="143"/>
      <c r="M121" s="143"/>
      <c r="N121" s="143"/>
      <c r="O121" s="143"/>
      <c r="P121" s="143"/>
      <c r="Q121" s="143"/>
      <c r="R121" s="143"/>
      <c r="S121" s="143"/>
      <c r="T121" s="143"/>
      <c r="U121" s="143"/>
      <c r="V121" s="143"/>
      <c r="W121" s="143"/>
      <c r="X121" s="143"/>
      <c r="Y121" s="143"/>
      <c r="Z121" s="143"/>
      <c r="AA121" s="143"/>
      <c r="AB121" s="143"/>
      <c r="AC121" s="143"/>
      <c r="AD121" s="143"/>
      <c r="AE121" s="143"/>
      <c r="AF121" s="143"/>
      <c r="AG121" s="143"/>
    </row>
    <row r="122" customHeight="1" spans="1:33">
      <c r="A122" s="140">
        <v>2020</v>
      </c>
      <c r="B122" s="140" t="s">
        <v>119</v>
      </c>
      <c r="C122" s="140" t="s">
        <v>927</v>
      </c>
      <c r="D122" s="143"/>
      <c r="E122" s="140" t="s">
        <v>462</v>
      </c>
      <c r="F122" s="140">
        <v>317</v>
      </c>
      <c r="G122" s="140">
        <v>4132124</v>
      </c>
      <c r="H122" s="143"/>
      <c r="I122" s="146"/>
      <c r="J122" s="146"/>
      <c r="K122" s="143"/>
      <c r="L122" s="143"/>
      <c r="M122" s="143"/>
      <c r="N122" s="143"/>
      <c r="O122" s="143"/>
      <c r="P122" s="143"/>
      <c r="Q122" s="143"/>
      <c r="R122" s="143"/>
      <c r="S122" s="143"/>
      <c r="T122" s="143"/>
      <c r="U122" s="143"/>
      <c r="V122" s="143"/>
      <c r="W122" s="143"/>
      <c r="X122" s="143"/>
      <c r="Y122" s="143"/>
      <c r="Z122" s="143"/>
      <c r="AA122" s="143"/>
      <c r="AB122" s="143"/>
      <c r="AC122" s="143"/>
      <c r="AD122" s="143"/>
      <c r="AE122" s="143"/>
      <c r="AF122" s="143"/>
      <c r="AG122" s="143"/>
    </row>
    <row r="123" customHeight="1" spans="1:33">
      <c r="A123" s="140">
        <v>2020</v>
      </c>
      <c r="B123" s="140" t="s">
        <v>119</v>
      </c>
      <c r="C123" s="140" t="s">
        <v>927</v>
      </c>
      <c r="D123" s="143"/>
      <c r="E123" s="140" t="s">
        <v>244</v>
      </c>
      <c r="F123" s="140">
        <v>317</v>
      </c>
      <c r="G123" s="144" t="s">
        <v>1184</v>
      </c>
      <c r="H123" s="143"/>
      <c r="I123" s="146"/>
      <c r="J123" s="146"/>
      <c r="K123" s="143"/>
      <c r="L123" s="143"/>
      <c r="M123" s="143"/>
      <c r="N123" s="143"/>
      <c r="O123" s="143"/>
      <c r="P123" s="143"/>
      <c r="Q123" s="143"/>
      <c r="R123" s="143"/>
      <c r="S123" s="143"/>
      <c r="T123" s="143"/>
      <c r="U123" s="143"/>
      <c r="V123" s="143"/>
      <c r="W123" s="143"/>
      <c r="X123" s="143"/>
      <c r="Y123" s="143"/>
      <c r="Z123" s="143"/>
      <c r="AA123" s="143"/>
      <c r="AB123" s="143"/>
      <c r="AC123" s="143"/>
      <c r="AD123" s="143"/>
      <c r="AE123" s="143"/>
      <c r="AF123" s="143"/>
      <c r="AG123" s="143"/>
    </row>
    <row r="124" customHeight="1" spans="1:33">
      <c r="A124" s="140">
        <v>2019</v>
      </c>
      <c r="B124" s="140" t="s">
        <v>305</v>
      </c>
      <c r="C124" s="140" t="s">
        <v>2722</v>
      </c>
      <c r="D124" s="140" t="s">
        <v>2478</v>
      </c>
      <c r="E124" s="140" t="s">
        <v>244</v>
      </c>
      <c r="F124" s="140">
        <v>180</v>
      </c>
      <c r="G124" s="140">
        <v>7072113</v>
      </c>
      <c r="H124" s="143"/>
      <c r="I124" s="146"/>
      <c r="J124" s="146"/>
      <c r="K124" s="143"/>
      <c r="L124" s="143"/>
      <c r="M124" s="143"/>
      <c r="N124" s="143"/>
      <c r="O124" s="143"/>
      <c r="P124" s="143"/>
      <c r="Q124" s="143"/>
      <c r="R124" s="143"/>
      <c r="S124" s="143"/>
      <c r="T124" s="143"/>
      <c r="U124" s="143"/>
      <c r="V124" s="143"/>
      <c r="W124" s="143"/>
      <c r="X124" s="143"/>
      <c r="Y124" s="143"/>
      <c r="Z124" s="143"/>
      <c r="AA124" s="143"/>
      <c r="AB124" s="143"/>
      <c r="AC124" s="143"/>
      <c r="AD124" s="143"/>
      <c r="AE124" s="143"/>
      <c r="AF124" s="143"/>
      <c r="AG124" s="143"/>
    </row>
    <row r="125" customHeight="1" spans="1:33">
      <c r="A125" s="140">
        <v>2020</v>
      </c>
      <c r="B125" s="140" t="s">
        <v>119</v>
      </c>
      <c r="C125" s="140" t="s">
        <v>927</v>
      </c>
      <c r="D125" s="143"/>
      <c r="E125" s="140" t="s">
        <v>244</v>
      </c>
      <c r="F125" s="140">
        <v>317</v>
      </c>
      <c r="G125" s="140">
        <v>4713532</v>
      </c>
      <c r="H125" s="143"/>
      <c r="I125" s="146"/>
      <c r="J125" s="146"/>
      <c r="K125" s="143"/>
      <c r="L125" s="143"/>
      <c r="M125" s="143"/>
      <c r="N125" s="143"/>
      <c r="O125" s="143"/>
      <c r="P125" s="143"/>
      <c r="Q125" s="143"/>
      <c r="R125" s="143"/>
      <c r="S125" s="143"/>
      <c r="T125" s="143"/>
      <c r="U125" s="143"/>
      <c r="V125" s="143"/>
      <c r="W125" s="143"/>
      <c r="X125" s="143"/>
      <c r="Y125" s="143"/>
      <c r="Z125" s="143"/>
      <c r="AA125" s="143"/>
      <c r="AB125" s="143"/>
      <c r="AC125" s="143"/>
      <c r="AD125" s="143"/>
      <c r="AE125" s="143"/>
      <c r="AF125" s="143"/>
      <c r="AG125" s="143"/>
    </row>
    <row r="126" customHeight="1" spans="1:33">
      <c r="A126" s="140">
        <v>2020</v>
      </c>
      <c r="B126" s="140" t="s">
        <v>119</v>
      </c>
      <c r="C126" s="140" t="s">
        <v>927</v>
      </c>
      <c r="D126" s="143"/>
      <c r="E126" s="140" t="s">
        <v>68</v>
      </c>
      <c r="F126" s="140">
        <v>317</v>
      </c>
      <c r="G126" s="140">
        <v>7828245</v>
      </c>
      <c r="H126" s="143"/>
      <c r="I126" s="146"/>
      <c r="J126" s="146"/>
      <c r="K126" s="143"/>
      <c r="L126" s="143"/>
      <c r="M126" s="143"/>
      <c r="N126" s="143"/>
      <c r="O126" s="143"/>
      <c r="P126" s="143"/>
      <c r="Q126" s="143"/>
      <c r="R126" s="143"/>
      <c r="S126" s="143"/>
      <c r="T126" s="143"/>
      <c r="U126" s="143"/>
      <c r="V126" s="143"/>
      <c r="W126" s="143"/>
      <c r="X126" s="143"/>
      <c r="Y126" s="143"/>
      <c r="Z126" s="143"/>
      <c r="AA126" s="143"/>
      <c r="AB126" s="143"/>
      <c r="AC126" s="143"/>
      <c r="AD126" s="143"/>
      <c r="AE126" s="143"/>
      <c r="AF126" s="143"/>
      <c r="AG126" s="143"/>
    </row>
    <row r="127" customHeight="1" spans="1:33">
      <c r="A127" s="140">
        <v>2020</v>
      </c>
      <c r="B127" s="140" t="s">
        <v>119</v>
      </c>
      <c r="C127" s="140" t="s">
        <v>927</v>
      </c>
      <c r="D127" s="143"/>
      <c r="E127" s="140" t="s">
        <v>462</v>
      </c>
      <c r="F127" s="140">
        <v>317</v>
      </c>
      <c r="G127" s="140">
        <v>3422447</v>
      </c>
      <c r="H127" s="143"/>
      <c r="I127" s="146"/>
      <c r="J127" s="146"/>
      <c r="K127" s="143"/>
      <c r="L127" s="143"/>
      <c r="M127" s="143"/>
      <c r="N127" s="143"/>
      <c r="O127" s="143"/>
      <c r="P127" s="143"/>
      <c r="Q127" s="143"/>
      <c r="R127" s="143"/>
      <c r="S127" s="143"/>
      <c r="T127" s="143"/>
      <c r="U127" s="143"/>
      <c r="V127" s="143"/>
      <c r="W127" s="143"/>
      <c r="X127" s="143"/>
      <c r="Y127" s="143"/>
      <c r="Z127" s="143"/>
      <c r="AA127" s="143"/>
      <c r="AB127" s="143"/>
      <c r="AC127" s="143"/>
      <c r="AD127" s="143"/>
      <c r="AE127" s="143"/>
      <c r="AF127" s="143"/>
      <c r="AG127" s="143"/>
    </row>
    <row r="128" customHeight="1" spans="1:33">
      <c r="A128" s="140">
        <v>2020</v>
      </c>
      <c r="B128" s="140" t="s">
        <v>119</v>
      </c>
      <c r="C128" s="140" t="s">
        <v>927</v>
      </c>
      <c r="D128" s="143"/>
      <c r="E128" s="140" t="s">
        <v>244</v>
      </c>
      <c r="F128" s="140">
        <v>317</v>
      </c>
      <c r="G128" s="140">
        <v>1274585</v>
      </c>
      <c r="H128" s="143"/>
      <c r="I128" s="146"/>
      <c r="J128" s="146"/>
      <c r="K128" s="143"/>
      <c r="L128" s="143"/>
      <c r="M128" s="143"/>
      <c r="N128" s="143"/>
      <c r="O128" s="143"/>
      <c r="P128" s="143"/>
      <c r="Q128" s="143"/>
      <c r="R128" s="143"/>
      <c r="S128" s="143"/>
      <c r="T128" s="143"/>
      <c r="U128" s="143"/>
      <c r="V128" s="143"/>
      <c r="W128" s="143"/>
      <c r="X128" s="143"/>
      <c r="Y128" s="143"/>
      <c r="Z128" s="143"/>
      <c r="AA128" s="143"/>
      <c r="AB128" s="143"/>
      <c r="AC128" s="143"/>
      <c r="AD128" s="143"/>
      <c r="AE128" s="143"/>
      <c r="AF128" s="143"/>
      <c r="AG128" s="143"/>
    </row>
    <row r="129" customHeight="1" spans="1:33">
      <c r="A129" s="140">
        <v>2020</v>
      </c>
      <c r="B129" s="140" t="s">
        <v>119</v>
      </c>
      <c r="C129" s="140" t="s">
        <v>927</v>
      </c>
      <c r="D129" s="143"/>
      <c r="E129" s="140" t="s">
        <v>467</v>
      </c>
      <c r="F129" s="140">
        <v>317</v>
      </c>
      <c r="G129" s="140">
        <v>3076354</v>
      </c>
      <c r="H129" s="143"/>
      <c r="I129" s="146"/>
      <c r="J129" s="146"/>
      <c r="K129" s="143"/>
      <c r="L129" s="143"/>
      <c r="M129" s="143"/>
      <c r="N129" s="143"/>
      <c r="O129" s="143"/>
      <c r="P129" s="143"/>
      <c r="Q129" s="143"/>
      <c r="R129" s="143"/>
      <c r="S129" s="143"/>
      <c r="T129" s="143"/>
      <c r="U129" s="143"/>
      <c r="V129" s="143"/>
      <c r="W129" s="143"/>
      <c r="X129" s="143"/>
      <c r="Y129" s="143"/>
      <c r="Z129" s="143"/>
      <c r="AA129" s="143"/>
      <c r="AB129" s="143"/>
      <c r="AC129" s="143"/>
      <c r="AD129" s="143"/>
      <c r="AE129" s="143"/>
      <c r="AF129" s="143"/>
      <c r="AG129" s="143"/>
    </row>
    <row r="130" customHeight="1" spans="1:33">
      <c r="A130" s="140">
        <v>2020</v>
      </c>
      <c r="B130" s="140" t="s">
        <v>884</v>
      </c>
      <c r="C130" s="140" t="s">
        <v>895</v>
      </c>
      <c r="D130" s="140" t="s">
        <v>1226</v>
      </c>
      <c r="E130" s="140" t="s">
        <v>244</v>
      </c>
      <c r="F130" s="140">
        <v>261</v>
      </c>
      <c r="G130" s="140">
        <v>3621585</v>
      </c>
      <c r="H130" s="143"/>
      <c r="I130" s="146"/>
      <c r="J130" s="146"/>
      <c r="K130" s="143"/>
      <c r="L130" s="143"/>
      <c r="M130" s="143"/>
      <c r="N130" s="143"/>
      <c r="O130" s="143"/>
      <c r="P130" s="143"/>
      <c r="Q130" s="143"/>
      <c r="R130" s="143"/>
      <c r="S130" s="143"/>
      <c r="T130" s="143"/>
      <c r="U130" s="143"/>
      <c r="V130" s="143"/>
      <c r="W130" s="143"/>
      <c r="X130" s="143"/>
      <c r="Y130" s="143"/>
      <c r="Z130" s="143"/>
      <c r="AA130" s="143"/>
      <c r="AB130" s="143"/>
      <c r="AC130" s="143"/>
      <c r="AD130" s="143"/>
      <c r="AE130" s="143"/>
      <c r="AF130" s="143"/>
      <c r="AG130" s="143"/>
    </row>
    <row r="131" customHeight="1" spans="1:33">
      <c r="A131" s="140">
        <v>2020</v>
      </c>
      <c r="B131" s="140" t="s">
        <v>119</v>
      </c>
      <c r="C131" s="140" t="s">
        <v>927</v>
      </c>
      <c r="D131" s="143"/>
      <c r="E131" s="140" t="s">
        <v>68</v>
      </c>
      <c r="F131" s="144" t="s">
        <v>1441</v>
      </c>
      <c r="G131" s="144" t="s">
        <v>1440</v>
      </c>
      <c r="H131" s="143"/>
      <c r="I131" s="146"/>
      <c r="J131" s="146"/>
      <c r="K131" s="143"/>
      <c r="L131" s="143"/>
      <c r="M131" s="143"/>
      <c r="N131" s="143"/>
      <c r="O131" s="143"/>
      <c r="P131" s="143"/>
      <c r="Q131" s="143"/>
      <c r="R131" s="143"/>
      <c r="S131" s="143"/>
      <c r="T131" s="143"/>
      <c r="U131" s="143"/>
      <c r="V131" s="143"/>
      <c r="W131" s="143"/>
      <c r="X131" s="143"/>
      <c r="Y131" s="143"/>
      <c r="Z131" s="143"/>
      <c r="AA131" s="143"/>
      <c r="AB131" s="143"/>
      <c r="AC131" s="143"/>
      <c r="AD131" s="143"/>
      <c r="AE131" s="143"/>
      <c r="AF131" s="143"/>
      <c r="AG131" s="143"/>
    </row>
    <row r="132" customHeight="1" spans="1:33">
      <c r="A132" s="140">
        <v>2020</v>
      </c>
      <c r="B132" s="140" t="s">
        <v>119</v>
      </c>
      <c r="C132" s="140" t="s">
        <v>927</v>
      </c>
      <c r="D132" s="143"/>
      <c r="E132" s="140" t="s">
        <v>68</v>
      </c>
      <c r="F132" s="140">
        <v>317</v>
      </c>
      <c r="G132" s="140">
        <v>3424880</v>
      </c>
      <c r="H132" s="143"/>
      <c r="I132" s="146"/>
      <c r="J132" s="146"/>
      <c r="K132" s="143"/>
      <c r="L132" s="143"/>
      <c r="M132" s="143"/>
      <c r="N132" s="143"/>
      <c r="O132" s="143"/>
      <c r="P132" s="143"/>
      <c r="Q132" s="143"/>
      <c r="R132" s="143"/>
      <c r="S132" s="143"/>
      <c r="T132" s="143"/>
      <c r="U132" s="143"/>
      <c r="V132" s="143"/>
      <c r="W132" s="143"/>
      <c r="X132" s="143"/>
      <c r="Y132" s="143"/>
      <c r="Z132" s="143"/>
      <c r="AA132" s="143"/>
      <c r="AB132" s="143"/>
      <c r="AC132" s="143"/>
      <c r="AD132" s="143"/>
      <c r="AE132" s="143"/>
      <c r="AF132" s="143"/>
      <c r="AG132" s="143"/>
    </row>
    <row r="133" customHeight="1" spans="1:33">
      <c r="A133" s="140">
        <v>2020</v>
      </c>
      <c r="B133" s="140" t="s">
        <v>884</v>
      </c>
      <c r="C133" s="140" t="s">
        <v>895</v>
      </c>
      <c r="D133" s="140" t="s">
        <v>1226</v>
      </c>
      <c r="E133" s="140" t="s">
        <v>68</v>
      </c>
      <c r="F133" s="140">
        <v>261</v>
      </c>
      <c r="G133" s="140">
        <v>6183512</v>
      </c>
      <c r="H133" s="143"/>
      <c r="I133" s="146"/>
      <c r="J133" s="146"/>
      <c r="K133" s="143"/>
      <c r="L133" s="143"/>
      <c r="M133" s="143"/>
      <c r="N133" s="143"/>
      <c r="O133" s="143"/>
      <c r="P133" s="143"/>
      <c r="Q133" s="143"/>
      <c r="R133" s="143"/>
      <c r="S133" s="143"/>
      <c r="T133" s="143"/>
      <c r="U133" s="143"/>
      <c r="V133" s="143"/>
      <c r="W133" s="143"/>
      <c r="X133" s="143"/>
      <c r="Y133" s="143"/>
      <c r="Z133" s="143"/>
      <c r="AA133" s="143"/>
      <c r="AB133" s="143"/>
      <c r="AC133" s="143"/>
      <c r="AD133" s="143"/>
      <c r="AE133" s="143"/>
      <c r="AF133" s="143"/>
      <c r="AG133" s="143"/>
    </row>
    <row r="134" customHeight="1" spans="1:33">
      <c r="A134" s="140">
        <v>2020</v>
      </c>
      <c r="B134" s="140" t="s">
        <v>119</v>
      </c>
      <c r="C134" s="140" t="s">
        <v>895</v>
      </c>
      <c r="D134" s="143"/>
      <c r="E134" s="140" t="s">
        <v>244</v>
      </c>
      <c r="F134" s="140">
        <v>301</v>
      </c>
      <c r="G134" s="140">
        <v>2548861</v>
      </c>
      <c r="H134" s="143"/>
      <c r="I134" s="146"/>
      <c r="J134" s="146"/>
      <c r="K134" s="143"/>
      <c r="L134" s="143"/>
      <c r="M134" s="143"/>
      <c r="N134" s="143"/>
      <c r="O134" s="143"/>
      <c r="P134" s="143"/>
      <c r="Q134" s="143"/>
      <c r="R134" s="143"/>
      <c r="S134" s="143"/>
      <c r="T134" s="143"/>
      <c r="U134" s="143"/>
      <c r="V134" s="143"/>
      <c r="W134" s="143"/>
      <c r="X134" s="143"/>
      <c r="Y134" s="143"/>
      <c r="Z134" s="143"/>
      <c r="AA134" s="143"/>
      <c r="AB134" s="143"/>
      <c r="AC134" s="143"/>
      <c r="AD134" s="143"/>
      <c r="AE134" s="143"/>
      <c r="AF134" s="143"/>
      <c r="AG134" s="143"/>
    </row>
    <row r="135" customHeight="1" spans="1:33">
      <c r="A135" s="140">
        <v>2019</v>
      </c>
      <c r="B135" s="140" t="s">
        <v>786</v>
      </c>
      <c r="C135" s="140" t="s">
        <v>1449</v>
      </c>
      <c r="D135" s="143"/>
      <c r="E135" s="140" t="s">
        <v>467</v>
      </c>
      <c r="F135" s="140">
        <v>259</v>
      </c>
      <c r="G135" s="140">
        <v>4510232</v>
      </c>
      <c r="H135" s="143"/>
      <c r="I135" s="146"/>
      <c r="J135" s="146"/>
      <c r="K135" s="143"/>
      <c r="L135" s="143"/>
      <c r="M135" s="143"/>
      <c r="N135" s="143"/>
      <c r="O135" s="143"/>
      <c r="P135" s="143"/>
      <c r="Q135" s="143"/>
      <c r="R135" s="143"/>
      <c r="S135" s="143"/>
      <c r="T135" s="143"/>
      <c r="U135" s="143"/>
      <c r="V135" s="143"/>
      <c r="W135" s="143"/>
      <c r="X135" s="143"/>
      <c r="Y135" s="143"/>
      <c r="Z135" s="143"/>
      <c r="AA135" s="143"/>
      <c r="AB135" s="143"/>
      <c r="AC135" s="143"/>
      <c r="AD135" s="143"/>
      <c r="AE135" s="143"/>
      <c r="AF135" s="143"/>
      <c r="AG135" s="143"/>
    </row>
    <row r="136" customHeight="1" spans="1:33">
      <c r="A136" s="140">
        <v>2019</v>
      </c>
      <c r="B136" s="140" t="s">
        <v>305</v>
      </c>
      <c r="C136" s="140" t="s">
        <v>2722</v>
      </c>
      <c r="D136" s="140" t="s">
        <v>2478</v>
      </c>
      <c r="E136" s="140" t="s">
        <v>467</v>
      </c>
      <c r="F136" s="140">
        <v>180</v>
      </c>
      <c r="G136" s="140">
        <v>2553151</v>
      </c>
      <c r="H136" s="143"/>
      <c r="I136" s="146"/>
      <c r="J136" s="146"/>
      <c r="K136" s="143"/>
      <c r="L136" s="143"/>
      <c r="M136" s="143"/>
      <c r="N136" s="143"/>
      <c r="O136" s="143"/>
      <c r="P136" s="143"/>
      <c r="Q136" s="143"/>
      <c r="R136" s="143"/>
      <c r="S136" s="143"/>
      <c r="T136" s="143"/>
      <c r="U136" s="143"/>
      <c r="V136" s="143"/>
      <c r="W136" s="143"/>
      <c r="X136" s="143"/>
      <c r="Y136" s="143"/>
      <c r="Z136" s="143"/>
      <c r="AA136" s="143"/>
      <c r="AB136" s="143"/>
      <c r="AC136" s="143"/>
      <c r="AD136" s="143"/>
      <c r="AE136" s="143"/>
      <c r="AF136" s="143"/>
      <c r="AG136" s="143"/>
    </row>
    <row r="137" customHeight="1" spans="1:33">
      <c r="A137" s="140">
        <v>2019</v>
      </c>
      <c r="B137" s="140" t="s">
        <v>305</v>
      </c>
      <c r="C137" s="140" t="s">
        <v>2722</v>
      </c>
      <c r="D137" s="140" t="s">
        <v>2478</v>
      </c>
      <c r="E137" s="140" t="s">
        <v>244</v>
      </c>
      <c r="F137" s="140">
        <v>180</v>
      </c>
      <c r="G137" s="140">
        <v>2446126</v>
      </c>
      <c r="H137" s="143"/>
      <c r="I137" s="146"/>
      <c r="J137" s="146"/>
      <c r="K137" s="143"/>
      <c r="L137" s="143"/>
      <c r="M137" s="143"/>
      <c r="N137" s="143"/>
      <c r="O137" s="143"/>
      <c r="P137" s="143"/>
      <c r="Q137" s="143"/>
      <c r="R137" s="143"/>
      <c r="S137" s="143"/>
      <c r="T137" s="143"/>
      <c r="U137" s="143"/>
      <c r="V137" s="143"/>
      <c r="W137" s="143"/>
      <c r="X137" s="143"/>
      <c r="Y137" s="143"/>
      <c r="Z137" s="143"/>
      <c r="AA137" s="143"/>
      <c r="AB137" s="143"/>
      <c r="AC137" s="143"/>
      <c r="AD137" s="143"/>
      <c r="AE137" s="143"/>
      <c r="AF137" s="143"/>
      <c r="AG137" s="143"/>
    </row>
    <row r="138" customHeight="1" spans="1:33">
      <c r="A138" s="140">
        <v>2019</v>
      </c>
      <c r="B138" s="140" t="s">
        <v>305</v>
      </c>
      <c r="C138" s="140" t="s">
        <v>2722</v>
      </c>
      <c r="D138" s="140" t="s">
        <v>2478</v>
      </c>
      <c r="E138" s="140" t="s">
        <v>467</v>
      </c>
      <c r="F138" s="140">
        <v>180</v>
      </c>
      <c r="G138" s="140">
        <v>4817323</v>
      </c>
      <c r="H138" s="143"/>
      <c r="I138" s="146"/>
      <c r="J138" s="146"/>
      <c r="K138" s="143"/>
      <c r="L138" s="143"/>
      <c r="M138" s="143"/>
      <c r="N138" s="143"/>
      <c r="O138" s="143"/>
      <c r="P138" s="143"/>
      <c r="Q138" s="143"/>
      <c r="R138" s="143"/>
      <c r="S138" s="143"/>
      <c r="T138" s="143"/>
      <c r="U138" s="143"/>
      <c r="V138" s="143"/>
      <c r="W138" s="143"/>
      <c r="X138" s="143"/>
      <c r="Y138" s="143"/>
      <c r="Z138" s="143"/>
      <c r="AA138" s="143"/>
      <c r="AB138" s="143"/>
      <c r="AC138" s="143"/>
      <c r="AD138" s="143"/>
      <c r="AE138" s="143"/>
      <c r="AF138" s="143"/>
      <c r="AG138" s="143"/>
    </row>
    <row r="139" customHeight="1" spans="1:33">
      <c r="A139" s="140">
        <v>2012</v>
      </c>
      <c r="B139" s="140" t="s">
        <v>786</v>
      </c>
      <c r="C139" s="140" t="s">
        <v>1993</v>
      </c>
      <c r="D139" s="143"/>
      <c r="E139" s="140" t="s">
        <v>467</v>
      </c>
      <c r="F139" s="140">
        <v>181</v>
      </c>
      <c r="G139" s="140">
        <v>4335313</v>
      </c>
      <c r="H139" s="143"/>
      <c r="I139" s="146"/>
      <c r="J139" s="146"/>
      <c r="K139" s="143"/>
      <c r="L139" s="143"/>
      <c r="M139" s="143"/>
      <c r="N139" s="143"/>
      <c r="O139" s="143"/>
      <c r="P139" s="143"/>
      <c r="Q139" s="143"/>
      <c r="R139" s="143"/>
      <c r="S139" s="143"/>
      <c r="T139" s="143"/>
      <c r="U139" s="143"/>
      <c r="V139" s="143"/>
      <c r="W139" s="143"/>
      <c r="X139" s="143"/>
      <c r="Y139" s="143"/>
      <c r="Z139" s="143"/>
      <c r="AA139" s="143"/>
      <c r="AB139" s="143"/>
      <c r="AC139" s="143"/>
      <c r="AD139" s="143"/>
      <c r="AE139" s="143"/>
      <c r="AF139" s="143"/>
      <c r="AG139" s="143"/>
    </row>
    <row r="140" customHeight="1" spans="1:33">
      <c r="A140" s="140">
        <v>2019</v>
      </c>
      <c r="B140" s="140" t="s">
        <v>786</v>
      </c>
      <c r="C140" s="140" t="s">
        <v>2450</v>
      </c>
      <c r="D140" s="143"/>
      <c r="E140" s="140" t="s">
        <v>244</v>
      </c>
      <c r="F140" s="140">
        <v>248</v>
      </c>
      <c r="G140" s="140">
        <v>4655418</v>
      </c>
      <c r="H140" s="143"/>
      <c r="I140" s="146"/>
      <c r="J140" s="146"/>
      <c r="K140" s="143"/>
      <c r="L140" s="143"/>
      <c r="M140" s="143"/>
      <c r="N140" s="143"/>
      <c r="O140" s="143"/>
      <c r="P140" s="143"/>
      <c r="Q140" s="143"/>
      <c r="R140" s="143"/>
      <c r="S140" s="143"/>
      <c r="T140" s="143"/>
      <c r="U140" s="143"/>
      <c r="V140" s="143"/>
      <c r="W140" s="143"/>
      <c r="X140" s="143"/>
      <c r="Y140" s="143"/>
      <c r="Z140" s="143"/>
      <c r="AA140" s="143"/>
      <c r="AB140" s="143"/>
      <c r="AC140" s="143"/>
      <c r="AD140" s="143"/>
      <c r="AE140" s="143"/>
      <c r="AF140" s="143"/>
      <c r="AG140" s="143"/>
    </row>
    <row r="141" customHeight="1" spans="1:33">
      <c r="A141" s="140">
        <v>2019</v>
      </c>
      <c r="B141" s="140" t="s">
        <v>786</v>
      </c>
      <c r="C141" s="140" t="s">
        <v>2450</v>
      </c>
      <c r="D141" s="143"/>
      <c r="E141" s="140" t="s">
        <v>68</v>
      </c>
      <c r="F141" s="140">
        <v>248</v>
      </c>
      <c r="G141" s="140">
        <v>7454586</v>
      </c>
      <c r="H141" s="143"/>
      <c r="I141" s="146"/>
      <c r="J141" s="146"/>
      <c r="K141" s="143"/>
      <c r="L141" s="143"/>
      <c r="M141" s="143"/>
      <c r="N141" s="143"/>
      <c r="O141" s="143"/>
      <c r="P141" s="143"/>
      <c r="Q141" s="143"/>
      <c r="R141" s="143"/>
      <c r="S141" s="143"/>
      <c r="T141" s="143"/>
      <c r="U141" s="143"/>
      <c r="V141" s="143"/>
      <c r="W141" s="143"/>
      <c r="X141" s="143"/>
      <c r="Y141" s="143"/>
      <c r="Z141" s="143"/>
      <c r="AA141" s="143"/>
      <c r="AB141" s="143"/>
      <c r="AC141" s="143"/>
      <c r="AD141" s="143"/>
      <c r="AE141" s="143"/>
      <c r="AF141" s="143"/>
      <c r="AG141" s="143"/>
    </row>
    <row r="142" customHeight="1" spans="1:33">
      <c r="A142" s="140">
        <v>2019</v>
      </c>
      <c r="B142" s="140" t="s">
        <v>786</v>
      </c>
      <c r="C142" s="140" t="s">
        <v>2450</v>
      </c>
      <c r="D142" s="143"/>
      <c r="E142" s="140" t="s">
        <v>244</v>
      </c>
      <c r="F142" s="140">
        <v>248</v>
      </c>
      <c r="G142" s="140">
        <v>6588720</v>
      </c>
      <c r="H142" s="143"/>
      <c r="I142" s="146"/>
      <c r="J142" s="146"/>
      <c r="K142" s="143"/>
      <c r="L142" s="143"/>
      <c r="M142" s="143"/>
      <c r="N142" s="143"/>
      <c r="O142" s="143"/>
      <c r="P142" s="143"/>
      <c r="Q142" s="143"/>
      <c r="R142" s="143"/>
      <c r="S142" s="143"/>
      <c r="T142" s="143"/>
      <c r="U142" s="143"/>
      <c r="V142" s="143"/>
      <c r="W142" s="143"/>
      <c r="X142" s="143"/>
      <c r="Y142" s="143"/>
      <c r="Z142" s="143"/>
      <c r="AA142" s="143"/>
      <c r="AB142" s="143"/>
      <c r="AC142" s="143"/>
      <c r="AD142" s="143"/>
      <c r="AE142" s="143"/>
      <c r="AF142" s="143"/>
      <c r="AG142" s="143"/>
    </row>
    <row r="143" customHeight="1" spans="1:33">
      <c r="A143" s="132">
        <v>2019</v>
      </c>
      <c r="B143" s="132" t="s">
        <v>786</v>
      </c>
      <c r="C143" s="132" t="s">
        <v>2450</v>
      </c>
      <c r="D143" s="136"/>
      <c r="E143" s="132" t="s">
        <v>25</v>
      </c>
      <c r="F143" s="132">
        <v>248</v>
      </c>
      <c r="G143" s="132">
        <v>46499385</v>
      </c>
      <c r="H143" s="136"/>
      <c r="I143" s="147"/>
      <c r="J143" s="147"/>
      <c r="K143" s="136"/>
      <c r="L143" s="136"/>
      <c r="M143" s="136"/>
      <c r="N143" s="136"/>
      <c r="O143" s="136"/>
      <c r="P143" s="136"/>
      <c r="Q143" s="136"/>
      <c r="R143" s="136"/>
      <c r="S143" s="136"/>
      <c r="T143" s="136"/>
      <c r="U143" s="136"/>
      <c r="V143" s="136"/>
      <c r="W143" s="136"/>
      <c r="X143" s="136"/>
      <c r="Y143" s="136"/>
      <c r="Z143" s="136"/>
      <c r="AA143" s="136"/>
      <c r="AB143" s="136"/>
      <c r="AC143" s="136"/>
      <c r="AD143" s="136"/>
      <c r="AE143" s="136"/>
      <c r="AF143" s="136"/>
      <c r="AG143" s="136"/>
    </row>
    <row r="144" customHeight="1" spans="1:7">
      <c r="A144" s="3">
        <v>2020</v>
      </c>
      <c r="B144" s="3" t="s">
        <v>786</v>
      </c>
      <c r="C144" s="3" t="s">
        <v>895</v>
      </c>
      <c r="E144" s="3" t="s">
        <v>25</v>
      </c>
      <c r="F144" s="3">
        <v>307</v>
      </c>
      <c r="G144" s="3">
        <v>63695117</v>
      </c>
    </row>
    <row r="145" customHeight="1" spans="1:7">
      <c r="A145" s="3">
        <v>2020</v>
      </c>
      <c r="B145" s="3" t="s">
        <v>305</v>
      </c>
      <c r="C145" s="3" t="s">
        <v>880</v>
      </c>
      <c r="D145" s="3" t="s">
        <v>1684</v>
      </c>
      <c r="E145" s="3" t="s">
        <v>25</v>
      </c>
      <c r="F145" s="3">
        <v>303</v>
      </c>
      <c r="G145" s="3">
        <v>63695118</v>
      </c>
    </row>
    <row r="146" customHeight="1" spans="1:7">
      <c r="A146" s="3">
        <v>2020</v>
      </c>
      <c r="B146" s="3" t="s">
        <v>119</v>
      </c>
      <c r="C146" s="3" t="s">
        <v>880</v>
      </c>
      <c r="D146" s="3" t="s">
        <v>1581</v>
      </c>
      <c r="E146" s="3" t="s">
        <v>25</v>
      </c>
      <c r="F146" s="3">
        <v>303</v>
      </c>
      <c r="G146" s="3">
        <v>63695119</v>
      </c>
    </row>
    <row r="147" customHeight="1" spans="1:7">
      <c r="A147" s="3">
        <v>2020</v>
      </c>
      <c r="B147" s="3" t="s">
        <v>786</v>
      </c>
      <c r="C147" s="3" t="s">
        <v>895</v>
      </c>
      <c r="D147" s="3" t="s">
        <v>1090</v>
      </c>
      <c r="E147" s="3" t="s">
        <v>25</v>
      </c>
      <c r="F147" s="3">
        <v>307</v>
      </c>
      <c r="G147" s="3">
        <v>63695120</v>
      </c>
    </row>
    <row r="148" customHeight="1" spans="1:7">
      <c r="A148" s="3">
        <v>2020</v>
      </c>
      <c r="B148" s="3" t="s">
        <v>786</v>
      </c>
      <c r="C148" s="3" t="s">
        <v>895</v>
      </c>
      <c r="D148" s="3" t="s">
        <v>1090</v>
      </c>
      <c r="E148" s="3" t="s">
        <v>25</v>
      </c>
      <c r="F148" s="3">
        <v>307</v>
      </c>
      <c r="G148" s="3">
        <v>63695120</v>
      </c>
    </row>
    <row r="149" customHeight="1" spans="1:7">
      <c r="A149" s="3">
        <v>2020</v>
      </c>
      <c r="B149" s="3" t="s">
        <v>305</v>
      </c>
      <c r="C149" s="3" t="s">
        <v>880</v>
      </c>
      <c r="D149" s="3" t="s">
        <v>1690</v>
      </c>
      <c r="E149" s="3" t="s">
        <v>25</v>
      </c>
      <c r="F149" s="3">
        <v>153</v>
      </c>
      <c r="G149" s="3">
        <v>63695122</v>
      </c>
    </row>
    <row r="150" customHeight="1" spans="1:7">
      <c r="A150" s="3">
        <v>2001</v>
      </c>
      <c r="B150" s="3" t="s">
        <v>1802</v>
      </c>
      <c r="C150" s="3" t="s">
        <v>5360</v>
      </c>
      <c r="E150" s="3" t="s">
        <v>25</v>
      </c>
      <c r="F150" s="3">
        <v>1</v>
      </c>
      <c r="G150" s="3">
        <v>63695123</v>
      </c>
    </row>
    <row r="151" customHeight="1" spans="1:7">
      <c r="A151" s="3">
        <v>2001</v>
      </c>
      <c r="B151" s="3" t="s">
        <v>1802</v>
      </c>
      <c r="C151" s="3" t="s">
        <v>5360</v>
      </c>
      <c r="E151" s="3" t="s">
        <v>25</v>
      </c>
      <c r="F151" s="3">
        <v>1</v>
      </c>
      <c r="G151" s="3">
        <v>63695116</v>
      </c>
    </row>
    <row r="152" customHeight="1" spans="1:6">
      <c r="A152" s="3">
        <v>1999</v>
      </c>
      <c r="B152" s="3" t="s">
        <v>3765</v>
      </c>
      <c r="C152" s="3" t="s">
        <v>4411</v>
      </c>
      <c r="E152" s="3" t="s">
        <v>4748</v>
      </c>
      <c r="F152" s="3">
        <v>15</v>
      </c>
    </row>
    <row r="153" customHeight="1" spans="1:6">
      <c r="A153" s="3">
        <v>2000</v>
      </c>
      <c r="B153" s="3" t="s">
        <v>3861</v>
      </c>
      <c r="C153" s="3" t="s">
        <v>4749</v>
      </c>
      <c r="E153" s="3" t="s">
        <v>520</v>
      </c>
      <c r="F153" s="3">
        <v>4</v>
      </c>
    </row>
  </sheetData>
  <conditionalFormatting sqref="G49">
    <cfRule type="containsText" dxfId="12" priority="1" operator="between" text="pokemon">
      <formula>NOT(ISERROR(SEARCH("pokemon",G49)))</formula>
    </cfRule>
    <cfRule type="containsText" dxfId="0" priority="2" operator="between" text="football">
      <formula>NOT(ISERROR(SEARCH("football",G49)))</formula>
    </cfRule>
    <cfRule type="containsText" dxfId="1" priority="3" operator="between" text="Baseball ">
      <formula>NOT(ISERROR(SEARCH("Baseball ",G49)))</formula>
    </cfRule>
    <cfRule type="containsText" dxfId="2" priority="4" operator="between" text="Basketball ">
      <formula>NOT(ISERROR(SEARCH("Basketball ",G49)))</formula>
    </cfRule>
  </conditionalFormatting>
  <conditionalFormatting sqref="G2:G48 G50:G103">
    <cfRule type="containsText" dxfId="2" priority="5" operator="between" text="Basketball ">
      <formula>NOT(ISERROR(SEARCH("Basketball ",G2)))</formula>
    </cfRule>
    <cfRule type="containsText" dxfId="1" priority="6" operator="between" text="Baseball ">
      <formula>NOT(ISERROR(SEARCH("Baseball ",G2)))</formula>
    </cfRule>
    <cfRule type="containsText" dxfId="0" priority="7" operator="between" text="football">
      <formula>NOT(ISERROR(SEARCH("football",G2)))</formula>
    </cfRule>
  </conditionalFormatting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FF00"/>
    <outlinePr summaryBelow="0" summaryRight="0"/>
  </sheetPr>
  <dimension ref="A1:AH950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C3" sqref="C3"/>
    </sheetView>
  </sheetViews>
  <sheetFormatPr defaultColWidth="12.6285714285714" defaultRowHeight="15.75" customHeight="1"/>
  <cols>
    <col min="2" max="2" width="17.6285714285714" customWidth="1"/>
    <col min="3" max="4" width="19.3809523809524" customWidth="1"/>
    <col min="5" max="5" width="22.247619047619" customWidth="1"/>
    <col min="6" max="6" width="11.247619047619" customWidth="1"/>
    <col min="8" max="8" width="9" customWidth="1"/>
    <col min="9" max="9" width="7.13333333333333" customWidth="1"/>
    <col min="10" max="10" width="7.38095238095238" customWidth="1"/>
    <col min="11" max="11" width="6.38095238095238" customWidth="1"/>
    <col min="12" max="12" width="7.75238095238095" customWidth="1"/>
    <col min="13" max="13" width="5.75238095238095" customWidth="1"/>
    <col min="14" max="14" width="5.87619047619048" customWidth="1"/>
    <col min="15" max="15" width="10.752380952381" customWidth="1"/>
    <col min="16" max="17" width="9.5047619047619" customWidth="1"/>
    <col min="18" max="18" width="5.75238095238095" customWidth="1"/>
    <col min="19" max="20" width="6.75238095238095" customWidth="1"/>
    <col min="21" max="21" width="6.38095238095238" customWidth="1"/>
    <col min="24" max="24" width="20" customWidth="1"/>
  </cols>
  <sheetData>
    <row r="1" customHeight="1" spans="1:34">
      <c r="A1" s="101" t="s">
        <v>5361</v>
      </c>
      <c r="B1" s="102" t="s">
        <v>5362</v>
      </c>
      <c r="C1" s="103" t="s">
        <v>5363</v>
      </c>
      <c r="D1" s="104" t="s">
        <v>5364</v>
      </c>
      <c r="E1" s="105" t="s">
        <v>5365</v>
      </c>
      <c r="F1" s="52"/>
      <c r="G1" s="52"/>
      <c r="H1" s="53"/>
      <c r="I1" s="79"/>
      <c r="J1" s="53"/>
      <c r="K1" s="53"/>
      <c r="L1" s="53"/>
      <c r="M1" s="53"/>
      <c r="N1" s="53"/>
      <c r="O1" s="107"/>
      <c r="P1" s="53"/>
      <c r="Q1" s="53"/>
      <c r="R1" s="80"/>
      <c r="S1" s="81"/>
      <c r="T1" s="81"/>
      <c r="U1" s="81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</row>
    <row r="2" customHeight="1" spans="1:34">
      <c r="A2" s="52" t="s">
        <v>3</v>
      </c>
      <c r="B2" s="52" t="s">
        <v>4</v>
      </c>
      <c r="C2" s="52" t="s">
        <v>5</v>
      </c>
      <c r="D2" s="52" t="s">
        <v>6</v>
      </c>
      <c r="E2" s="52" t="s">
        <v>7</v>
      </c>
      <c r="F2" s="52" t="s">
        <v>8</v>
      </c>
      <c r="G2" s="52" t="s">
        <v>4927</v>
      </c>
      <c r="H2" s="53" t="s">
        <v>4974</v>
      </c>
      <c r="I2" s="79"/>
      <c r="J2" s="53" t="s">
        <v>5366</v>
      </c>
      <c r="K2" s="53" t="s">
        <v>5367</v>
      </c>
      <c r="L2" s="53" t="s">
        <v>5368</v>
      </c>
      <c r="M2" s="53" t="s">
        <v>5369</v>
      </c>
      <c r="N2" s="53" t="s">
        <v>5370</v>
      </c>
      <c r="O2" s="107" t="s">
        <v>5371</v>
      </c>
      <c r="P2" s="53" t="s">
        <v>5372</v>
      </c>
      <c r="Q2" s="53" t="s">
        <v>5373</v>
      </c>
      <c r="R2" s="80"/>
      <c r="S2" s="81"/>
      <c r="T2" s="81"/>
      <c r="U2" s="81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</row>
    <row r="21" customHeight="1" spans="1:21">
      <c r="A21" s="33">
        <v>2020</v>
      </c>
      <c r="B21" s="33" t="s">
        <v>853</v>
      </c>
      <c r="C21" s="33" t="s">
        <v>854</v>
      </c>
      <c r="D21" s="33"/>
      <c r="E21" s="35"/>
      <c r="F21" s="33" t="s">
        <v>30</v>
      </c>
      <c r="G21" s="3">
        <v>1</v>
      </c>
      <c r="H21" s="106" t="s">
        <v>4164</v>
      </c>
      <c r="I21" s="92"/>
      <c r="J21" s="106" t="s">
        <v>5374</v>
      </c>
      <c r="K21" s="108">
        <v>44572</v>
      </c>
      <c r="L21" s="109"/>
      <c r="M21" s="109">
        <f>N21/Q21</f>
        <v>0.571428571428571</v>
      </c>
      <c r="N21" s="110">
        <f>0.8*O21</f>
        <v>20</v>
      </c>
      <c r="O21" s="110">
        <v>25</v>
      </c>
      <c r="P21" s="110">
        <f>O21*G21</f>
        <v>25</v>
      </c>
      <c r="Q21" s="106">
        <v>35</v>
      </c>
      <c r="S21" s="106"/>
      <c r="T21" s="106"/>
      <c r="U21" s="106"/>
    </row>
    <row r="29" customHeight="1" spans="1:21">
      <c r="A29" s="33"/>
      <c r="B29" s="33"/>
      <c r="C29" s="33"/>
      <c r="D29" s="33"/>
      <c r="E29" s="35"/>
      <c r="F29" s="33"/>
      <c r="H29" s="106"/>
      <c r="I29" s="92"/>
      <c r="J29" s="106"/>
      <c r="K29" s="108"/>
      <c r="L29" s="109"/>
      <c r="M29" s="109"/>
      <c r="N29" s="110"/>
      <c r="O29" s="110"/>
      <c r="P29" s="110"/>
      <c r="Q29" s="106"/>
      <c r="S29" s="106"/>
      <c r="T29" s="106"/>
      <c r="U29" s="106"/>
    </row>
    <row r="41" customHeight="1" spans="1:21">
      <c r="A41" s="33">
        <v>2019</v>
      </c>
      <c r="B41" s="33" t="s">
        <v>853</v>
      </c>
      <c r="C41" s="33" t="s">
        <v>1848</v>
      </c>
      <c r="D41" s="33"/>
      <c r="E41" s="35"/>
      <c r="F41" s="33" t="s">
        <v>30</v>
      </c>
      <c r="G41" s="9">
        <v>1</v>
      </c>
      <c r="H41" s="106" t="s">
        <v>4977</v>
      </c>
      <c r="I41" s="92"/>
      <c r="J41" s="106" t="s">
        <v>5374</v>
      </c>
      <c r="K41" s="108">
        <v>44572</v>
      </c>
      <c r="L41" s="109"/>
      <c r="M41" s="109">
        <f>N41/Q41</f>
        <v>0.666666666666667</v>
      </c>
      <c r="N41" s="110">
        <f>0.8*O41</f>
        <v>40</v>
      </c>
      <c r="O41" s="110">
        <v>50</v>
      </c>
      <c r="P41" s="110">
        <f>O41*G41</f>
        <v>50</v>
      </c>
      <c r="Q41" s="106">
        <v>60</v>
      </c>
      <c r="S41" s="106"/>
      <c r="T41" s="106"/>
      <c r="U41" s="106"/>
    </row>
    <row r="43" customHeight="1" spans="1:21">
      <c r="A43" s="66">
        <v>2020</v>
      </c>
      <c r="B43" s="66" t="s">
        <v>849</v>
      </c>
      <c r="C43" s="66" t="s">
        <v>1060</v>
      </c>
      <c r="D43" s="66"/>
      <c r="E43" s="88"/>
      <c r="F43" s="66" t="s">
        <v>30</v>
      </c>
      <c r="G43" s="9">
        <v>1</v>
      </c>
      <c r="H43" s="106" t="s">
        <v>4164</v>
      </c>
      <c r="I43" s="92"/>
      <c r="J43" s="106" t="s">
        <v>5374</v>
      </c>
      <c r="K43" s="108">
        <v>44572</v>
      </c>
      <c r="L43" s="109"/>
      <c r="M43" s="109">
        <f t="shared" ref="M43:M44" si="0">N43/Q43</f>
        <v>0.64</v>
      </c>
      <c r="N43" s="110">
        <f t="shared" ref="N43:N44" si="1">0.8*O43</f>
        <v>64</v>
      </c>
      <c r="O43" s="110">
        <v>80</v>
      </c>
      <c r="P43" s="110">
        <f t="shared" ref="P43:P44" si="2">O43*G43</f>
        <v>80</v>
      </c>
      <c r="Q43" s="106">
        <v>100</v>
      </c>
      <c r="S43" s="106"/>
      <c r="T43" s="106"/>
      <c r="U43" s="106"/>
    </row>
    <row r="44" customHeight="1" spans="1:21">
      <c r="A44" s="33">
        <v>2020</v>
      </c>
      <c r="B44" s="33" t="s">
        <v>32</v>
      </c>
      <c r="C44" s="33" t="s">
        <v>206</v>
      </c>
      <c r="D44" s="33"/>
      <c r="E44" s="35"/>
      <c r="F44" s="33" t="s">
        <v>30</v>
      </c>
      <c r="G44" s="9">
        <v>1</v>
      </c>
      <c r="H44" s="106" t="s">
        <v>4165</v>
      </c>
      <c r="I44" s="92"/>
      <c r="J44" s="106" t="s">
        <v>5374</v>
      </c>
      <c r="K44" s="108">
        <v>44572</v>
      </c>
      <c r="L44" s="109"/>
      <c r="M44" s="109">
        <f t="shared" si="0"/>
        <v>0.64</v>
      </c>
      <c r="N44" s="110">
        <f t="shared" si="1"/>
        <v>16</v>
      </c>
      <c r="O44" s="110">
        <v>20</v>
      </c>
      <c r="P44" s="110">
        <f t="shared" si="2"/>
        <v>20</v>
      </c>
      <c r="Q44" s="106">
        <v>25</v>
      </c>
      <c r="S44" s="106"/>
      <c r="T44" s="106"/>
      <c r="U44" s="106"/>
    </row>
    <row r="47" customHeight="1" spans="1:21">
      <c r="A47" s="9">
        <v>2020</v>
      </c>
      <c r="B47" s="9" t="s">
        <v>27</v>
      </c>
      <c r="C47" s="9" t="s">
        <v>49</v>
      </c>
      <c r="D47" s="9"/>
      <c r="E47" s="9" t="s">
        <v>29</v>
      </c>
      <c r="F47" s="9" t="s">
        <v>30</v>
      </c>
      <c r="G47" s="9">
        <v>1</v>
      </c>
      <c r="H47" s="106" t="s">
        <v>4165</v>
      </c>
      <c r="I47" s="92"/>
      <c r="J47" s="106" t="s">
        <v>5374</v>
      </c>
      <c r="K47" s="108">
        <v>44572</v>
      </c>
      <c r="L47" s="109"/>
      <c r="M47" s="109">
        <f t="shared" ref="M47:M50" si="3">N47/Q47</f>
        <v>0.711111111111111</v>
      </c>
      <c r="N47" s="110">
        <f t="shared" ref="N47:N50" si="4">0.8*O47</f>
        <v>32</v>
      </c>
      <c r="O47" s="110">
        <v>40</v>
      </c>
      <c r="P47" s="110">
        <f t="shared" ref="P47:P50" si="5">O47*G47</f>
        <v>40</v>
      </c>
      <c r="Q47" s="106">
        <v>45</v>
      </c>
      <c r="S47" s="106"/>
      <c r="T47" s="106"/>
      <c r="U47" s="106"/>
    </row>
    <row r="48" customHeight="1" spans="1:21">
      <c r="A48" s="9">
        <v>2020</v>
      </c>
      <c r="B48" s="9" t="s">
        <v>32</v>
      </c>
      <c r="C48" s="9" t="s">
        <v>49</v>
      </c>
      <c r="D48" s="9"/>
      <c r="E48" s="10"/>
      <c r="F48" s="9" t="s">
        <v>30</v>
      </c>
      <c r="G48" s="9">
        <v>2</v>
      </c>
      <c r="H48" s="106" t="s">
        <v>4165</v>
      </c>
      <c r="I48" s="92"/>
      <c r="J48" s="106" t="s">
        <v>5374</v>
      </c>
      <c r="K48" s="108">
        <v>44572</v>
      </c>
      <c r="L48" s="109"/>
      <c r="M48" s="109">
        <f t="shared" si="3"/>
        <v>0.64</v>
      </c>
      <c r="N48" s="110">
        <f t="shared" si="4"/>
        <v>32</v>
      </c>
      <c r="O48" s="110">
        <v>40</v>
      </c>
      <c r="P48" s="110">
        <f t="shared" si="5"/>
        <v>80</v>
      </c>
      <c r="Q48" s="106">
        <v>50</v>
      </c>
      <c r="S48" s="106"/>
      <c r="T48" s="106"/>
      <c r="U48" s="106"/>
    </row>
    <row r="49" customHeight="1" spans="1:21">
      <c r="A49" s="9">
        <v>2019</v>
      </c>
      <c r="B49" s="9" t="s">
        <v>956</v>
      </c>
      <c r="C49" s="9" t="s">
        <v>2393</v>
      </c>
      <c r="D49" s="9"/>
      <c r="E49" s="9" t="s">
        <v>947</v>
      </c>
      <c r="F49" s="9" t="s">
        <v>30</v>
      </c>
      <c r="G49" s="9">
        <v>1</v>
      </c>
      <c r="H49" s="106" t="s">
        <v>4977</v>
      </c>
      <c r="I49" s="92"/>
      <c r="J49" s="106" t="s">
        <v>5374</v>
      </c>
      <c r="K49" s="108">
        <v>44572</v>
      </c>
      <c r="L49" s="109"/>
      <c r="M49" s="109">
        <f t="shared" si="3"/>
        <v>0.48</v>
      </c>
      <c r="N49" s="110">
        <f t="shared" si="4"/>
        <v>12</v>
      </c>
      <c r="O49" s="110">
        <v>15</v>
      </c>
      <c r="P49" s="110">
        <f t="shared" si="5"/>
        <v>15</v>
      </c>
      <c r="Q49" s="106">
        <v>25</v>
      </c>
      <c r="S49" s="106"/>
      <c r="T49" s="106"/>
      <c r="U49" s="106"/>
    </row>
    <row r="50" customHeight="1" spans="1:21">
      <c r="A50" s="9">
        <v>2019</v>
      </c>
      <c r="B50" s="9" t="s">
        <v>956</v>
      </c>
      <c r="C50" s="9" t="s">
        <v>2722</v>
      </c>
      <c r="D50" s="9"/>
      <c r="E50" s="10"/>
      <c r="F50" s="9" t="s">
        <v>30</v>
      </c>
      <c r="G50" s="9">
        <v>1</v>
      </c>
      <c r="H50" s="106" t="s">
        <v>4977</v>
      </c>
      <c r="I50" s="92"/>
      <c r="J50" s="106" t="s">
        <v>5374</v>
      </c>
      <c r="K50" s="108">
        <v>44572</v>
      </c>
      <c r="L50" s="109"/>
      <c r="M50" s="109">
        <f t="shared" si="3"/>
        <v>0.533333333333333</v>
      </c>
      <c r="N50" s="110">
        <f t="shared" si="4"/>
        <v>8</v>
      </c>
      <c r="O50" s="110">
        <v>10</v>
      </c>
      <c r="P50" s="110">
        <f t="shared" si="5"/>
        <v>10</v>
      </c>
      <c r="Q50" s="106">
        <v>15</v>
      </c>
      <c r="S50" s="106"/>
      <c r="T50" s="106"/>
      <c r="U50" s="106"/>
    </row>
    <row r="54" customHeight="1" spans="1:21">
      <c r="A54" s="9">
        <v>2019</v>
      </c>
      <c r="B54" s="9" t="s">
        <v>853</v>
      </c>
      <c r="C54" s="9" t="s">
        <v>2722</v>
      </c>
      <c r="D54" s="9"/>
      <c r="E54" s="10"/>
      <c r="F54" s="9">
        <v>8</v>
      </c>
      <c r="G54" s="9">
        <v>1</v>
      </c>
      <c r="H54" s="106" t="s">
        <v>4977</v>
      </c>
      <c r="I54" s="92"/>
      <c r="J54" s="106" t="s">
        <v>5374</v>
      </c>
      <c r="K54" s="108">
        <v>44572</v>
      </c>
      <c r="L54" s="109"/>
      <c r="M54" s="109">
        <f t="shared" ref="M54:M57" si="6">N54/Q54</f>
        <v>0.8</v>
      </c>
      <c r="N54" s="110">
        <f t="shared" ref="N54:N57" si="7">0.8*O54</f>
        <v>4</v>
      </c>
      <c r="O54" s="110">
        <v>5</v>
      </c>
      <c r="P54" s="110">
        <f t="shared" ref="P54:P57" si="8">O54*G54</f>
        <v>5</v>
      </c>
      <c r="Q54" s="106">
        <v>5</v>
      </c>
      <c r="S54" s="106"/>
      <c r="T54" s="106"/>
      <c r="U54" s="106"/>
    </row>
    <row r="55" customHeight="1" spans="1:21">
      <c r="A55" s="33">
        <v>2019</v>
      </c>
      <c r="B55" s="33" t="s">
        <v>853</v>
      </c>
      <c r="C55" s="33" t="s">
        <v>1848</v>
      </c>
      <c r="D55" s="33"/>
      <c r="E55" s="35"/>
      <c r="F55" s="33" t="s">
        <v>30</v>
      </c>
      <c r="G55" s="9">
        <v>1</v>
      </c>
      <c r="H55" s="106" t="s">
        <v>4977</v>
      </c>
      <c r="I55" s="92"/>
      <c r="J55" s="106" t="s">
        <v>5374</v>
      </c>
      <c r="K55" s="108">
        <v>44572</v>
      </c>
      <c r="L55" s="109"/>
      <c r="M55" s="109">
        <f t="shared" si="6"/>
        <v>0.666666666666667</v>
      </c>
      <c r="N55" s="110">
        <f t="shared" si="7"/>
        <v>40</v>
      </c>
      <c r="O55" s="110">
        <v>50</v>
      </c>
      <c r="P55" s="110">
        <f t="shared" si="8"/>
        <v>50</v>
      </c>
      <c r="Q55" s="106">
        <v>60</v>
      </c>
      <c r="S55" s="106"/>
      <c r="T55" s="106"/>
      <c r="U55" s="106"/>
    </row>
    <row r="56" customHeight="1" spans="1:21">
      <c r="A56" s="33">
        <v>2019</v>
      </c>
      <c r="B56" s="33" t="s">
        <v>853</v>
      </c>
      <c r="C56" s="33" t="s">
        <v>1848</v>
      </c>
      <c r="D56" s="33"/>
      <c r="E56" s="35"/>
      <c r="F56" s="33">
        <v>9</v>
      </c>
      <c r="G56" s="9">
        <v>1</v>
      </c>
      <c r="H56" s="106" t="s">
        <v>4977</v>
      </c>
      <c r="I56" s="92"/>
      <c r="J56" s="106" t="s">
        <v>5374</v>
      </c>
      <c r="K56" s="108">
        <v>44572</v>
      </c>
      <c r="L56" s="109"/>
      <c r="M56" s="109">
        <f t="shared" si="6"/>
        <v>0.48</v>
      </c>
      <c r="N56" s="110">
        <f t="shared" si="7"/>
        <v>12</v>
      </c>
      <c r="O56" s="110">
        <v>15</v>
      </c>
      <c r="P56" s="110">
        <f t="shared" si="8"/>
        <v>15</v>
      </c>
      <c r="Q56" s="106">
        <v>25</v>
      </c>
      <c r="S56" s="106"/>
      <c r="T56" s="106"/>
      <c r="U56" s="106"/>
    </row>
    <row r="57" customHeight="1" spans="1:21">
      <c r="A57" s="66">
        <v>2019</v>
      </c>
      <c r="B57" s="66" t="s">
        <v>415</v>
      </c>
      <c r="C57" s="66" t="s">
        <v>5375</v>
      </c>
      <c r="D57" s="66"/>
      <c r="E57" s="88"/>
      <c r="F57" s="66" t="s">
        <v>30</v>
      </c>
      <c r="G57" s="9">
        <v>2</v>
      </c>
      <c r="H57" s="106" t="s">
        <v>4165</v>
      </c>
      <c r="I57" s="92"/>
      <c r="J57" s="106" t="s">
        <v>5374</v>
      </c>
      <c r="K57" s="108">
        <v>44572</v>
      </c>
      <c r="L57" s="109"/>
      <c r="M57" s="109">
        <f t="shared" si="6"/>
        <v>0.411428571428571</v>
      </c>
      <c r="N57" s="110">
        <f t="shared" si="7"/>
        <v>57.6</v>
      </c>
      <c r="O57" s="110">
        <v>72</v>
      </c>
      <c r="P57" s="110">
        <f t="shared" si="8"/>
        <v>144</v>
      </c>
      <c r="Q57" s="106">
        <v>140</v>
      </c>
      <c r="S57" s="106"/>
      <c r="T57" s="106"/>
      <c r="U57" s="106"/>
    </row>
    <row r="58" customHeight="1" spans="8:21">
      <c r="H58" s="106"/>
      <c r="I58" s="64"/>
      <c r="J58" s="109"/>
      <c r="K58" s="111"/>
      <c r="L58" s="109"/>
      <c r="M58" s="109"/>
      <c r="N58" s="110"/>
      <c r="O58" s="110"/>
      <c r="P58" s="110"/>
      <c r="Q58" s="106"/>
      <c r="S58" s="106"/>
      <c r="T58" s="106"/>
      <c r="U58" s="106"/>
    </row>
    <row r="59" customHeight="1" spans="8:21">
      <c r="H59" s="106"/>
      <c r="I59" s="64"/>
      <c r="J59" s="109"/>
      <c r="K59" s="111"/>
      <c r="L59" s="109"/>
      <c r="M59" s="109"/>
      <c r="N59" s="110"/>
      <c r="O59" s="110"/>
      <c r="P59" s="110"/>
      <c r="Q59" s="106"/>
      <c r="S59" s="106"/>
      <c r="T59" s="106"/>
      <c r="U59" s="106"/>
    </row>
    <row r="60" customHeight="1" spans="8:21">
      <c r="H60" s="106"/>
      <c r="J60" s="109"/>
      <c r="K60" s="111"/>
      <c r="L60" s="109"/>
      <c r="M60" s="109">
        <f>N60/Q60</f>
        <v>0.73025641025641</v>
      </c>
      <c r="N60" s="110">
        <f>0.8*P60</f>
        <v>427.2</v>
      </c>
      <c r="O60" s="110">
        <f t="shared" ref="O60:Q60" si="9">SUM(O3:O57)</f>
        <v>422</v>
      </c>
      <c r="P60" s="110">
        <f t="shared" si="9"/>
        <v>534</v>
      </c>
      <c r="Q60" s="106">
        <f t="shared" si="9"/>
        <v>585</v>
      </c>
      <c r="S60" s="106"/>
      <c r="T60" s="106"/>
      <c r="U60" s="106"/>
    </row>
    <row r="61" customHeight="1" spans="8:21">
      <c r="H61" s="106"/>
      <c r="J61" s="109"/>
      <c r="K61" s="111"/>
      <c r="L61" s="109"/>
      <c r="M61" s="109"/>
      <c r="N61" s="106"/>
      <c r="O61" s="110"/>
      <c r="P61" s="106"/>
      <c r="Q61" s="106"/>
      <c r="S61" s="106"/>
      <c r="T61" s="106"/>
      <c r="U61" s="106"/>
    </row>
    <row r="62" customHeight="1" spans="8:21">
      <c r="H62" s="106"/>
      <c r="J62" s="109"/>
      <c r="K62" s="111"/>
      <c r="L62" s="109"/>
      <c r="M62" s="109"/>
      <c r="N62" s="106"/>
      <c r="O62" s="110"/>
      <c r="P62" s="106"/>
      <c r="Q62" s="106"/>
      <c r="S62" s="106"/>
      <c r="T62" s="106"/>
      <c r="U62" s="106"/>
    </row>
    <row r="63" customHeight="1" spans="1:21">
      <c r="A63" s="52"/>
      <c r="B63" s="52"/>
      <c r="C63" s="52"/>
      <c r="D63" s="52"/>
      <c r="E63" s="52"/>
      <c r="F63" s="52"/>
      <c r="G63" s="52"/>
      <c r="H63" s="53"/>
      <c r="I63" s="79"/>
      <c r="J63" s="53"/>
      <c r="K63" s="53"/>
      <c r="L63" s="53"/>
      <c r="M63" s="53"/>
      <c r="N63" s="53"/>
      <c r="O63" s="107"/>
      <c r="P63" s="53"/>
      <c r="Q63" s="53"/>
      <c r="S63" s="106"/>
      <c r="T63" s="106"/>
      <c r="U63" s="106"/>
    </row>
    <row r="64" customHeight="1" spans="3:21">
      <c r="C64" s="3" t="s">
        <v>5376</v>
      </c>
      <c r="D64" s="3"/>
      <c r="H64" s="106"/>
      <c r="J64" s="109"/>
      <c r="K64" s="111"/>
      <c r="L64" s="109"/>
      <c r="M64" s="109"/>
      <c r="N64" s="106"/>
      <c r="O64" s="110"/>
      <c r="P64" s="106"/>
      <c r="Q64" s="106"/>
      <c r="S64" s="106"/>
      <c r="T64" s="106"/>
      <c r="U64" s="106"/>
    </row>
    <row r="65" customHeight="1" spans="8:21">
      <c r="H65" s="106"/>
      <c r="J65" s="109"/>
      <c r="K65" s="111"/>
      <c r="L65" s="109"/>
      <c r="M65" s="109"/>
      <c r="N65" s="106"/>
      <c r="O65" s="110"/>
      <c r="P65" s="106"/>
      <c r="Q65" s="106"/>
      <c r="S65" s="106"/>
      <c r="T65" s="106"/>
      <c r="U65" s="106"/>
    </row>
    <row r="66" customHeight="1" spans="1:21">
      <c r="A66" s="1" t="s">
        <v>3</v>
      </c>
      <c r="B66" s="1" t="s">
        <v>4</v>
      </c>
      <c r="C66" s="1" t="s">
        <v>5</v>
      </c>
      <c r="D66" s="1"/>
      <c r="E66" s="1" t="s">
        <v>7</v>
      </c>
      <c r="F66" s="1" t="s">
        <v>8</v>
      </c>
      <c r="G66" s="1" t="s">
        <v>4927</v>
      </c>
      <c r="H66" s="112" t="s">
        <v>4974</v>
      </c>
      <c r="I66" s="1"/>
      <c r="J66" s="109"/>
      <c r="K66" s="111"/>
      <c r="L66" s="109"/>
      <c r="M66" s="109"/>
      <c r="N66" s="112"/>
      <c r="O66" s="113"/>
      <c r="P66" s="106"/>
      <c r="Q66" s="106"/>
      <c r="S66" s="106"/>
      <c r="T66" s="106"/>
      <c r="U66" s="106"/>
    </row>
    <row r="68" customHeight="1" spans="1:21">
      <c r="A68" s="59">
        <v>2019</v>
      </c>
      <c r="B68" s="59" t="s">
        <v>1099</v>
      </c>
      <c r="C68" s="59" t="s">
        <v>1990</v>
      </c>
      <c r="D68" s="59"/>
      <c r="E68" s="59" t="s">
        <v>3321</v>
      </c>
      <c r="F68" s="59" t="s">
        <v>72</v>
      </c>
      <c r="G68" s="3">
        <v>1</v>
      </c>
      <c r="H68" s="106" t="s">
        <v>4977</v>
      </c>
      <c r="J68" s="106" t="s">
        <v>5374</v>
      </c>
      <c r="K68" s="108">
        <v>44572</v>
      </c>
      <c r="L68" s="109"/>
      <c r="M68" s="109" t="e">
        <f t="shared" ref="M68:M70" si="10">N68/Q68</f>
        <v>#DIV/0!</v>
      </c>
      <c r="N68" s="110">
        <f t="shared" ref="N68:N70" si="11">0.8*O68</f>
        <v>8</v>
      </c>
      <c r="O68" s="110">
        <v>10</v>
      </c>
      <c r="P68" s="110">
        <f t="shared" ref="P68:P70" si="12">O68*G68</f>
        <v>10</v>
      </c>
      <c r="Q68" s="106"/>
      <c r="S68" s="106"/>
      <c r="T68" s="106"/>
      <c r="U68" s="106"/>
    </row>
    <row r="69" customHeight="1" spans="1:21">
      <c r="A69" s="59">
        <v>2019</v>
      </c>
      <c r="B69" s="59" t="s">
        <v>1099</v>
      </c>
      <c r="C69" s="59" t="s">
        <v>1990</v>
      </c>
      <c r="D69" s="59"/>
      <c r="E69" s="60"/>
      <c r="F69" s="59" t="s">
        <v>25</v>
      </c>
      <c r="G69" s="3">
        <v>1</v>
      </c>
      <c r="H69" s="106" t="s">
        <v>4977</v>
      </c>
      <c r="J69" s="106" t="s">
        <v>5374</v>
      </c>
      <c r="K69" s="108">
        <v>44572</v>
      </c>
      <c r="L69" s="109"/>
      <c r="M69" s="109" t="e">
        <f t="shared" si="10"/>
        <v>#DIV/0!</v>
      </c>
      <c r="N69" s="110">
        <f t="shared" si="11"/>
        <v>8</v>
      </c>
      <c r="O69" s="110">
        <v>10</v>
      </c>
      <c r="P69" s="110">
        <f t="shared" si="12"/>
        <v>10</v>
      </c>
      <c r="Q69" s="106"/>
      <c r="S69" s="106"/>
      <c r="T69" s="106"/>
      <c r="U69" s="106"/>
    </row>
    <row r="70" customHeight="1" spans="1:21">
      <c r="A70" s="59">
        <v>2019</v>
      </c>
      <c r="B70" s="59" t="s">
        <v>1099</v>
      </c>
      <c r="C70" s="59" t="s">
        <v>2206</v>
      </c>
      <c r="D70" s="59"/>
      <c r="E70" s="60"/>
      <c r="F70" s="59" t="s">
        <v>30</v>
      </c>
      <c r="G70" s="3">
        <v>1</v>
      </c>
      <c r="H70" s="106" t="s">
        <v>4977</v>
      </c>
      <c r="J70" s="106" t="s">
        <v>5374</v>
      </c>
      <c r="K70" s="108">
        <v>44572</v>
      </c>
      <c r="L70" s="109"/>
      <c r="M70" s="109" t="e">
        <f t="shared" si="10"/>
        <v>#DIV/0!</v>
      </c>
      <c r="N70" s="110">
        <f t="shared" si="11"/>
        <v>16</v>
      </c>
      <c r="O70" s="110">
        <v>20</v>
      </c>
      <c r="P70" s="110">
        <f t="shared" si="12"/>
        <v>20</v>
      </c>
      <c r="Q70" s="106"/>
      <c r="S70" s="106"/>
      <c r="T70" s="106"/>
      <c r="U70" s="106"/>
    </row>
    <row r="72" customHeight="1" spans="1:21">
      <c r="A72" s="59">
        <v>2019</v>
      </c>
      <c r="B72" s="59" t="s">
        <v>1099</v>
      </c>
      <c r="C72" s="59" t="s">
        <v>1836</v>
      </c>
      <c r="D72" s="59"/>
      <c r="E72" s="60"/>
      <c r="F72" s="59" t="s">
        <v>25</v>
      </c>
      <c r="G72" s="3">
        <v>1</v>
      </c>
      <c r="H72" s="106" t="s">
        <v>4977</v>
      </c>
      <c r="J72" s="106" t="s">
        <v>5374</v>
      </c>
      <c r="K72" s="108">
        <v>44572</v>
      </c>
      <c r="L72" s="109"/>
      <c r="M72" s="109" t="e">
        <f t="shared" ref="M72:M73" si="13">N72/Q72</f>
        <v>#DIV/0!</v>
      </c>
      <c r="N72" s="110">
        <f t="shared" ref="N72:N73" si="14">0.8*O72</f>
        <v>4</v>
      </c>
      <c r="O72" s="110">
        <v>5</v>
      </c>
      <c r="P72" s="110">
        <f t="shared" ref="P72:P73" si="15">O72*G72</f>
        <v>5</v>
      </c>
      <c r="Q72" s="106"/>
      <c r="S72" s="106"/>
      <c r="T72" s="106"/>
      <c r="U72" s="106"/>
    </row>
    <row r="73" customHeight="1" spans="1:21">
      <c r="A73" s="59">
        <v>2019</v>
      </c>
      <c r="B73" s="59" t="s">
        <v>1099</v>
      </c>
      <c r="C73" s="59" t="s">
        <v>1836</v>
      </c>
      <c r="D73" s="59"/>
      <c r="E73" s="60"/>
      <c r="F73" s="59" t="s">
        <v>72</v>
      </c>
      <c r="G73" s="3">
        <v>1</v>
      </c>
      <c r="H73" s="106" t="s">
        <v>4977</v>
      </c>
      <c r="J73" s="106" t="s">
        <v>5374</v>
      </c>
      <c r="K73" s="108">
        <v>44572</v>
      </c>
      <c r="L73" s="109"/>
      <c r="M73" s="109" t="e">
        <f t="shared" si="13"/>
        <v>#DIV/0!</v>
      </c>
      <c r="N73" s="110">
        <f t="shared" si="14"/>
        <v>4</v>
      </c>
      <c r="O73" s="110">
        <v>5</v>
      </c>
      <c r="P73" s="110">
        <f t="shared" si="15"/>
        <v>5</v>
      </c>
      <c r="Q73" s="106"/>
      <c r="S73" s="106"/>
      <c r="T73" s="106"/>
      <c r="U73" s="106"/>
    </row>
    <row r="77" customHeight="1" spans="1:21">
      <c r="A77" s="59">
        <v>2019</v>
      </c>
      <c r="B77" s="59" t="s">
        <v>1099</v>
      </c>
      <c r="C77" s="59" t="s">
        <v>5377</v>
      </c>
      <c r="D77" s="59"/>
      <c r="E77" s="60"/>
      <c r="F77" s="59" t="s">
        <v>25</v>
      </c>
      <c r="G77" s="3">
        <v>1</v>
      </c>
      <c r="H77" s="106" t="s">
        <v>4977</v>
      </c>
      <c r="J77" s="106" t="s">
        <v>5374</v>
      </c>
      <c r="K77" s="108">
        <v>44572</v>
      </c>
      <c r="L77" s="109"/>
      <c r="M77" s="109" t="e">
        <f>N77/Q77</f>
        <v>#DIV/0!</v>
      </c>
      <c r="N77" s="110">
        <f>0.8*O77</f>
        <v>8</v>
      </c>
      <c r="O77" s="110">
        <v>10</v>
      </c>
      <c r="P77" s="110">
        <f>O77*G77</f>
        <v>10</v>
      </c>
      <c r="Q77" s="106"/>
      <c r="S77" s="106"/>
      <c r="T77" s="106"/>
      <c r="U77" s="106"/>
    </row>
    <row r="80" customHeight="1" spans="1:21">
      <c r="A80" s="59">
        <v>2019</v>
      </c>
      <c r="B80" s="59" t="s">
        <v>1099</v>
      </c>
      <c r="C80" s="59" t="s">
        <v>2722</v>
      </c>
      <c r="D80" s="59"/>
      <c r="E80" s="60"/>
      <c r="F80" s="59" t="s">
        <v>25</v>
      </c>
      <c r="G80" s="3">
        <v>1</v>
      </c>
      <c r="H80" s="106" t="s">
        <v>4977</v>
      </c>
      <c r="J80" s="106" t="s">
        <v>5374</v>
      </c>
      <c r="K80" s="108">
        <v>44572</v>
      </c>
      <c r="L80" s="109"/>
      <c r="M80" s="109" t="e">
        <f>N80/Q80</f>
        <v>#DIV/0!</v>
      </c>
      <c r="N80" s="110">
        <f>0.8*O80</f>
        <v>4</v>
      </c>
      <c r="O80" s="110">
        <v>5</v>
      </c>
      <c r="P80" s="110">
        <f>O80*G80</f>
        <v>5</v>
      </c>
      <c r="Q80" s="106"/>
      <c r="S80" s="106"/>
      <c r="T80" s="106"/>
      <c r="U80" s="106"/>
    </row>
    <row r="82" customHeight="1" spans="1:21">
      <c r="A82" s="59">
        <v>2019</v>
      </c>
      <c r="B82" s="59" t="s">
        <v>954</v>
      </c>
      <c r="C82" s="59" t="s">
        <v>2722</v>
      </c>
      <c r="D82" s="59"/>
      <c r="E82" s="60"/>
      <c r="F82" s="59" t="s">
        <v>25</v>
      </c>
      <c r="G82" s="3">
        <v>1</v>
      </c>
      <c r="H82" s="106" t="s">
        <v>4977</v>
      </c>
      <c r="J82" s="106" t="s">
        <v>5374</v>
      </c>
      <c r="K82" s="108">
        <v>44572</v>
      </c>
      <c r="L82" s="109"/>
      <c r="M82" s="109" t="e">
        <f t="shared" ref="M82:M84" si="16">N82/Q82</f>
        <v>#DIV/0!</v>
      </c>
      <c r="N82" s="110">
        <f t="shared" ref="N82:N84" si="17">0.8*O82</f>
        <v>8</v>
      </c>
      <c r="O82" s="110">
        <v>10</v>
      </c>
      <c r="P82" s="110">
        <f t="shared" ref="P82:P84" si="18">O82*G82</f>
        <v>10</v>
      </c>
      <c r="Q82" s="106"/>
      <c r="S82" s="106"/>
      <c r="T82" s="106"/>
      <c r="U82" s="106"/>
    </row>
    <row r="83" customHeight="1" spans="1:21">
      <c r="A83" s="66">
        <v>2019</v>
      </c>
      <c r="B83" s="66" t="s">
        <v>956</v>
      </c>
      <c r="C83" s="66" t="s">
        <v>2719</v>
      </c>
      <c r="D83" s="66"/>
      <c r="E83" s="88"/>
      <c r="F83" s="66" t="s">
        <v>30</v>
      </c>
      <c r="G83" s="3">
        <v>1</v>
      </c>
      <c r="H83" s="106" t="s">
        <v>4977</v>
      </c>
      <c r="J83" s="106" t="s">
        <v>5374</v>
      </c>
      <c r="K83" s="108">
        <v>44572</v>
      </c>
      <c r="L83" s="109"/>
      <c r="M83" s="109" t="e">
        <f t="shared" si="16"/>
        <v>#DIV/0!</v>
      </c>
      <c r="N83" s="110">
        <f t="shared" si="17"/>
        <v>12</v>
      </c>
      <c r="O83" s="110">
        <v>15</v>
      </c>
      <c r="P83" s="110">
        <f t="shared" si="18"/>
        <v>15</v>
      </c>
      <c r="Q83" s="106"/>
      <c r="S83" s="106"/>
      <c r="T83" s="106"/>
      <c r="U83" s="106"/>
    </row>
    <row r="84" customHeight="1" spans="1:21">
      <c r="A84" s="59">
        <v>2019</v>
      </c>
      <c r="B84" s="59" t="s">
        <v>1796</v>
      </c>
      <c r="C84" s="59" t="s">
        <v>1836</v>
      </c>
      <c r="D84" s="59"/>
      <c r="E84" s="59" t="s">
        <v>5378</v>
      </c>
      <c r="F84" s="59" t="s">
        <v>30</v>
      </c>
      <c r="G84" s="3">
        <v>1</v>
      </c>
      <c r="H84" s="106" t="s">
        <v>4977</v>
      </c>
      <c r="J84" s="106" t="s">
        <v>5374</v>
      </c>
      <c r="K84" s="108">
        <v>44572</v>
      </c>
      <c r="L84" s="109"/>
      <c r="M84" s="109" t="e">
        <f t="shared" si="16"/>
        <v>#DIV/0!</v>
      </c>
      <c r="N84" s="110">
        <f t="shared" si="17"/>
        <v>12</v>
      </c>
      <c r="O84" s="110">
        <v>15</v>
      </c>
      <c r="P84" s="110">
        <f t="shared" si="18"/>
        <v>15</v>
      </c>
      <c r="Q84" s="106"/>
      <c r="S84" s="106"/>
      <c r="T84" s="106"/>
      <c r="U84" s="106"/>
    </row>
    <row r="89" customHeight="1" spans="1:21">
      <c r="A89" s="59">
        <v>2019</v>
      </c>
      <c r="B89" s="59" t="s">
        <v>2683</v>
      </c>
      <c r="C89" s="59" t="s">
        <v>5377</v>
      </c>
      <c r="D89" s="59"/>
      <c r="E89" s="59" t="s">
        <v>2792</v>
      </c>
      <c r="F89" s="59" t="s">
        <v>25</v>
      </c>
      <c r="G89" s="3">
        <v>1</v>
      </c>
      <c r="H89" s="106" t="s">
        <v>4977</v>
      </c>
      <c r="J89" s="106" t="s">
        <v>5374</v>
      </c>
      <c r="K89" s="108">
        <v>44572</v>
      </c>
      <c r="L89" s="109"/>
      <c r="M89" s="109" t="e">
        <f>N89/Q89</f>
        <v>#DIV/0!</v>
      </c>
      <c r="N89" s="110">
        <f>0.8*O89</f>
        <v>8</v>
      </c>
      <c r="O89" s="110">
        <v>10</v>
      </c>
      <c r="P89" s="110">
        <f>O89*G89</f>
        <v>10</v>
      </c>
      <c r="Q89" s="106"/>
      <c r="S89" s="106"/>
      <c r="T89" s="106"/>
      <c r="U89" s="106"/>
    </row>
    <row r="92" customHeight="1" spans="1:21">
      <c r="A92" s="59">
        <v>2019</v>
      </c>
      <c r="B92" s="59" t="s">
        <v>1649</v>
      </c>
      <c r="C92" s="59" t="s">
        <v>5377</v>
      </c>
      <c r="D92" s="59"/>
      <c r="E92" s="59" t="s">
        <v>2783</v>
      </c>
      <c r="F92" s="59" t="s">
        <v>30</v>
      </c>
      <c r="G92" s="3">
        <v>1</v>
      </c>
      <c r="H92" s="106" t="s">
        <v>4977</v>
      </c>
      <c r="J92" s="106" t="s">
        <v>5374</v>
      </c>
      <c r="K92" s="108">
        <v>44572</v>
      </c>
      <c r="L92" s="109"/>
      <c r="M92" s="109" t="e">
        <f>N92/Q92</f>
        <v>#DIV/0!</v>
      </c>
      <c r="N92" s="110">
        <f>0.8*O92</f>
        <v>24</v>
      </c>
      <c r="O92" s="110">
        <v>30</v>
      </c>
      <c r="P92" s="110">
        <f>O92*G92</f>
        <v>30</v>
      </c>
      <c r="Q92" s="106"/>
      <c r="S92" s="106"/>
      <c r="T92" s="106"/>
      <c r="U92" s="106"/>
    </row>
    <row r="95" customHeight="1" spans="1:21">
      <c r="A95" s="59">
        <v>2019</v>
      </c>
      <c r="B95" s="59" t="s">
        <v>1649</v>
      </c>
      <c r="C95" s="59" t="s">
        <v>5377</v>
      </c>
      <c r="D95" s="59"/>
      <c r="E95" s="59" t="s">
        <v>5379</v>
      </c>
      <c r="F95" s="59" t="s">
        <v>30</v>
      </c>
      <c r="G95" s="3">
        <v>1</v>
      </c>
      <c r="H95" s="106" t="s">
        <v>4977</v>
      </c>
      <c r="J95" s="106" t="s">
        <v>5374</v>
      </c>
      <c r="K95" s="108">
        <v>44572</v>
      </c>
      <c r="L95" s="109"/>
      <c r="M95" s="109">
        <f t="shared" ref="M95:M99" si="19">N95/Q95</f>
        <v>0.6</v>
      </c>
      <c r="N95" s="110">
        <f t="shared" ref="N95:N99" si="20">0.8*O95</f>
        <v>12</v>
      </c>
      <c r="O95" s="110">
        <v>15</v>
      </c>
      <c r="P95" s="110">
        <f t="shared" ref="P95:P99" si="21">O95*G95</f>
        <v>15</v>
      </c>
      <c r="Q95" s="106">
        <v>20</v>
      </c>
      <c r="S95" s="106"/>
      <c r="T95" s="106"/>
      <c r="U95" s="106"/>
    </row>
    <row r="96" customHeight="1" spans="1:21">
      <c r="A96" s="59">
        <v>2019</v>
      </c>
      <c r="B96" s="59" t="s">
        <v>1649</v>
      </c>
      <c r="C96" s="59" t="s">
        <v>5377</v>
      </c>
      <c r="D96" s="59"/>
      <c r="E96" s="59" t="s">
        <v>5380</v>
      </c>
      <c r="F96" s="59" t="s">
        <v>25</v>
      </c>
      <c r="G96" s="3">
        <v>1</v>
      </c>
      <c r="H96" s="106" t="s">
        <v>4977</v>
      </c>
      <c r="J96" s="106" t="s">
        <v>5374</v>
      </c>
      <c r="K96" s="108">
        <v>44572</v>
      </c>
      <c r="L96" s="109"/>
      <c r="M96" s="109">
        <f t="shared" si="19"/>
        <v>0.6</v>
      </c>
      <c r="N96" s="110">
        <f t="shared" si="20"/>
        <v>12</v>
      </c>
      <c r="O96" s="110">
        <v>15</v>
      </c>
      <c r="P96" s="110">
        <f t="shared" si="21"/>
        <v>15</v>
      </c>
      <c r="Q96" s="106">
        <v>20</v>
      </c>
      <c r="S96" s="106"/>
      <c r="T96" s="106"/>
      <c r="U96" s="106"/>
    </row>
    <row r="97" customHeight="1" spans="1:21">
      <c r="A97" s="59">
        <v>2019</v>
      </c>
      <c r="B97" s="59" t="s">
        <v>1649</v>
      </c>
      <c r="C97" s="59" t="s">
        <v>5381</v>
      </c>
      <c r="D97" s="59"/>
      <c r="E97" s="60"/>
      <c r="F97" s="59" t="s">
        <v>25</v>
      </c>
      <c r="G97" s="3">
        <v>1</v>
      </c>
      <c r="H97" s="106" t="s">
        <v>4977</v>
      </c>
      <c r="J97" s="106" t="s">
        <v>5374</v>
      </c>
      <c r="K97" s="108">
        <v>44572</v>
      </c>
      <c r="L97" s="109"/>
      <c r="M97" s="109" t="e">
        <f t="shared" si="19"/>
        <v>#DIV/0!</v>
      </c>
      <c r="N97" s="110">
        <f t="shared" si="20"/>
        <v>4</v>
      </c>
      <c r="O97" s="110">
        <v>5</v>
      </c>
      <c r="P97" s="110">
        <f t="shared" si="21"/>
        <v>5</v>
      </c>
      <c r="Q97" s="106"/>
      <c r="S97" s="106"/>
      <c r="T97" s="106"/>
      <c r="U97" s="106"/>
    </row>
    <row r="98" customHeight="1" spans="1:21">
      <c r="A98" s="59">
        <v>2019</v>
      </c>
      <c r="B98" s="59" t="s">
        <v>1649</v>
      </c>
      <c r="C98" s="59" t="s">
        <v>5382</v>
      </c>
      <c r="D98" s="59"/>
      <c r="E98" s="60"/>
      <c r="F98" s="59" t="s">
        <v>25</v>
      </c>
      <c r="G98" s="3">
        <v>1</v>
      </c>
      <c r="H98" s="106" t="s">
        <v>4977</v>
      </c>
      <c r="J98" s="106" t="s">
        <v>5374</v>
      </c>
      <c r="K98" s="108">
        <v>44572</v>
      </c>
      <c r="L98" s="109"/>
      <c r="M98" s="109" t="e">
        <f t="shared" si="19"/>
        <v>#DIV/0!</v>
      </c>
      <c r="N98" s="110">
        <f t="shared" si="20"/>
        <v>4</v>
      </c>
      <c r="O98" s="110">
        <v>5</v>
      </c>
      <c r="P98" s="110">
        <f t="shared" si="21"/>
        <v>5</v>
      </c>
      <c r="Q98" s="106"/>
      <c r="S98" s="106"/>
      <c r="T98" s="106"/>
      <c r="U98" s="106"/>
    </row>
    <row r="99" customHeight="1" spans="1:21">
      <c r="A99" s="59">
        <v>2019</v>
      </c>
      <c r="B99" s="59" t="s">
        <v>1649</v>
      </c>
      <c r="C99" s="59" t="s">
        <v>5382</v>
      </c>
      <c r="D99" s="59"/>
      <c r="E99" s="60"/>
      <c r="F99" s="59" t="s">
        <v>30</v>
      </c>
      <c r="G99" s="3">
        <v>1</v>
      </c>
      <c r="H99" s="106" t="s">
        <v>4977</v>
      </c>
      <c r="J99" s="106" t="s">
        <v>5374</v>
      </c>
      <c r="K99" s="108">
        <v>44572</v>
      </c>
      <c r="L99" s="109"/>
      <c r="M99" s="109" t="e">
        <f t="shared" si="19"/>
        <v>#DIV/0!</v>
      </c>
      <c r="N99" s="110">
        <f t="shared" si="20"/>
        <v>4</v>
      </c>
      <c r="O99" s="110">
        <v>5</v>
      </c>
      <c r="P99" s="110">
        <f t="shared" si="21"/>
        <v>5</v>
      </c>
      <c r="Q99" s="106"/>
      <c r="S99" s="106"/>
      <c r="T99" s="106"/>
      <c r="U99" s="106"/>
    </row>
    <row r="102" customHeight="1" spans="1:21">
      <c r="A102" s="66">
        <v>2019</v>
      </c>
      <c r="B102" s="66" t="s">
        <v>884</v>
      </c>
      <c r="C102" s="66" t="s">
        <v>1832</v>
      </c>
      <c r="D102" s="66"/>
      <c r="E102" s="66" t="s">
        <v>898</v>
      </c>
      <c r="F102" s="66" t="s">
        <v>25</v>
      </c>
      <c r="G102" s="3">
        <v>3</v>
      </c>
      <c r="H102" s="106" t="s">
        <v>4977</v>
      </c>
      <c r="J102" s="106" t="s">
        <v>5374</v>
      </c>
      <c r="K102" s="108">
        <v>44572</v>
      </c>
      <c r="L102" s="109"/>
      <c r="M102" s="109">
        <f t="shared" ref="M102:M103" si="22">N102/Q102</f>
        <v>0.4</v>
      </c>
      <c r="N102" s="110">
        <f t="shared" ref="N102:N103" si="23">0.8*O102</f>
        <v>4</v>
      </c>
      <c r="O102" s="110">
        <v>5</v>
      </c>
      <c r="P102" s="110">
        <f t="shared" ref="P102:P103" si="24">O102*G102</f>
        <v>15</v>
      </c>
      <c r="Q102" s="106">
        <v>10</v>
      </c>
      <c r="S102" s="106"/>
      <c r="T102" s="106"/>
      <c r="U102" s="106"/>
    </row>
    <row r="103" customHeight="1" spans="1:21">
      <c r="A103" s="59">
        <v>2019</v>
      </c>
      <c r="B103" s="59" t="s">
        <v>884</v>
      </c>
      <c r="C103" s="59" t="s">
        <v>5383</v>
      </c>
      <c r="D103" s="59"/>
      <c r="E103" s="59" t="s">
        <v>932</v>
      </c>
      <c r="F103" s="59" t="s">
        <v>30</v>
      </c>
      <c r="G103" s="3">
        <v>1</v>
      </c>
      <c r="H103" s="106" t="s">
        <v>4977</v>
      </c>
      <c r="J103" s="106" t="s">
        <v>5374</v>
      </c>
      <c r="K103" s="108">
        <v>44572</v>
      </c>
      <c r="L103" s="109"/>
      <c r="M103" s="109">
        <f t="shared" si="22"/>
        <v>0.48</v>
      </c>
      <c r="N103" s="110">
        <f t="shared" si="23"/>
        <v>24</v>
      </c>
      <c r="O103" s="110">
        <v>30</v>
      </c>
      <c r="P103" s="110">
        <f t="shared" si="24"/>
        <v>30</v>
      </c>
      <c r="Q103" s="106">
        <v>50</v>
      </c>
      <c r="S103" s="106"/>
      <c r="T103" s="106"/>
      <c r="U103" s="106"/>
    </row>
    <row r="109" customHeight="1" spans="1:21">
      <c r="A109" s="66">
        <v>2019</v>
      </c>
      <c r="B109" s="66" t="s">
        <v>884</v>
      </c>
      <c r="C109" s="66" t="s">
        <v>5384</v>
      </c>
      <c r="D109" s="66"/>
      <c r="E109" s="66" t="s">
        <v>857</v>
      </c>
      <c r="F109" s="66" t="s">
        <v>30</v>
      </c>
      <c r="G109" s="3">
        <v>1</v>
      </c>
      <c r="H109" s="106" t="s">
        <v>4977</v>
      </c>
      <c r="J109" s="106" t="s">
        <v>5374</v>
      </c>
      <c r="K109" s="108">
        <v>44572</v>
      </c>
      <c r="L109" s="109"/>
      <c r="M109" s="109">
        <f t="shared" ref="M109:M111" si="25">N109/Q109</f>
        <v>0.4</v>
      </c>
      <c r="N109" s="110">
        <f t="shared" ref="N109:N111" si="26">0.8*O109</f>
        <v>4</v>
      </c>
      <c r="O109" s="110">
        <v>5</v>
      </c>
      <c r="P109" s="110">
        <f t="shared" ref="P109:P111" si="27">O109*G109</f>
        <v>5</v>
      </c>
      <c r="Q109" s="106">
        <v>10</v>
      </c>
      <c r="S109" s="106"/>
      <c r="T109" s="106"/>
      <c r="U109" s="106"/>
    </row>
    <row r="110" customHeight="1" spans="1:21">
      <c r="A110" s="66">
        <v>2019</v>
      </c>
      <c r="B110" s="66" t="s">
        <v>884</v>
      </c>
      <c r="C110" s="66" t="s">
        <v>2206</v>
      </c>
      <c r="D110" s="66"/>
      <c r="E110" s="88"/>
      <c r="F110" s="66" t="s">
        <v>72</v>
      </c>
      <c r="G110" s="3">
        <v>1</v>
      </c>
      <c r="H110" s="106" t="s">
        <v>4977</v>
      </c>
      <c r="J110" s="106" t="s">
        <v>5374</v>
      </c>
      <c r="K110" s="108">
        <v>44572</v>
      </c>
      <c r="L110" s="109"/>
      <c r="M110" s="109">
        <f t="shared" si="25"/>
        <v>0.457142857142857</v>
      </c>
      <c r="N110" s="110">
        <f t="shared" si="26"/>
        <v>3.2</v>
      </c>
      <c r="O110" s="110">
        <v>4</v>
      </c>
      <c r="P110" s="110">
        <f t="shared" si="27"/>
        <v>4</v>
      </c>
      <c r="Q110" s="106">
        <v>7</v>
      </c>
      <c r="S110" s="106"/>
      <c r="T110" s="106"/>
      <c r="U110" s="106"/>
    </row>
    <row r="111" customHeight="1" spans="1:21">
      <c r="A111" s="59">
        <v>2019</v>
      </c>
      <c r="B111" s="59" t="s">
        <v>884</v>
      </c>
      <c r="C111" s="59" t="s">
        <v>2206</v>
      </c>
      <c r="D111" s="59"/>
      <c r="E111" s="59" t="s">
        <v>857</v>
      </c>
      <c r="F111" s="59" t="s">
        <v>30</v>
      </c>
      <c r="G111" s="3">
        <v>1</v>
      </c>
      <c r="H111" s="106" t="s">
        <v>4977</v>
      </c>
      <c r="J111" s="106" t="s">
        <v>5374</v>
      </c>
      <c r="K111" s="108">
        <v>44572</v>
      </c>
      <c r="L111" s="109"/>
      <c r="M111" s="109">
        <f t="shared" si="25"/>
        <v>0.533333333333333</v>
      </c>
      <c r="N111" s="110">
        <f t="shared" si="26"/>
        <v>16</v>
      </c>
      <c r="O111" s="110">
        <v>20</v>
      </c>
      <c r="P111" s="110">
        <f t="shared" si="27"/>
        <v>20</v>
      </c>
      <c r="Q111" s="106">
        <v>30</v>
      </c>
      <c r="S111" s="106"/>
      <c r="T111" s="106"/>
      <c r="U111" s="106"/>
    </row>
    <row r="115" customHeight="1" spans="1:21">
      <c r="A115" s="66">
        <v>2019</v>
      </c>
      <c r="B115" s="66" t="s">
        <v>956</v>
      </c>
      <c r="C115" s="66" t="s">
        <v>5377</v>
      </c>
      <c r="D115" s="66"/>
      <c r="E115" s="66" t="s">
        <v>3364</v>
      </c>
      <c r="F115" s="66" t="s">
        <v>30</v>
      </c>
      <c r="G115" s="9">
        <v>1</v>
      </c>
      <c r="H115" s="106" t="s">
        <v>4977</v>
      </c>
      <c r="J115" s="106" t="s">
        <v>5374</v>
      </c>
      <c r="K115" s="108">
        <v>44572</v>
      </c>
      <c r="L115" s="109"/>
      <c r="M115" s="109">
        <f>N115/Q115</f>
        <v>0.24</v>
      </c>
      <c r="N115" s="110">
        <f>0.8*O115</f>
        <v>2.4</v>
      </c>
      <c r="O115" s="110">
        <v>3</v>
      </c>
      <c r="P115" s="110">
        <f>O115*G115</f>
        <v>3</v>
      </c>
      <c r="Q115" s="106">
        <v>10</v>
      </c>
      <c r="S115" s="106"/>
      <c r="T115" s="106"/>
      <c r="U115" s="106"/>
    </row>
    <row r="117" customHeight="1" spans="1:21">
      <c r="A117" s="66">
        <v>2019</v>
      </c>
      <c r="B117" s="66" t="s">
        <v>956</v>
      </c>
      <c r="C117" s="66" t="s">
        <v>5385</v>
      </c>
      <c r="D117" s="66"/>
      <c r="E117" s="88"/>
      <c r="F117" s="66" t="s">
        <v>25</v>
      </c>
      <c r="G117" s="9">
        <v>1</v>
      </c>
      <c r="H117" s="106" t="s">
        <v>4977</v>
      </c>
      <c r="J117" s="106" t="s">
        <v>5374</v>
      </c>
      <c r="K117" s="108">
        <v>44572</v>
      </c>
      <c r="L117" s="109"/>
      <c r="M117" s="109">
        <f>N117/Q117</f>
        <v>0.533333333333333</v>
      </c>
      <c r="N117" s="110">
        <f>0.8*O117</f>
        <v>1.6</v>
      </c>
      <c r="O117" s="110">
        <v>2</v>
      </c>
      <c r="P117" s="110">
        <f>O117*G117</f>
        <v>2</v>
      </c>
      <c r="Q117" s="106">
        <v>3</v>
      </c>
      <c r="S117" s="106"/>
      <c r="T117" s="106"/>
      <c r="U117" s="106"/>
    </row>
    <row r="120" customHeight="1" spans="1:21">
      <c r="A120" s="66">
        <v>2019</v>
      </c>
      <c r="B120" s="66" t="s">
        <v>956</v>
      </c>
      <c r="C120" s="66" t="s">
        <v>2206</v>
      </c>
      <c r="D120" s="66"/>
      <c r="E120" s="88"/>
      <c r="F120" s="66" t="s">
        <v>30</v>
      </c>
      <c r="G120" s="9">
        <v>3</v>
      </c>
      <c r="H120" s="106" t="s">
        <v>4977</v>
      </c>
      <c r="J120" s="106" t="s">
        <v>5374</v>
      </c>
      <c r="K120" s="108">
        <v>44572</v>
      </c>
      <c r="L120" s="109"/>
      <c r="M120" s="109">
        <f>N120/Q120</f>
        <v>0.4</v>
      </c>
      <c r="N120" s="110">
        <f>0.8*O120</f>
        <v>8</v>
      </c>
      <c r="O120" s="110">
        <v>10</v>
      </c>
      <c r="P120" s="110">
        <f>O120*G120</f>
        <v>30</v>
      </c>
      <c r="Q120" s="106">
        <v>20</v>
      </c>
      <c r="S120" s="106"/>
      <c r="T120" s="106"/>
      <c r="U120" s="106"/>
    </row>
    <row r="126" customHeight="1" spans="1:21">
      <c r="A126" s="66">
        <v>2019</v>
      </c>
      <c r="B126" s="66" t="s">
        <v>956</v>
      </c>
      <c r="C126" s="66" t="s">
        <v>5386</v>
      </c>
      <c r="D126" s="66"/>
      <c r="E126" s="88"/>
      <c r="F126" s="66" t="s">
        <v>30</v>
      </c>
      <c r="G126" s="9">
        <v>2</v>
      </c>
      <c r="H126" s="106" t="s">
        <v>4977</v>
      </c>
      <c r="J126" s="106" t="s">
        <v>5374</v>
      </c>
      <c r="K126" s="108">
        <v>44572</v>
      </c>
      <c r="L126" s="109"/>
      <c r="M126" s="109">
        <f t="shared" ref="M126:M127" si="28">N126/Q126</f>
        <v>0.4</v>
      </c>
      <c r="N126" s="110">
        <f t="shared" ref="N126:N127" si="29">0.8*O126</f>
        <v>4</v>
      </c>
      <c r="O126" s="110">
        <v>5</v>
      </c>
      <c r="P126" s="110">
        <f t="shared" ref="P126:P127" si="30">O126*G126</f>
        <v>10</v>
      </c>
      <c r="Q126" s="106">
        <v>10</v>
      </c>
      <c r="S126" s="106"/>
      <c r="T126" s="106"/>
      <c r="U126" s="106"/>
    </row>
    <row r="127" customHeight="1" spans="1:21">
      <c r="A127" s="66">
        <v>2019</v>
      </c>
      <c r="B127" s="66" t="s">
        <v>956</v>
      </c>
      <c r="C127" s="66" t="s">
        <v>5387</v>
      </c>
      <c r="D127" s="66"/>
      <c r="E127" s="88"/>
      <c r="F127" s="66" t="s">
        <v>25</v>
      </c>
      <c r="G127" s="9">
        <v>1</v>
      </c>
      <c r="H127" s="106" t="s">
        <v>4977</v>
      </c>
      <c r="J127" s="106" t="s">
        <v>5374</v>
      </c>
      <c r="K127" s="108">
        <v>44572</v>
      </c>
      <c r="L127" s="109"/>
      <c r="M127" s="109">
        <f t="shared" si="28"/>
        <v>0.4</v>
      </c>
      <c r="N127" s="110">
        <f t="shared" si="29"/>
        <v>4</v>
      </c>
      <c r="O127" s="110">
        <v>5</v>
      </c>
      <c r="P127" s="110">
        <f t="shared" si="30"/>
        <v>5</v>
      </c>
      <c r="Q127" s="106">
        <v>10</v>
      </c>
      <c r="S127" s="106"/>
      <c r="T127" s="106"/>
      <c r="U127" s="106"/>
    </row>
    <row r="128" customHeight="1" spans="8:21">
      <c r="H128" s="106"/>
      <c r="J128" s="109"/>
      <c r="K128" s="111"/>
      <c r="L128" s="109"/>
      <c r="M128" s="109"/>
      <c r="N128" s="106"/>
      <c r="O128" s="110"/>
      <c r="P128" s="106"/>
      <c r="Q128" s="106"/>
      <c r="S128" s="106"/>
      <c r="T128" s="106"/>
      <c r="U128" s="106"/>
    </row>
    <row r="129" customHeight="1" spans="8:21">
      <c r="H129" s="106"/>
      <c r="J129" s="109"/>
      <c r="K129" s="111"/>
      <c r="L129" s="109"/>
      <c r="M129" s="109"/>
      <c r="N129" s="106"/>
      <c r="O129" s="110"/>
      <c r="P129" s="106"/>
      <c r="Q129" s="106"/>
      <c r="S129" s="106"/>
      <c r="T129" s="106"/>
      <c r="U129" s="106"/>
    </row>
    <row r="130" customHeight="1" spans="8:21">
      <c r="H130" s="106"/>
      <c r="J130" s="109"/>
      <c r="K130" s="111"/>
      <c r="L130" s="109"/>
      <c r="M130" s="109"/>
      <c r="N130" s="106">
        <f>SUM(N67:N127)</f>
        <v>223.2</v>
      </c>
      <c r="O130" s="110"/>
      <c r="P130" s="106">
        <f t="shared" ref="P130:Q130" si="31">SUM(P67:P127)</f>
        <v>314</v>
      </c>
      <c r="Q130" s="110">
        <f t="shared" si="31"/>
        <v>200</v>
      </c>
      <c r="S130" s="106"/>
      <c r="T130" s="106"/>
      <c r="U130" s="106"/>
    </row>
    <row r="131" customHeight="1" spans="8:21">
      <c r="H131" s="106"/>
      <c r="J131" s="109"/>
      <c r="K131" s="111"/>
      <c r="L131" s="109"/>
      <c r="M131" s="109"/>
      <c r="N131" s="106"/>
      <c r="O131" s="110"/>
      <c r="P131" s="106"/>
      <c r="Q131" s="106"/>
      <c r="S131" s="106"/>
      <c r="T131" s="106"/>
      <c r="U131" s="106"/>
    </row>
    <row r="132" customHeight="1" spans="8:21">
      <c r="H132" s="106"/>
      <c r="J132" s="109"/>
      <c r="K132" s="111"/>
      <c r="L132" s="109"/>
      <c r="M132" s="109"/>
      <c r="N132" s="106"/>
      <c r="O132" s="110"/>
      <c r="P132" s="106"/>
      <c r="Q132" s="106"/>
      <c r="S132" s="106"/>
      <c r="T132" s="106"/>
      <c r="U132" s="106"/>
    </row>
    <row r="133" customHeight="1" spans="8:21">
      <c r="H133" s="106"/>
      <c r="J133" s="109"/>
      <c r="K133" s="111"/>
      <c r="L133" s="109"/>
      <c r="M133" s="109"/>
      <c r="N133" s="106"/>
      <c r="O133" s="110"/>
      <c r="P133" s="106"/>
      <c r="Q133" s="106"/>
      <c r="S133" s="106"/>
      <c r="T133" s="106"/>
      <c r="U133" s="106"/>
    </row>
    <row r="134" customHeight="1" spans="3:21">
      <c r="C134" s="3" t="s">
        <v>5388</v>
      </c>
      <c r="D134" s="3"/>
      <c r="H134" s="106"/>
      <c r="J134" s="109"/>
      <c r="K134" s="111"/>
      <c r="L134" s="109"/>
      <c r="M134" s="109"/>
      <c r="N134" s="106"/>
      <c r="O134" s="110"/>
      <c r="P134" s="106"/>
      <c r="Q134" s="106"/>
      <c r="S134" s="106"/>
      <c r="T134" s="106"/>
      <c r="U134" s="106"/>
    </row>
    <row r="135" customHeight="1" spans="1:21">
      <c r="A135" s="114"/>
      <c r="B135" s="114"/>
      <c r="C135" s="114"/>
      <c r="D135" s="114"/>
      <c r="E135" s="115"/>
      <c r="F135" s="115"/>
      <c r="H135" s="106"/>
      <c r="J135" s="109"/>
      <c r="K135" s="111"/>
      <c r="L135" s="109"/>
      <c r="M135" s="109"/>
      <c r="N135" s="106"/>
      <c r="O135" s="110"/>
      <c r="P135" s="106"/>
      <c r="Q135" s="106"/>
      <c r="S135" s="106"/>
      <c r="T135" s="106"/>
      <c r="U135" s="106"/>
    </row>
    <row r="136" customHeight="1" spans="1:21">
      <c r="A136" s="52" t="s">
        <v>3</v>
      </c>
      <c r="B136" s="52" t="s">
        <v>4</v>
      </c>
      <c r="C136" s="52" t="s">
        <v>5</v>
      </c>
      <c r="D136" s="52"/>
      <c r="E136" s="52" t="s">
        <v>7</v>
      </c>
      <c r="F136" s="52" t="s">
        <v>8</v>
      </c>
      <c r="G136" s="52" t="s">
        <v>4927</v>
      </c>
      <c r="H136" s="53" t="s">
        <v>4974</v>
      </c>
      <c r="I136" s="79"/>
      <c r="J136" s="53" t="s">
        <v>5366</v>
      </c>
      <c r="K136" s="53" t="s">
        <v>5367</v>
      </c>
      <c r="L136" s="53" t="s">
        <v>5368</v>
      </c>
      <c r="M136" s="53" t="s">
        <v>5369</v>
      </c>
      <c r="N136" s="53" t="s">
        <v>5370</v>
      </c>
      <c r="O136" s="107" t="s">
        <v>5371</v>
      </c>
      <c r="P136" s="53" t="s">
        <v>5372</v>
      </c>
      <c r="Q136" s="53" t="s">
        <v>5373</v>
      </c>
      <c r="S136" s="106"/>
      <c r="T136" s="106"/>
      <c r="U136" s="106"/>
    </row>
    <row r="144" customHeight="1" spans="1:21">
      <c r="A144" s="116">
        <v>2020</v>
      </c>
      <c r="B144" s="116" t="s">
        <v>23</v>
      </c>
      <c r="C144" s="116" t="s">
        <v>49</v>
      </c>
      <c r="D144" s="116"/>
      <c r="E144" s="117" t="s">
        <v>506</v>
      </c>
      <c r="F144" s="33" t="s">
        <v>30</v>
      </c>
      <c r="G144" s="3">
        <v>1</v>
      </c>
      <c r="H144" s="106" t="s">
        <v>4165</v>
      </c>
      <c r="J144" s="106" t="s">
        <v>5374</v>
      </c>
      <c r="K144" s="108">
        <v>44572</v>
      </c>
      <c r="L144" s="109"/>
      <c r="M144" s="109">
        <f>N144/Q144</f>
        <v>0.727272727272727</v>
      </c>
      <c r="N144" s="110">
        <f>0.8*O144</f>
        <v>104</v>
      </c>
      <c r="O144" s="110">
        <v>130</v>
      </c>
      <c r="P144" s="110">
        <f>O144*G144</f>
        <v>130</v>
      </c>
      <c r="Q144" s="106">
        <v>143</v>
      </c>
      <c r="S144" s="106"/>
      <c r="T144" s="106"/>
      <c r="U144" s="106"/>
    </row>
    <row r="146" customHeight="1" spans="1:21">
      <c r="A146" s="116">
        <v>2020</v>
      </c>
      <c r="B146" s="116" t="s">
        <v>5389</v>
      </c>
      <c r="C146" s="116" t="s">
        <v>19</v>
      </c>
      <c r="D146" s="116"/>
      <c r="E146" s="117"/>
      <c r="F146" s="117" t="s">
        <v>25</v>
      </c>
      <c r="G146" s="3">
        <v>2</v>
      </c>
      <c r="H146" s="106" t="s">
        <v>4165</v>
      </c>
      <c r="J146" s="106" t="s">
        <v>5374</v>
      </c>
      <c r="K146" s="108">
        <v>44572</v>
      </c>
      <c r="L146" s="109"/>
      <c r="M146" s="109">
        <f>N146/Q146</f>
        <v>0.368</v>
      </c>
      <c r="N146" s="110">
        <f>0.8*O146</f>
        <v>18.4</v>
      </c>
      <c r="O146" s="110">
        <v>23</v>
      </c>
      <c r="P146" s="110">
        <f>O146*G146</f>
        <v>46</v>
      </c>
      <c r="Q146" s="106">
        <v>50</v>
      </c>
      <c r="S146" s="106"/>
      <c r="T146" s="106"/>
      <c r="U146" s="106"/>
    </row>
    <row r="149" customHeight="1" spans="1:21">
      <c r="A149" s="118">
        <v>2020</v>
      </c>
      <c r="B149" s="118" t="s">
        <v>151</v>
      </c>
      <c r="C149" s="118" t="s">
        <v>659</v>
      </c>
      <c r="D149" s="118"/>
      <c r="E149" s="119"/>
      <c r="F149" s="59" t="s">
        <v>30</v>
      </c>
      <c r="G149" s="3">
        <v>1</v>
      </c>
      <c r="H149" s="106" t="s">
        <v>4165</v>
      </c>
      <c r="J149" s="106" t="s">
        <v>5374</v>
      </c>
      <c r="K149" s="108">
        <v>44572</v>
      </c>
      <c r="L149" s="109"/>
      <c r="M149" s="109">
        <f t="shared" ref="M149:M150" si="32">N149/Q149</f>
        <v>0.646153846153846</v>
      </c>
      <c r="N149" s="110">
        <f t="shared" ref="N149:N150" si="33">0.8*O149</f>
        <v>168</v>
      </c>
      <c r="O149" s="110">
        <v>210</v>
      </c>
      <c r="P149" s="110">
        <f t="shared" ref="P149:P150" si="34">O149*G149</f>
        <v>210</v>
      </c>
      <c r="Q149" s="106">
        <v>260</v>
      </c>
      <c r="S149" s="106"/>
      <c r="T149" s="106"/>
      <c r="U149" s="106"/>
    </row>
    <row r="150" customHeight="1" spans="1:21">
      <c r="A150" s="118">
        <v>2019</v>
      </c>
      <c r="B150" s="118" t="s">
        <v>786</v>
      </c>
      <c r="C150" s="118" t="s">
        <v>5390</v>
      </c>
      <c r="D150" s="118"/>
      <c r="E150" s="119" t="s">
        <v>898</v>
      </c>
      <c r="F150" s="59" t="s">
        <v>30</v>
      </c>
      <c r="G150" s="3">
        <v>1</v>
      </c>
      <c r="H150" s="106" t="s">
        <v>4165</v>
      </c>
      <c r="J150" s="106" t="s">
        <v>5374</v>
      </c>
      <c r="K150" s="108">
        <v>44572</v>
      </c>
      <c r="L150" s="109"/>
      <c r="M150" s="109">
        <f t="shared" si="32"/>
        <v>0.408</v>
      </c>
      <c r="N150" s="110">
        <f t="shared" si="33"/>
        <v>40.8</v>
      </c>
      <c r="O150" s="110">
        <v>51</v>
      </c>
      <c r="P150" s="110">
        <f t="shared" si="34"/>
        <v>51</v>
      </c>
      <c r="Q150" s="106">
        <v>100</v>
      </c>
      <c r="S150" s="106"/>
      <c r="T150" s="106"/>
      <c r="U150" s="106"/>
    </row>
    <row r="154" customHeight="1" spans="1:21">
      <c r="A154" s="118">
        <v>2019</v>
      </c>
      <c r="B154" s="118" t="s">
        <v>1852</v>
      </c>
      <c r="C154" s="118" t="s">
        <v>1786</v>
      </c>
      <c r="D154" s="118"/>
      <c r="E154" s="119" t="s">
        <v>898</v>
      </c>
      <c r="F154" s="59" t="s">
        <v>30</v>
      </c>
      <c r="G154" s="3">
        <v>1</v>
      </c>
      <c r="H154" s="106" t="s">
        <v>4977</v>
      </c>
      <c r="J154" s="106" t="s">
        <v>5374</v>
      </c>
      <c r="K154" s="108">
        <v>44572</v>
      </c>
      <c r="L154" s="109"/>
      <c r="M154" s="109">
        <f t="shared" ref="M154:M157" si="35">N154/Q154</f>
        <v>0.24</v>
      </c>
      <c r="N154" s="110">
        <f t="shared" ref="N154:N157" si="36">0.8*O154</f>
        <v>48</v>
      </c>
      <c r="O154" s="110">
        <v>60</v>
      </c>
      <c r="P154" s="110">
        <f t="shared" ref="P154:P157" si="37">O154*G154</f>
        <v>60</v>
      </c>
      <c r="Q154" s="106">
        <v>200</v>
      </c>
      <c r="S154" s="106"/>
      <c r="T154" s="106"/>
      <c r="U154" s="106"/>
    </row>
    <row r="155" customHeight="1" spans="1:21">
      <c r="A155" s="116">
        <v>2019</v>
      </c>
      <c r="B155" s="116" t="s">
        <v>1852</v>
      </c>
      <c r="C155" s="116" t="s">
        <v>2722</v>
      </c>
      <c r="D155" s="116"/>
      <c r="E155" s="117" t="s">
        <v>898</v>
      </c>
      <c r="F155" s="117" t="s">
        <v>25</v>
      </c>
      <c r="G155" s="3">
        <v>1</v>
      </c>
      <c r="H155" s="106" t="s">
        <v>4977</v>
      </c>
      <c r="J155" s="106" t="s">
        <v>5374</v>
      </c>
      <c r="K155" s="108">
        <v>44572</v>
      </c>
      <c r="L155" s="109"/>
      <c r="M155" s="109">
        <f t="shared" si="35"/>
        <v>0.3</v>
      </c>
      <c r="N155" s="110">
        <f t="shared" si="36"/>
        <v>2.4</v>
      </c>
      <c r="O155" s="110">
        <v>3</v>
      </c>
      <c r="P155" s="110">
        <f t="shared" si="37"/>
        <v>3</v>
      </c>
      <c r="Q155" s="106">
        <v>8</v>
      </c>
      <c r="S155" s="106"/>
      <c r="T155" s="106"/>
      <c r="U155" s="106"/>
    </row>
    <row r="156" customHeight="1" spans="1:21">
      <c r="A156" s="120">
        <v>2019</v>
      </c>
      <c r="B156" s="120" t="s">
        <v>1852</v>
      </c>
      <c r="C156" s="120" t="s">
        <v>2722</v>
      </c>
      <c r="D156" s="120"/>
      <c r="E156" s="121" t="s">
        <v>2257</v>
      </c>
      <c r="F156" s="121" t="s">
        <v>72</v>
      </c>
      <c r="G156" s="3">
        <v>1</v>
      </c>
      <c r="H156" s="106" t="s">
        <v>4977</v>
      </c>
      <c r="J156" s="106" t="s">
        <v>5374</v>
      </c>
      <c r="K156" s="108">
        <v>44572</v>
      </c>
      <c r="L156" s="109"/>
      <c r="M156" s="109">
        <f t="shared" si="35"/>
        <v>0.8</v>
      </c>
      <c r="N156" s="110">
        <f t="shared" si="36"/>
        <v>4.8</v>
      </c>
      <c r="O156" s="110">
        <v>6</v>
      </c>
      <c r="P156" s="110">
        <f t="shared" si="37"/>
        <v>6</v>
      </c>
      <c r="Q156" s="106">
        <v>6</v>
      </c>
      <c r="S156" s="106"/>
      <c r="T156" s="106"/>
      <c r="U156" s="106"/>
    </row>
    <row r="157" customHeight="1" spans="1:21">
      <c r="A157" s="118">
        <v>2019</v>
      </c>
      <c r="B157" s="118" t="s">
        <v>1852</v>
      </c>
      <c r="C157" s="118" t="s">
        <v>2247</v>
      </c>
      <c r="D157" s="118"/>
      <c r="E157" s="119" t="s">
        <v>898</v>
      </c>
      <c r="F157" s="119" t="s">
        <v>25</v>
      </c>
      <c r="G157" s="3">
        <v>1</v>
      </c>
      <c r="H157" s="106" t="s">
        <v>4977</v>
      </c>
      <c r="J157" s="106" t="s">
        <v>5374</v>
      </c>
      <c r="K157" s="108">
        <v>44572</v>
      </c>
      <c r="L157" s="109"/>
      <c r="M157" s="109">
        <f t="shared" si="35"/>
        <v>0.346666666666667</v>
      </c>
      <c r="N157" s="110">
        <f t="shared" si="36"/>
        <v>10.4</v>
      </c>
      <c r="O157" s="110">
        <v>13</v>
      </c>
      <c r="P157" s="110">
        <f t="shared" si="37"/>
        <v>13</v>
      </c>
      <c r="Q157" s="106">
        <v>30</v>
      </c>
      <c r="S157" s="106"/>
      <c r="T157" s="106"/>
      <c r="U157" s="106"/>
    </row>
    <row r="161" customHeight="1" spans="1:21">
      <c r="A161" s="114"/>
      <c r="B161" s="114"/>
      <c r="C161" s="114"/>
      <c r="D161" s="114"/>
      <c r="E161" s="115"/>
      <c r="F161" s="115"/>
      <c r="G161" s="3"/>
      <c r="H161" s="106"/>
      <c r="J161" s="106"/>
      <c r="K161" s="108"/>
      <c r="L161" s="106"/>
      <c r="M161" s="106"/>
      <c r="N161" s="106"/>
      <c r="O161" s="110"/>
      <c r="P161" s="106"/>
      <c r="Q161" s="106"/>
      <c r="S161" s="106"/>
      <c r="T161" s="106"/>
      <c r="U161" s="106"/>
    </row>
    <row r="162" customHeight="1" spans="2:21">
      <c r="B162" s="114" t="s">
        <v>5391</v>
      </c>
      <c r="C162" s="114"/>
      <c r="D162" s="114"/>
      <c r="E162" s="115"/>
      <c r="F162" s="115"/>
      <c r="G162" s="3"/>
      <c r="H162" s="106"/>
      <c r="J162" s="106"/>
      <c r="K162" s="108"/>
      <c r="L162" s="106"/>
      <c r="M162" s="106"/>
      <c r="N162" s="106"/>
      <c r="O162" s="110"/>
      <c r="P162" s="113">
        <f>SUM(P137:P160)</f>
        <v>519</v>
      </c>
      <c r="Q162" s="106"/>
      <c r="S162" s="106"/>
      <c r="T162" s="106"/>
      <c r="U162" s="106"/>
    </row>
    <row r="163" customHeight="1" spans="1:21">
      <c r="A163" s="52" t="s">
        <v>3</v>
      </c>
      <c r="B163" s="52" t="s">
        <v>4</v>
      </c>
      <c r="C163" s="52" t="s">
        <v>5</v>
      </c>
      <c r="D163" s="52"/>
      <c r="E163" s="52" t="s">
        <v>7</v>
      </c>
      <c r="F163" s="52" t="s">
        <v>8</v>
      </c>
      <c r="G163" s="52" t="s">
        <v>4927</v>
      </c>
      <c r="H163" s="53" t="s">
        <v>4974</v>
      </c>
      <c r="I163" s="79"/>
      <c r="J163" s="53" t="s">
        <v>5366</v>
      </c>
      <c r="K163" s="53" t="s">
        <v>5367</v>
      </c>
      <c r="L163" s="53" t="s">
        <v>5368</v>
      </c>
      <c r="M163" s="53" t="s">
        <v>5369</v>
      </c>
      <c r="N163" s="53" t="s">
        <v>5370</v>
      </c>
      <c r="O163" s="107" t="s">
        <v>5371</v>
      </c>
      <c r="P163" s="53" t="s">
        <v>5372</v>
      </c>
      <c r="Q163" s="53" t="s">
        <v>5373</v>
      </c>
      <c r="S163" s="106"/>
      <c r="T163" s="106"/>
      <c r="U163" s="106"/>
    </row>
    <row r="164" customHeight="1" spans="1:21">
      <c r="A164" s="120">
        <v>2019</v>
      </c>
      <c r="B164" s="120" t="s">
        <v>1418</v>
      </c>
      <c r="C164" s="120" t="s">
        <v>1419</v>
      </c>
      <c r="D164" s="120"/>
      <c r="E164" s="121" t="s">
        <v>5392</v>
      </c>
      <c r="F164" s="66" t="s">
        <v>30</v>
      </c>
      <c r="G164" s="3">
        <v>1</v>
      </c>
      <c r="H164" s="106" t="s">
        <v>4164</v>
      </c>
      <c r="J164" s="106" t="s">
        <v>5272</v>
      </c>
      <c r="K164" s="108">
        <v>44580</v>
      </c>
      <c r="L164" s="106"/>
      <c r="M164" s="106"/>
      <c r="N164" s="110">
        <f t="shared" ref="N164:N165" si="38">0.85*O164</f>
        <v>29.75</v>
      </c>
      <c r="O164" s="110">
        <v>35</v>
      </c>
      <c r="P164" s="110" t="e">
        <f>O164*'Serial Sheet'!#REF!</f>
        <v>#REF!</v>
      </c>
      <c r="Q164" s="106">
        <v>60</v>
      </c>
      <c r="S164" s="106"/>
      <c r="T164" s="106"/>
      <c r="U164" s="106"/>
    </row>
    <row r="165" customHeight="1" spans="1:21">
      <c r="A165" s="118">
        <v>2017</v>
      </c>
      <c r="B165" s="118" t="s">
        <v>119</v>
      </c>
      <c r="C165" s="118" t="s">
        <v>1338</v>
      </c>
      <c r="D165" s="118"/>
      <c r="E165" s="119"/>
      <c r="F165" s="59" t="s">
        <v>30</v>
      </c>
      <c r="G165" s="3">
        <v>1</v>
      </c>
      <c r="H165" s="106" t="s">
        <v>4164</v>
      </c>
      <c r="J165" s="106" t="s">
        <v>5272</v>
      </c>
      <c r="K165" s="108">
        <v>44580</v>
      </c>
      <c r="L165" s="106"/>
      <c r="M165" s="109">
        <f>N165/Q165</f>
        <v>0.457692307692308</v>
      </c>
      <c r="N165" s="110">
        <f t="shared" si="38"/>
        <v>29.75</v>
      </c>
      <c r="O165" s="110">
        <v>35</v>
      </c>
      <c r="P165" s="110">
        <f>O165*G167</f>
        <v>35</v>
      </c>
      <c r="Q165" s="106">
        <v>65</v>
      </c>
      <c r="S165" s="106"/>
      <c r="T165" s="106"/>
      <c r="U165" s="106"/>
    </row>
    <row r="167" customHeight="1" spans="1:21">
      <c r="A167" s="116">
        <v>2020</v>
      </c>
      <c r="B167" s="116" t="s">
        <v>305</v>
      </c>
      <c r="C167" s="116" t="s">
        <v>880</v>
      </c>
      <c r="D167" s="116"/>
      <c r="E167" s="117" t="s">
        <v>1696</v>
      </c>
      <c r="F167" s="117" t="s">
        <v>244</v>
      </c>
      <c r="G167" s="3">
        <v>1</v>
      </c>
      <c r="H167" s="106" t="s">
        <v>4164</v>
      </c>
      <c r="J167" s="106" t="s">
        <v>5272</v>
      </c>
      <c r="K167" s="108">
        <v>44580</v>
      </c>
      <c r="L167" s="106"/>
      <c r="M167" s="109">
        <f t="shared" ref="M167:M168" si="39">N167/Q167</f>
        <v>0.643939393939394</v>
      </c>
      <c r="N167" s="110">
        <f t="shared" ref="N167:N168" si="40">0.85*O167</f>
        <v>212.5</v>
      </c>
      <c r="O167" s="110">
        <v>250</v>
      </c>
      <c r="P167" s="110" t="e">
        <f>O167*#REF!</f>
        <v>#REF!</v>
      </c>
      <c r="Q167" s="106">
        <v>330</v>
      </c>
      <c r="S167" s="106"/>
      <c r="T167" s="106"/>
      <c r="U167" s="106"/>
    </row>
    <row r="168" customHeight="1" spans="1:21">
      <c r="A168" s="116">
        <v>2020</v>
      </c>
      <c r="B168" s="116" t="s">
        <v>884</v>
      </c>
      <c r="C168" s="116" t="s">
        <v>927</v>
      </c>
      <c r="D168" s="116"/>
      <c r="E168" s="117" t="s">
        <v>920</v>
      </c>
      <c r="F168" s="33" t="s">
        <v>30</v>
      </c>
      <c r="G168" s="3">
        <v>1</v>
      </c>
      <c r="H168" s="106" t="s">
        <v>4164</v>
      </c>
      <c r="J168" s="106" t="s">
        <v>5272</v>
      </c>
      <c r="K168" s="108">
        <v>44580</v>
      </c>
      <c r="L168" s="106"/>
      <c r="M168" s="109">
        <f t="shared" si="39"/>
        <v>0.53125</v>
      </c>
      <c r="N168" s="110">
        <f t="shared" si="40"/>
        <v>76.5</v>
      </c>
      <c r="O168" s="110">
        <v>90</v>
      </c>
      <c r="P168" s="110">
        <f>O168*G168</f>
        <v>90</v>
      </c>
      <c r="Q168" s="106">
        <v>144</v>
      </c>
      <c r="S168" s="106"/>
      <c r="T168" s="106"/>
      <c r="U168" s="106"/>
    </row>
    <row r="174" customHeight="1" spans="1:21">
      <c r="A174" s="120"/>
      <c r="B174" s="120"/>
      <c r="C174" s="120"/>
      <c r="D174" s="120"/>
      <c r="E174" s="121"/>
      <c r="F174" s="66"/>
      <c r="H174" s="106"/>
      <c r="J174" s="106"/>
      <c r="K174" s="108"/>
      <c r="L174" s="106"/>
      <c r="M174" s="109"/>
      <c r="N174" s="106"/>
      <c r="O174" s="110"/>
      <c r="P174" s="110"/>
      <c r="Q174" s="106"/>
      <c r="S174" s="106"/>
      <c r="T174" s="106"/>
      <c r="U174" s="106"/>
    </row>
    <row r="175" customHeight="1" spans="1:21">
      <c r="A175" s="118">
        <v>2013</v>
      </c>
      <c r="B175" s="118" t="s">
        <v>23</v>
      </c>
      <c r="C175" s="118" t="s">
        <v>5393</v>
      </c>
      <c r="D175" s="118"/>
      <c r="E175" s="119" t="s">
        <v>1653</v>
      </c>
      <c r="F175" s="59" t="s">
        <v>30</v>
      </c>
      <c r="G175" s="3">
        <v>1</v>
      </c>
      <c r="H175" s="106" t="s">
        <v>4164</v>
      </c>
      <c r="J175" s="106" t="s">
        <v>5272</v>
      </c>
      <c r="K175" s="108">
        <v>44580</v>
      </c>
      <c r="L175" s="106"/>
      <c r="M175" s="109">
        <f>N175/Q175</f>
        <v>0.85</v>
      </c>
      <c r="N175" s="110">
        <f>0.85*O175</f>
        <v>425</v>
      </c>
      <c r="O175" s="110">
        <v>500</v>
      </c>
      <c r="P175" s="110">
        <f>O175*G175</f>
        <v>500</v>
      </c>
      <c r="Q175" s="106">
        <v>500</v>
      </c>
      <c r="S175" s="106"/>
      <c r="T175" s="106"/>
      <c r="U175" s="106"/>
    </row>
    <row r="178" customHeight="1" spans="1:21">
      <c r="A178" s="120">
        <v>2017</v>
      </c>
      <c r="B178" s="120" t="s">
        <v>954</v>
      </c>
      <c r="C178" s="120" t="s">
        <v>5394</v>
      </c>
      <c r="D178" s="120"/>
      <c r="E178" s="121"/>
      <c r="F178" s="66" t="s">
        <v>30</v>
      </c>
      <c r="G178" s="3">
        <v>1</v>
      </c>
      <c r="H178" s="106" t="s">
        <v>4164</v>
      </c>
      <c r="J178" s="106" t="s">
        <v>5272</v>
      </c>
      <c r="K178" s="108">
        <v>44580</v>
      </c>
      <c r="L178" s="106"/>
      <c r="M178" s="109">
        <f>N178/Q178</f>
        <v>0.457692307692308</v>
      </c>
      <c r="N178" s="110">
        <f>0.85*O178</f>
        <v>29.75</v>
      </c>
      <c r="O178" s="110">
        <v>35</v>
      </c>
      <c r="P178" s="110">
        <f>O178*G178</f>
        <v>35</v>
      </c>
      <c r="Q178" s="106">
        <v>65</v>
      </c>
      <c r="S178" s="106"/>
      <c r="T178" s="106"/>
      <c r="U178" s="106"/>
    </row>
    <row r="180" customHeight="1" spans="1:21">
      <c r="A180" s="122"/>
      <c r="B180" s="122"/>
      <c r="C180" s="122"/>
      <c r="D180" s="122"/>
      <c r="E180" s="123"/>
      <c r="F180" s="123"/>
      <c r="G180" s="3"/>
      <c r="H180" s="106"/>
      <c r="J180" s="106"/>
      <c r="K180" s="108"/>
      <c r="L180" s="106"/>
      <c r="M180" s="106"/>
      <c r="N180" s="106"/>
      <c r="O180" s="110"/>
      <c r="P180" s="106"/>
      <c r="Q180" s="106"/>
      <c r="S180" s="106"/>
      <c r="T180" s="106"/>
      <c r="U180" s="106"/>
    </row>
    <row r="181" customHeight="1" spans="1:21">
      <c r="A181" s="122"/>
      <c r="B181" s="122"/>
      <c r="C181" s="122"/>
      <c r="D181" s="122"/>
      <c r="E181" s="123"/>
      <c r="F181" s="123"/>
      <c r="G181" s="3"/>
      <c r="H181" s="106"/>
      <c r="J181" s="106"/>
      <c r="K181" s="108"/>
      <c r="L181" s="106"/>
      <c r="M181" s="106"/>
      <c r="N181" s="124">
        <v>0.85</v>
      </c>
      <c r="O181" s="110"/>
      <c r="P181" s="112" t="s">
        <v>5395</v>
      </c>
      <c r="Q181" s="112" t="s">
        <v>5396</v>
      </c>
      <c r="S181" s="106"/>
      <c r="T181" s="106"/>
      <c r="U181" s="106"/>
    </row>
    <row r="182" customHeight="1" spans="1:21">
      <c r="A182" s="122"/>
      <c r="B182" s="122"/>
      <c r="C182" s="122"/>
      <c r="D182" s="122"/>
      <c r="E182" s="123"/>
      <c r="F182" s="123"/>
      <c r="G182" s="3"/>
      <c r="H182" s="106"/>
      <c r="J182" s="106"/>
      <c r="K182" s="108"/>
      <c r="L182" s="106"/>
      <c r="M182" s="106"/>
      <c r="N182" s="110">
        <f>SUM(N164:N179)</f>
        <v>803.25</v>
      </c>
      <c r="O182" s="110"/>
      <c r="P182" s="106"/>
      <c r="Q182" s="106"/>
      <c r="S182" s="106"/>
      <c r="T182" s="106"/>
      <c r="U182" s="106"/>
    </row>
    <row r="183" customHeight="1" spans="1:21">
      <c r="A183" s="122"/>
      <c r="B183" s="122"/>
      <c r="C183" s="122"/>
      <c r="D183" s="122"/>
      <c r="E183" s="123"/>
      <c r="F183" s="123"/>
      <c r="G183" s="3"/>
      <c r="H183" s="106"/>
      <c r="J183" s="106"/>
      <c r="K183" s="108"/>
      <c r="L183" s="106"/>
      <c r="M183" s="106"/>
      <c r="N183" s="106"/>
      <c r="O183" s="110"/>
      <c r="P183" s="112" t="e">
        <f>SUM(P164:P179)</f>
        <v>#REF!</v>
      </c>
      <c r="Q183" s="106">
        <f>SUM(Q164:Q179)</f>
        <v>1164</v>
      </c>
      <c r="S183" s="106"/>
      <c r="T183" s="106"/>
      <c r="U183" s="106"/>
    </row>
    <row r="184" customHeight="1" spans="1:21">
      <c r="A184" s="52" t="s">
        <v>3</v>
      </c>
      <c r="B184" s="52" t="s">
        <v>4</v>
      </c>
      <c r="C184" s="52" t="s">
        <v>5</v>
      </c>
      <c r="D184" s="52"/>
      <c r="E184" s="52" t="s">
        <v>7</v>
      </c>
      <c r="F184" s="52" t="s">
        <v>8</v>
      </c>
      <c r="G184" s="52" t="s">
        <v>4927</v>
      </c>
      <c r="H184" s="53" t="s">
        <v>4974</v>
      </c>
      <c r="I184" s="79"/>
      <c r="J184" s="53" t="s">
        <v>5366</v>
      </c>
      <c r="K184" s="53" t="s">
        <v>5367</v>
      </c>
      <c r="L184" s="53" t="s">
        <v>5368</v>
      </c>
      <c r="M184" s="53" t="s">
        <v>5369</v>
      </c>
      <c r="N184" s="53" t="s">
        <v>5370</v>
      </c>
      <c r="O184" s="107" t="s">
        <v>5371</v>
      </c>
      <c r="P184" s="53" t="s">
        <v>5372</v>
      </c>
      <c r="Q184" s="53" t="s">
        <v>5373</v>
      </c>
      <c r="S184" s="106"/>
      <c r="T184" s="106"/>
      <c r="U184" s="106"/>
    </row>
    <row r="188" customHeight="1" spans="1:21">
      <c r="A188" s="120">
        <v>2018</v>
      </c>
      <c r="B188" s="120" t="s">
        <v>469</v>
      </c>
      <c r="C188" s="120" t="s">
        <v>5397</v>
      </c>
      <c r="D188" s="120"/>
      <c r="E188" s="121" t="s">
        <v>154</v>
      </c>
      <c r="F188" s="121" t="s">
        <v>155</v>
      </c>
      <c r="G188" s="3">
        <v>1</v>
      </c>
      <c r="H188" s="106" t="s">
        <v>4165</v>
      </c>
      <c r="J188" s="106" t="s">
        <v>5268</v>
      </c>
      <c r="K188" s="108">
        <v>44580</v>
      </c>
      <c r="L188" s="106"/>
      <c r="M188" s="109">
        <f>N188/Q188</f>
        <v>0.85</v>
      </c>
      <c r="N188" s="110">
        <f>0.85*O188</f>
        <v>42.5</v>
      </c>
      <c r="O188" s="110">
        <v>50</v>
      </c>
      <c r="P188" s="110">
        <f>O188*G188</f>
        <v>50</v>
      </c>
      <c r="Q188" s="106">
        <v>50</v>
      </c>
      <c r="S188" s="106"/>
      <c r="T188" s="106"/>
      <c r="U188" s="106"/>
    </row>
    <row r="189" customHeight="1" spans="1:21">
      <c r="A189" s="114"/>
      <c r="B189" s="114"/>
      <c r="C189" s="114"/>
      <c r="D189" s="114"/>
      <c r="E189" s="115"/>
      <c r="F189" s="115"/>
      <c r="H189" s="106"/>
      <c r="J189" s="106"/>
      <c r="K189" s="125"/>
      <c r="L189" s="110"/>
      <c r="M189" s="106"/>
      <c r="N189" s="106"/>
      <c r="O189" s="110"/>
      <c r="P189" s="110"/>
      <c r="Q189" s="110"/>
      <c r="S189" s="106"/>
      <c r="T189" s="106"/>
      <c r="U189" s="106"/>
    </row>
    <row r="190" customHeight="1" spans="1:21">
      <c r="A190" s="52" t="s">
        <v>3</v>
      </c>
      <c r="B190" s="52" t="s">
        <v>4</v>
      </c>
      <c r="C190" s="52" t="s">
        <v>5</v>
      </c>
      <c r="D190" s="52"/>
      <c r="E190" s="52" t="s">
        <v>7</v>
      </c>
      <c r="F190" s="52" t="s">
        <v>8</v>
      </c>
      <c r="G190" s="52" t="s">
        <v>4927</v>
      </c>
      <c r="H190" s="53" t="s">
        <v>4974</v>
      </c>
      <c r="I190" s="79"/>
      <c r="J190" s="53" t="s">
        <v>5366</v>
      </c>
      <c r="K190" s="53" t="s">
        <v>5367</v>
      </c>
      <c r="L190" s="53" t="s">
        <v>5368</v>
      </c>
      <c r="M190" s="53" t="s">
        <v>5369</v>
      </c>
      <c r="N190" s="53" t="s">
        <v>5370</v>
      </c>
      <c r="O190" s="107" t="s">
        <v>5371</v>
      </c>
      <c r="P190" s="53" t="s">
        <v>5372</v>
      </c>
      <c r="Q190" s="53" t="s">
        <v>5373</v>
      </c>
      <c r="S190" s="106"/>
      <c r="T190" s="106"/>
      <c r="U190" s="106"/>
    </row>
    <row r="192" customHeight="1" spans="1:21">
      <c r="A192" s="116">
        <v>2020</v>
      </c>
      <c r="B192" s="116" t="s">
        <v>1694</v>
      </c>
      <c r="C192" s="116" t="s">
        <v>880</v>
      </c>
      <c r="D192" s="116"/>
      <c r="E192" s="117"/>
      <c r="F192" s="117" t="s">
        <v>814</v>
      </c>
      <c r="G192" s="3">
        <v>1</v>
      </c>
      <c r="H192" s="106" t="s">
        <v>4164</v>
      </c>
      <c r="J192" s="106" t="s">
        <v>5398</v>
      </c>
      <c r="K192" s="125"/>
      <c r="L192" s="110"/>
      <c r="M192" s="109">
        <f>N192/Q192</f>
        <v>0.772727272727273</v>
      </c>
      <c r="N192" s="110">
        <f>0.85*O192</f>
        <v>425</v>
      </c>
      <c r="O192" s="110">
        <v>500</v>
      </c>
      <c r="P192" s="110">
        <f>O192*G192</f>
        <v>500</v>
      </c>
      <c r="Q192" s="110">
        <v>550</v>
      </c>
      <c r="S192" s="106"/>
      <c r="T192" s="106"/>
      <c r="U192" s="106"/>
    </row>
    <row r="194" customHeight="1" spans="1:21">
      <c r="A194" s="114"/>
      <c r="B194" s="114"/>
      <c r="C194" s="114"/>
      <c r="D194" s="114"/>
      <c r="E194" s="115"/>
      <c r="F194" s="115"/>
      <c r="H194" s="106"/>
      <c r="J194" s="106"/>
      <c r="K194" s="125"/>
      <c r="L194" s="106"/>
      <c r="M194" s="106"/>
      <c r="N194" s="106"/>
      <c r="O194" s="110"/>
      <c r="P194" s="106"/>
      <c r="Q194" s="106"/>
      <c r="S194" s="106"/>
      <c r="T194" s="106"/>
      <c r="U194" s="106"/>
    </row>
    <row r="195" customHeight="1" spans="1:21">
      <c r="A195" s="52" t="s">
        <v>3</v>
      </c>
      <c r="B195" s="52" t="s">
        <v>4</v>
      </c>
      <c r="C195" s="52" t="s">
        <v>5</v>
      </c>
      <c r="D195" s="52"/>
      <c r="E195" s="52" t="s">
        <v>7</v>
      </c>
      <c r="F195" s="52" t="s">
        <v>8</v>
      </c>
      <c r="G195" s="52" t="s">
        <v>4927</v>
      </c>
      <c r="H195" s="53" t="s">
        <v>4974</v>
      </c>
      <c r="I195" s="79"/>
      <c r="J195" s="53" t="s">
        <v>5366</v>
      </c>
      <c r="K195" s="53" t="s">
        <v>5367</v>
      </c>
      <c r="L195" s="53" t="s">
        <v>5368</v>
      </c>
      <c r="M195" s="53" t="s">
        <v>5369</v>
      </c>
      <c r="N195" s="53" t="s">
        <v>5370</v>
      </c>
      <c r="O195" s="107" t="s">
        <v>5371</v>
      </c>
      <c r="P195" s="53" t="s">
        <v>5372</v>
      </c>
      <c r="Q195" s="53" t="s">
        <v>5373</v>
      </c>
      <c r="S195" s="106"/>
      <c r="T195" s="106"/>
      <c r="U195" s="106"/>
    </row>
    <row r="205" customHeight="1" spans="1:21">
      <c r="A205" s="59">
        <v>2020</v>
      </c>
      <c r="B205" s="59" t="s">
        <v>786</v>
      </c>
      <c r="C205" s="59" t="s">
        <v>927</v>
      </c>
      <c r="D205" s="59"/>
      <c r="E205" s="59" t="s">
        <v>1349</v>
      </c>
      <c r="F205" s="59" t="s">
        <v>30</v>
      </c>
      <c r="G205" s="3">
        <v>1</v>
      </c>
      <c r="H205" s="3" t="s">
        <v>4164</v>
      </c>
      <c r="L205" s="3">
        <v>150</v>
      </c>
      <c r="M205" s="106"/>
      <c r="N205" s="106"/>
      <c r="O205" s="92">
        <v>200</v>
      </c>
      <c r="P205" s="64">
        <f t="shared" ref="P205:P206" si="41">G205*O205</f>
        <v>200</v>
      </c>
      <c r="S205" s="106"/>
      <c r="T205" s="106"/>
      <c r="U205" s="106"/>
    </row>
    <row r="206" customHeight="1" spans="1:21">
      <c r="A206" s="59">
        <v>2020</v>
      </c>
      <c r="B206" s="59" t="s">
        <v>786</v>
      </c>
      <c r="C206" s="59" t="s">
        <v>927</v>
      </c>
      <c r="D206" s="59"/>
      <c r="E206" s="60"/>
      <c r="F206" s="59" t="s">
        <v>30</v>
      </c>
      <c r="G206" s="3">
        <v>1</v>
      </c>
      <c r="H206" s="3" t="s">
        <v>4164</v>
      </c>
      <c r="M206" s="106"/>
      <c r="N206" s="106"/>
      <c r="O206" s="92">
        <v>140</v>
      </c>
      <c r="P206" s="64">
        <f t="shared" si="41"/>
        <v>140</v>
      </c>
      <c r="S206" s="106"/>
      <c r="T206" s="106"/>
      <c r="U206" s="106"/>
    </row>
    <row r="208" customHeight="1" spans="1:21">
      <c r="A208" s="59">
        <v>2020</v>
      </c>
      <c r="B208" s="59" t="s">
        <v>786</v>
      </c>
      <c r="C208" s="59" t="s">
        <v>1201</v>
      </c>
      <c r="D208" s="59"/>
      <c r="E208" s="59" t="s">
        <v>1349</v>
      </c>
      <c r="F208" s="59" t="s">
        <v>30</v>
      </c>
      <c r="G208" s="3">
        <v>1</v>
      </c>
      <c r="H208" s="3" t="s">
        <v>4164</v>
      </c>
      <c r="L208" s="3">
        <v>50</v>
      </c>
      <c r="M208" s="106"/>
      <c r="N208" s="106"/>
      <c r="O208" s="92">
        <v>60</v>
      </c>
      <c r="P208" s="64">
        <f>G208*O208</f>
        <v>60</v>
      </c>
      <c r="S208" s="106"/>
      <c r="T208" s="106"/>
      <c r="U208" s="106"/>
    </row>
    <row r="216" customHeight="1" spans="1:21">
      <c r="A216" s="59"/>
      <c r="B216" s="59"/>
      <c r="C216" s="59"/>
      <c r="D216" s="59"/>
      <c r="E216" s="59"/>
      <c r="F216" s="59"/>
      <c r="G216" s="20"/>
      <c r="H216" s="20"/>
      <c r="I216" s="21"/>
      <c r="M216" s="106"/>
      <c r="N216" s="106"/>
      <c r="O216" s="126"/>
      <c r="P216" s="21"/>
      <c r="S216" s="106"/>
      <c r="T216" s="106"/>
      <c r="U216" s="106"/>
    </row>
    <row r="217" customHeight="1" spans="1:21">
      <c r="A217" s="59">
        <v>2020</v>
      </c>
      <c r="B217" s="59" t="s">
        <v>786</v>
      </c>
      <c r="C217" s="59" t="s">
        <v>895</v>
      </c>
      <c r="D217" s="59"/>
      <c r="E217" s="60"/>
      <c r="F217" s="59" t="s">
        <v>30</v>
      </c>
      <c r="G217" s="20">
        <v>1</v>
      </c>
      <c r="H217" s="20" t="s">
        <v>4164</v>
      </c>
      <c r="I217" s="21"/>
      <c r="M217" s="106"/>
      <c r="N217" s="106"/>
      <c r="O217" s="126"/>
      <c r="P217" s="127">
        <f>G217*O217</f>
        <v>0</v>
      </c>
      <c r="S217" s="106"/>
      <c r="T217" s="106"/>
      <c r="U217" s="106"/>
    </row>
    <row r="229" customHeight="1" spans="1:21">
      <c r="A229" s="59">
        <v>2020</v>
      </c>
      <c r="B229" s="59" t="s">
        <v>786</v>
      </c>
      <c r="C229" s="59" t="s">
        <v>880</v>
      </c>
      <c r="D229" s="59"/>
      <c r="E229" s="59" t="s">
        <v>1349</v>
      </c>
      <c r="F229" s="59" t="s">
        <v>30</v>
      </c>
      <c r="G229" s="20">
        <v>1</v>
      </c>
      <c r="H229" s="20" t="s">
        <v>4164</v>
      </c>
      <c r="I229" s="21"/>
      <c r="L229" s="3">
        <v>500</v>
      </c>
      <c r="M229" s="106"/>
      <c r="N229" s="106"/>
      <c r="O229" s="126">
        <v>690</v>
      </c>
      <c r="P229" s="127">
        <f t="shared" ref="P229:P234" si="42">G229*O229</f>
        <v>690</v>
      </c>
      <c r="Q229" s="3">
        <v>700</v>
      </c>
      <c r="S229" s="106"/>
      <c r="T229" s="106"/>
      <c r="U229" s="106"/>
    </row>
    <row r="230" customHeight="1" spans="1:21">
      <c r="A230" s="59">
        <v>2020</v>
      </c>
      <c r="B230" s="59" t="s">
        <v>786</v>
      </c>
      <c r="C230" s="59" t="s">
        <v>880</v>
      </c>
      <c r="D230" s="59"/>
      <c r="E230" s="60"/>
      <c r="F230" s="59" t="s">
        <v>30</v>
      </c>
      <c r="G230" s="20">
        <v>1</v>
      </c>
      <c r="H230" s="20" t="s">
        <v>4164</v>
      </c>
      <c r="I230" s="21"/>
      <c r="M230" s="106"/>
      <c r="N230" s="106"/>
      <c r="O230" s="126">
        <v>350</v>
      </c>
      <c r="P230" s="127">
        <f t="shared" si="42"/>
        <v>350</v>
      </c>
      <c r="S230" s="106"/>
      <c r="T230" s="106"/>
      <c r="U230" s="106"/>
    </row>
    <row r="231" customHeight="1" spans="1:20">
      <c r="A231" s="59">
        <v>2020</v>
      </c>
      <c r="B231" s="59" t="s">
        <v>1503</v>
      </c>
      <c r="C231" s="59" t="s">
        <v>880</v>
      </c>
      <c r="D231" s="59"/>
      <c r="E231" s="60"/>
      <c r="F231" s="59" t="s">
        <v>30</v>
      </c>
      <c r="G231" s="3">
        <v>1</v>
      </c>
      <c r="H231" s="3" t="s">
        <v>4164</v>
      </c>
      <c r="M231" s="106"/>
      <c r="N231" s="106"/>
      <c r="O231" s="92">
        <v>120</v>
      </c>
      <c r="P231" s="64">
        <f t="shared" si="42"/>
        <v>120</v>
      </c>
      <c r="S231" s="106"/>
      <c r="T231" s="106"/>
    </row>
    <row r="232" customHeight="1" spans="1:20">
      <c r="A232" s="59">
        <v>2020</v>
      </c>
      <c r="B232" s="59" t="s">
        <v>1503</v>
      </c>
      <c r="C232" s="59" t="s">
        <v>880</v>
      </c>
      <c r="D232" s="59"/>
      <c r="E232" s="59" t="s">
        <v>932</v>
      </c>
      <c r="F232" s="59" t="s">
        <v>30</v>
      </c>
      <c r="G232" s="3">
        <v>1</v>
      </c>
      <c r="H232" s="3" t="s">
        <v>4164</v>
      </c>
      <c r="M232" s="106"/>
      <c r="N232" s="106"/>
      <c r="O232" s="92">
        <v>95</v>
      </c>
      <c r="P232" s="64">
        <f t="shared" si="42"/>
        <v>95</v>
      </c>
      <c r="S232" s="106"/>
      <c r="T232" s="106"/>
    </row>
    <row r="233" customHeight="1" spans="1:20">
      <c r="A233" s="59">
        <v>2020</v>
      </c>
      <c r="B233" s="59" t="s">
        <v>1503</v>
      </c>
      <c r="C233" s="59" t="s">
        <v>5399</v>
      </c>
      <c r="D233" s="59"/>
      <c r="E233" s="59" t="s">
        <v>932</v>
      </c>
      <c r="F233" s="59" t="s">
        <v>30</v>
      </c>
      <c r="G233" s="3">
        <v>1</v>
      </c>
      <c r="H233" s="3" t="s">
        <v>4164</v>
      </c>
      <c r="M233" s="106"/>
      <c r="N233" s="106"/>
      <c r="O233" s="92">
        <v>115</v>
      </c>
      <c r="P233" s="64">
        <f t="shared" si="42"/>
        <v>115</v>
      </c>
      <c r="S233" s="106"/>
      <c r="T233" s="106"/>
    </row>
    <row r="234" customHeight="1" spans="1:20">
      <c r="A234" s="59">
        <v>2020</v>
      </c>
      <c r="B234" s="59" t="s">
        <v>1503</v>
      </c>
      <c r="C234" s="59" t="s">
        <v>5399</v>
      </c>
      <c r="D234" s="59"/>
      <c r="E234" s="60"/>
      <c r="F234" s="59" t="s">
        <v>30</v>
      </c>
      <c r="G234" s="3">
        <v>1</v>
      </c>
      <c r="H234" s="3" t="s">
        <v>4164</v>
      </c>
      <c r="M234" s="106"/>
      <c r="N234" s="106"/>
      <c r="O234" s="92">
        <v>220</v>
      </c>
      <c r="P234" s="64">
        <f t="shared" si="42"/>
        <v>220</v>
      </c>
      <c r="S234" s="106"/>
      <c r="T234" s="106"/>
    </row>
    <row r="235" customHeight="1" spans="8:21">
      <c r="H235" s="106"/>
      <c r="J235" s="106"/>
      <c r="K235" s="125"/>
      <c r="L235" s="106"/>
      <c r="M235" s="106"/>
      <c r="N235" s="106"/>
      <c r="O235" s="110"/>
      <c r="P235" s="106"/>
      <c r="Q235" s="106"/>
      <c r="S235" s="106"/>
      <c r="T235" s="106"/>
      <c r="U235" s="106"/>
    </row>
    <row r="236" customHeight="1" spans="8:21">
      <c r="H236" s="106"/>
      <c r="J236" s="106"/>
      <c r="K236" s="125"/>
      <c r="L236" s="106"/>
      <c r="M236" s="106"/>
      <c r="N236" s="106"/>
      <c r="O236" s="110"/>
      <c r="P236" s="112">
        <f>SUM(P195:P234)</f>
        <v>1990</v>
      </c>
      <c r="Q236" s="106"/>
      <c r="S236" s="106"/>
      <c r="T236" s="106"/>
      <c r="U236" s="106"/>
    </row>
    <row r="237" customHeight="1" spans="1:21">
      <c r="A237" s="52" t="s">
        <v>3</v>
      </c>
      <c r="B237" s="52" t="s">
        <v>4</v>
      </c>
      <c r="C237" s="52" t="s">
        <v>5</v>
      </c>
      <c r="D237" s="52"/>
      <c r="E237" s="52" t="s">
        <v>7</v>
      </c>
      <c r="F237" s="52" t="s">
        <v>8</v>
      </c>
      <c r="G237" s="52" t="s">
        <v>4927</v>
      </c>
      <c r="H237" s="53" t="s">
        <v>4974</v>
      </c>
      <c r="I237" s="79"/>
      <c r="J237" s="53" t="s">
        <v>5366</v>
      </c>
      <c r="K237" s="53" t="s">
        <v>5367</v>
      </c>
      <c r="L237" s="53" t="s">
        <v>5368</v>
      </c>
      <c r="M237" s="53" t="s">
        <v>5369</v>
      </c>
      <c r="N237" s="53" t="s">
        <v>5370</v>
      </c>
      <c r="O237" s="107" t="s">
        <v>5371</v>
      </c>
      <c r="P237" s="53" t="s">
        <v>5372</v>
      </c>
      <c r="Q237" s="53" t="s">
        <v>5373</v>
      </c>
      <c r="S237" s="106"/>
      <c r="T237" s="106"/>
      <c r="U237" s="106"/>
    </row>
    <row r="238" customHeight="1" spans="7:21">
      <c r="G238" s="26">
        <f>SUM(G240:G349)</f>
        <v>69</v>
      </c>
      <c r="H238" s="106"/>
      <c r="J238" s="106"/>
      <c r="K238" s="125"/>
      <c r="L238" s="106"/>
      <c r="M238" s="106"/>
      <c r="N238" s="106"/>
      <c r="O238" s="110"/>
      <c r="P238" s="106"/>
      <c r="Q238" s="106"/>
      <c r="S238" s="106"/>
      <c r="T238" s="106"/>
      <c r="U238" s="106"/>
    </row>
    <row r="239" customHeight="1" spans="8:21">
      <c r="H239" s="106"/>
      <c r="J239" s="106"/>
      <c r="K239" s="125"/>
      <c r="L239" s="106"/>
      <c r="M239" s="106"/>
      <c r="N239" s="106"/>
      <c r="O239" s="110"/>
      <c r="P239" s="106"/>
      <c r="Q239" s="106"/>
      <c r="S239" s="106"/>
      <c r="T239" s="106"/>
      <c r="U239" s="106"/>
    </row>
    <row r="240" customHeight="1" spans="1:21">
      <c r="A240" s="59">
        <v>2000</v>
      </c>
      <c r="B240" s="59" t="s">
        <v>1713</v>
      </c>
      <c r="C240" s="59" t="s">
        <v>5400</v>
      </c>
      <c r="D240" s="59"/>
      <c r="E240" s="60"/>
      <c r="F240" s="59" t="s">
        <v>467</v>
      </c>
      <c r="G240" s="3">
        <v>1</v>
      </c>
      <c r="H240" s="106" t="s">
        <v>4164</v>
      </c>
      <c r="I240" s="128">
        <v>44590</v>
      </c>
      <c r="J240" s="106" t="s">
        <v>5401</v>
      </c>
      <c r="K240" s="106"/>
      <c r="L240" s="106">
        <v>1500</v>
      </c>
      <c r="M240" s="106"/>
      <c r="N240" s="106"/>
      <c r="O240" s="110">
        <v>1300</v>
      </c>
      <c r="P240" s="64">
        <f t="shared" ref="P240:P242" si="43">G240*O240</f>
        <v>1300</v>
      </c>
      <c r="Q240" s="106">
        <v>1500</v>
      </c>
      <c r="S240" s="106"/>
      <c r="T240" s="106"/>
      <c r="U240" s="106"/>
    </row>
    <row r="241" customHeight="1" spans="1:21">
      <c r="A241" s="59">
        <v>2019</v>
      </c>
      <c r="B241" s="59" t="s">
        <v>172</v>
      </c>
      <c r="C241" s="59" t="s">
        <v>36</v>
      </c>
      <c r="D241" s="59"/>
      <c r="E241" s="60"/>
      <c r="F241" s="59" t="s">
        <v>178</v>
      </c>
      <c r="G241" s="3">
        <v>5</v>
      </c>
      <c r="H241" s="106" t="s">
        <v>4165</v>
      </c>
      <c r="I241" s="128">
        <v>44590</v>
      </c>
      <c r="J241" s="106" t="s">
        <v>5401</v>
      </c>
      <c r="K241" s="106"/>
      <c r="L241" s="106">
        <v>300</v>
      </c>
      <c r="M241" s="106"/>
      <c r="N241" s="106"/>
      <c r="O241" s="110">
        <v>100</v>
      </c>
      <c r="P241" s="64">
        <f t="shared" si="43"/>
        <v>500</v>
      </c>
      <c r="Q241" s="106"/>
      <c r="S241" s="106"/>
      <c r="T241" s="106"/>
      <c r="U241" s="106"/>
    </row>
    <row r="242" customHeight="1" spans="1:21">
      <c r="A242" s="59">
        <v>1993</v>
      </c>
      <c r="B242" s="59" t="s">
        <v>234</v>
      </c>
      <c r="C242" s="59" t="s">
        <v>145</v>
      </c>
      <c r="D242" s="59"/>
      <c r="E242" s="60"/>
      <c r="F242" s="59" t="s">
        <v>796</v>
      </c>
      <c r="G242" s="3">
        <v>1</v>
      </c>
      <c r="H242" s="106" t="s">
        <v>4165</v>
      </c>
      <c r="I242" s="128">
        <v>44590</v>
      </c>
      <c r="J242" s="106" t="s">
        <v>5401</v>
      </c>
      <c r="K242" s="106"/>
      <c r="L242" s="106">
        <v>450</v>
      </c>
      <c r="M242" s="106"/>
      <c r="N242" s="106"/>
      <c r="O242" s="110">
        <v>550</v>
      </c>
      <c r="P242" s="64">
        <f t="shared" si="43"/>
        <v>550</v>
      </c>
      <c r="Q242" s="106"/>
      <c r="S242" s="106"/>
      <c r="T242" s="106"/>
      <c r="U242" s="106"/>
    </row>
    <row r="245" customHeight="1" spans="1:21">
      <c r="A245" s="59">
        <v>2019</v>
      </c>
      <c r="B245" s="59" t="s">
        <v>5402</v>
      </c>
      <c r="C245" s="59" t="s">
        <v>70</v>
      </c>
      <c r="D245" s="59"/>
      <c r="E245" s="59" t="s">
        <v>506</v>
      </c>
      <c r="F245" s="59" t="s">
        <v>244</v>
      </c>
      <c r="G245" s="3">
        <v>1</v>
      </c>
      <c r="H245" s="106" t="s">
        <v>4165</v>
      </c>
      <c r="I245" s="128">
        <v>44590</v>
      </c>
      <c r="J245" s="106" t="s">
        <v>5401</v>
      </c>
      <c r="K245" s="106"/>
      <c r="L245" s="106">
        <v>100</v>
      </c>
      <c r="M245" s="106"/>
      <c r="N245" s="106"/>
      <c r="O245" s="110">
        <v>100</v>
      </c>
      <c r="P245" s="64">
        <f>G245*O245</f>
        <v>100</v>
      </c>
      <c r="Q245" s="106"/>
      <c r="S245" s="106"/>
      <c r="T245" s="106"/>
      <c r="U245" s="106"/>
    </row>
    <row r="246" customHeight="1" spans="8:21">
      <c r="H246" s="106"/>
      <c r="J246" s="106" t="s">
        <v>5401</v>
      </c>
      <c r="K246" s="106"/>
      <c r="L246" s="106"/>
      <c r="M246" s="106"/>
      <c r="N246" s="106"/>
      <c r="O246" s="110"/>
      <c r="P246" s="106"/>
      <c r="Q246" s="106"/>
      <c r="S246" s="106"/>
      <c r="T246" s="106"/>
      <c r="U246" s="106"/>
    </row>
    <row r="247" customHeight="1" spans="1:21">
      <c r="A247" s="59">
        <v>2019</v>
      </c>
      <c r="B247" s="59" t="s">
        <v>954</v>
      </c>
      <c r="C247" s="59" t="s">
        <v>1201</v>
      </c>
      <c r="D247" s="59"/>
      <c r="E247" s="59" t="s">
        <v>5403</v>
      </c>
      <c r="F247" s="59" t="s">
        <v>25</v>
      </c>
      <c r="G247" s="3">
        <v>1</v>
      </c>
      <c r="H247" s="106" t="s">
        <v>4164</v>
      </c>
      <c r="I247" s="128">
        <v>44590</v>
      </c>
      <c r="J247" s="106" t="s">
        <v>5401</v>
      </c>
      <c r="K247" s="106"/>
      <c r="L247" s="106">
        <v>550</v>
      </c>
      <c r="M247" s="106"/>
      <c r="N247" s="106"/>
      <c r="O247" s="110">
        <v>650</v>
      </c>
      <c r="P247" s="64">
        <f>G247*O247</f>
        <v>650</v>
      </c>
      <c r="Q247" s="106"/>
      <c r="S247" s="106"/>
      <c r="T247" s="106"/>
      <c r="U247" s="106"/>
    </row>
    <row r="248" customHeight="1" spans="8:21">
      <c r="H248" s="106"/>
      <c r="J248" s="106" t="s">
        <v>5401</v>
      </c>
      <c r="K248" s="106"/>
      <c r="L248" s="106"/>
      <c r="M248" s="106"/>
      <c r="N248" s="106"/>
      <c r="O248" s="110"/>
      <c r="P248" s="106"/>
      <c r="Q248" s="106"/>
      <c r="S248" s="106"/>
      <c r="T248" s="106"/>
      <c r="U248" s="106"/>
    </row>
    <row r="249" customHeight="1" spans="8:21">
      <c r="H249" s="106"/>
      <c r="J249" s="106" t="s">
        <v>5401</v>
      </c>
      <c r="K249" s="106"/>
      <c r="L249" s="106"/>
      <c r="M249" s="106"/>
      <c r="N249" s="106"/>
      <c r="O249" s="110"/>
      <c r="P249" s="106"/>
      <c r="Q249" s="106"/>
      <c r="S249" s="106"/>
      <c r="T249" s="106"/>
      <c r="U249" s="106"/>
    </row>
    <row r="252" customHeight="1" spans="8:21">
      <c r="H252" s="106"/>
      <c r="J252" s="106"/>
      <c r="K252" s="106"/>
      <c r="L252" s="106"/>
      <c r="M252" s="106"/>
      <c r="N252" s="106"/>
      <c r="O252" s="110"/>
      <c r="P252" s="106"/>
      <c r="Q252" s="106"/>
      <c r="S252" s="106"/>
      <c r="T252" s="106"/>
      <c r="U252" s="106"/>
    </row>
    <row r="253" customHeight="1" spans="8:21">
      <c r="H253" s="106"/>
      <c r="J253" s="106"/>
      <c r="K253" s="106"/>
      <c r="L253" s="106"/>
      <c r="M253" s="106"/>
      <c r="N253" s="106"/>
      <c r="O253" s="110"/>
      <c r="P253" s="106"/>
      <c r="Q253" s="106"/>
      <c r="S253" s="106"/>
      <c r="T253" s="106"/>
      <c r="U253" s="106"/>
    </row>
    <row r="254" customHeight="1" spans="1:21">
      <c r="A254" s="59">
        <v>2018</v>
      </c>
      <c r="B254" s="59" t="s">
        <v>75</v>
      </c>
      <c r="C254" s="59" t="s">
        <v>407</v>
      </c>
      <c r="D254" s="59"/>
      <c r="E254" s="60"/>
      <c r="F254" s="59" t="s">
        <v>244</v>
      </c>
      <c r="G254" s="3">
        <v>2</v>
      </c>
      <c r="H254" s="106"/>
      <c r="I254" s="128">
        <v>44590</v>
      </c>
      <c r="J254" s="106" t="s">
        <v>5401</v>
      </c>
      <c r="K254" s="106"/>
      <c r="L254" s="106"/>
      <c r="M254" s="106"/>
      <c r="N254" s="106"/>
      <c r="O254" s="110">
        <v>60</v>
      </c>
      <c r="P254" s="64">
        <f t="shared" ref="P254:P259" si="44">G254*O254</f>
        <v>120</v>
      </c>
      <c r="Q254" s="106"/>
      <c r="S254" s="106"/>
      <c r="T254" s="106"/>
      <c r="U254" s="106"/>
    </row>
    <row r="255" customHeight="1" spans="1:21">
      <c r="A255" s="59">
        <v>2019</v>
      </c>
      <c r="B255" s="59" t="s">
        <v>5404</v>
      </c>
      <c r="C255" s="59" t="s">
        <v>36</v>
      </c>
      <c r="D255" s="59"/>
      <c r="E255" s="60"/>
      <c r="F255" s="59" t="s">
        <v>72</v>
      </c>
      <c r="G255" s="3">
        <v>2</v>
      </c>
      <c r="H255" s="106"/>
      <c r="I255" s="128">
        <v>44590</v>
      </c>
      <c r="J255" s="106" t="s">
        <v>5401</v>
      </c>
      <c r="K255" s="106"/>
      <c r="L255" s="106"/>
      <c r="M255" s="106"/>
      <c r="N255" s="106"/>
      <c r="O255" s="110">
        <v>20</v>
      </c>
      <c r="P255" s="64">
        <f t="shared" si="44"/>
        <v>40</v>
      </c>
      <c r="Q255" s="106"/>
      <c r="S255" s="106"/>
      <c r="T255" s="106"/>
      <c r="U255" s="106"/>
    </row>
    <row r="256" customHeight="1" spans="1:21">
      <c r="A256" s="66">
        <v>2019</v>
      </c>
      <c r="B256" s="66" t="s">
        <v>5204</v>
      </c>
      <c r="C256" s="66" t="s">
        <v>36</v>
      </c>
      <c r="D256" s="66"/>
      <c r="E256" s="66" t="s">
        <v>5405</v>
      </c>
      <c r="F256" s="66" t="s">
        <v>25</v>
      </c>
      <c r="G256" s="3">
        <v>1</v>
      </c>
      <c r="H256" s="106"/>
      <c r="I256" s="128">
        <v>44590</v>
      </c>
      <c r="J256" s="106" t="s">
        <v>5401</v>
      </c>
      <c r="K256" s="106"/>
      <c r="L256" s="106"/>
      <c r="M256" s="106"/>
      <c r="N256" s="106"/>
      <c r="O256" s="110">
        <v>30</v>
      </c>
      <c r="P256" s="64">
        <f t="shared" si="44"/>
        <v>30</v>
      </c>
      <c r="Q256" s="106"/>
      <c r="S256" s="106"/>
      <c r="T256" s="106"/>
      <c r="U256" s="106"/>
    </row>
    <row r="257" customHeight="1" spans="1:21">
      <c r="A257" s="59">
        <v>2019</v>
      </c>
      <c r="B257" s="59" t="s">
        <v>5404</v>
      </c>
      <c r="C257" s="59" t="s">
        <v>36</v>
      </c>
      <c r="D257" s="59"/>
      <c r="E257" s="60"/>
      <c r="F257" s="59" t="s">
        <v>25</v>
      </c>
      <c r="G257" s="3">
        <v>3</v>
      </c>
      <c r="H257" s="106"/>
      <c r="I257" s="128">
        <v>44590</v>
      </c>
      <c r="J257" s="106" t="s">
        <v>5401</v>
      </c>
      <c r="K257" s="106"/>
      <c r="L257" s="106"/>
      <c r="M257" s="106"/>
      <c r="N257" s="106"/>
      <c r="O257" s="110">
        <v>40</v>
      </c>
      <c r="P257" s="64">
        <f t="shared" si="44"/>
        <v>120</v>
      </c>
      <c r="Q257" s="106"/>
      <c r="S257" s="106"/>
      <c r="T257" s="106"/>
      <c r="U257" s="106"/>
    </row>
    <row r="258" customHeight="1" spans="1:21">
      <c r="A258" s="59">
        <v>2018</v>
      </c>
      <c r="B258" s="59" t="s">
        <v>32</v>
      </c>
      <c r="C258" s="59" t="s">
        <v>5406</v>
      </c>
      <c r="D258" s="59"/>
      <c r="E258" s="59" t="s">
        <v>5407</v>
      </c>
      <c r="F258" s="59" t="s">
        <v>30</v>
      </c>
      <c r="G258" s="3">
        <v>1</v>
      </c>
      <c r="H258" s="106"/>
      <c r="I258" s="128">
        <v>44590</v>
      </c>
      <c r="J258" s="106"/>
      <c r="K258" s="106"/>
      <c r="L258" s="106"/>
      <c r="M258" s="106"/>
      <c r="N258" s="106"/>
      <c r="O258" s="110">
        <v>30</v>
      </c>
      <c r="P258" s="64">
        <f t="shared" si="44"/>
        <v>30</v>
      </c>
      <c r="Q258" s="106"/>
      <c r="S258" s="106"/>
      <c r="T258" s="106"/>
      <c r="U258" s="106"/>
    </row>
    <row r="259" customHeight="1" spans="1:21">
      <c r="A259" s="59">
        <v>2018</v>
      </c>
      <c r="B259" s="59" t="s">
        <v>75</v>
      </c>
      <c r="C259" s="59" t="s">
        <v>5406</v>
      </c>
      <c r="D259" s="59"/>
      <c r="E259" s="60"/>
      <c r="F259" s="59" t="s">
        <v>25</v>
      </c>
      <c r="G259" s="3">
        <v>1</v>
      </c>
      <c r="H259" s="106"/>
      <c r="I259" s="128">
        <v>44590</v>
      </c>
      <c r="J259" s="106"/>
      <c r="K259" s="106"/>
      <c r="L259" s="106"/>
      <c r="M259" s="106"/>
      <c r="N259" s="106"/>
      <c r="O259" s="110">
        <v>40</v>
      </c>
      <c r="P259" s="64">
        <f t="shared" si="44"/>
        <v>40</v>
      </c>
      <c r="Q259" s="106"/>
      <c r="S259" s="106"/>
      <c r="T259" s="106"/>
      <c r="U259" s="106"/>
    </row>
    <row r="260" customHeight="1" spans="8:21">
      <c r="H260" s="106"/>
      <c r="J260" s="106"/>
      <c r="K260" s="106"/>
      <c r="L260" s="106"/>
      <c r="M260" s="106"/>
      <c r="N260" s="106"/>
      <c r="O260" s="110"/>
      <c r="P260" s="106"/>
      <c r="Q260" s="106"/>
      <c r="S260" s="106"/>
      <c r="T260" s="106"/>
      <c r="U260" s="106"/>
    </row>
    <row r="261" customHeight="1" spans="8:21">
      <c r="H261" s="106"/>
      <c r="J261" s="106"/>
      <c r="K261" s="106"/>
      <c r="L261" s="106"/>
      <c r="M261" s="106"/>
      <c r="N261" s="106"/>
      <c r="O261" s="110"/>
      <c r="P261" s="106"/>
      <c r="Q261" s="106"/>
      <c r="S261" s="106"/>
      <c r="T261" s="106"/>
      <c r="U261" s="106"/>
    </row>
    <row r="263" customHeight="1" spans="1:21">
      <c r="A263" s="59">
        <v>2011</v>
      </c>
      <c r="B263" s="59" t="s">
        <v>62</v>
      </c>
      <c r="C263" s="59" t="s">
        <v>33</v>
      </c>
      <c r="D263" s="59"/>
      <c r="E263" s="59" t="s">
        <v>5408</v>
      </c>
      <c r="F263" s="59" t="s">
        <v>60</v>
      </c>
      <c r="G263" s="3">
        <v>1</v>
      </c>
      <c r="H263" s="106"/>
      <c r="I263" s="128">
        <v>44590</v>
      </c>
      <c r="J263" s="106"/>
      <c r="K263" s="106"/>
      <c r="L263" s="106"/>
      <c r="M263" s="106"/>
      <c r="N263" s="106"/>
      <c r="O263" s="110">
        <v>10</v>
      </c>
      <c r="P263" s="64">
        <f>G263*O263</f>
        <v>10</v>
      </c>
      <c r="Q263" s="106"/>
      <c r="S263" s="106"/>
      <c r="T263" s="106"/>
      <c r="U263" s="106"/>
    </row>
    <row r="265" customHeight="1" spans="1:21">
      <c r="A265" s="59">
        <v>2018</v>
      </c>
      <c r="B265" s="59" t="s">
        <v>954</v>
      </c>
      <c r="C265" s="59" t="s">
        <v>1561</v>
      </c>
      <c r="D265" s="59"/>
      <c r="E265" s="60"/>
      <c r="F265" s="59" t="s">
        <v>30</v>
      </c>
      <c r="G265" s="3">
        <v>1</v>
      </c>
      <c r="H265" s="3" t="s">
        <v>4164</v>
      </c>
      <c r="I265" s="128">
        <v>44590</v>
      </c>
      <c r="J265" s="106"/>
      <c r="K265" s="106"/>
      <c r="L265" s="106"/>
      <c r="M265" s="106"/>
      <c r="N265" s="106"/>
      <c r="O265" s="110">
        <v>250</v>
      </c>
      <c r="P265" s="64">
        <f>G265*O265</f>
        <v>250</v>
      </c>
      <c r="Q265" s="106"/>
      <c r="S265" s="106"/>
      <c r="T265" s="106"/>
      <c r="U265" s="106"/>
    </row>
    <row r="267" customHeight="1" spans="1:21">
      <c r="A267" s="59">
        <v>2010</v>
      </c>
      <c r="B267" s="59" t="s">
        <v>23</v>
      </c>
      <c r="C267" s="59" t="s">
        <v>754</v>
      </c>
      <c r="D267" s="59"/>
      <c r="E267" s="59" t="s">
        <v>506</v>
      </c>
      <c r="F267" s="59" t="s">
        <v>467</v>
      </c>
      <c r="G267" s="3">
        <v>1</v>
      </c>
      <c r="H267" s="106"/>
      <c r="I267" s="128">
        <v>44590</v>
      </c>
      <c r="J267" s="106"/>
      <c r="K267" s="106"/>
      <c r="L267" s="106"/>
      <c r="M267" s="106"/>
      <c r="N267" s="106"/>
      <c r="O267" s="110">
        <v>150</v>
      </c>
      <c r="P267" s="64">
        <f>G267*O267</f>
        <v>150</v>
      </c>
      <c r="Q267" s="106"/>
      <c r="S267" s="106"/>
      <c r="T267" s="106"/>
      <c r="U267" s="106"/>
    </row>
    <row r="268" customHeight="1" spans="8:21">
      <c r="H268" s="106"/>
      <c r="J268" s="106"/>
      <c r="K268" s="106"/>
      <c r="L268" s="106"/>
      <c r="M268" s="106"/>
      <c r="N268" s="106"/>
      <c r="O268" s="110"/>
      <c r="P268" s="106"/>
      <c r="Q268" s="106"/>
      <c r="S268" s="106"/>
      <c r="T268" s="106"/>
      <c r="U268" s="106"/>
    </row>
    <row r="269" customHeight="1" spans="8:21">
      <c r="H269" s="106"/>
      <c r="J269" s="106"/>
      <c r="K269" s="106"/>
      <c r="L269" s="106"/>
      <c r="M269" s="106"/>
      <c r="N269" s="106"/>
      <c r="O269" s="110"/>
      <c r="P269" s="106"/>
      <c r="Q269" s="106"/>
      <c r="S269" s="106"/>
      <c r="T269" s="106"/>
      <c r="U269" s="106"/>
    </row>
    <row r="273" customHeight="1" spans="1:21">
      <c r="A273" s="59">
        <v>2019</v>
      </c>
      <c r="B273" s="59" t="s">
        <v>305</v>
      </c>
      <c r="C273" s="59" t="s">
        <v>1848</v>
      </c>
      <c r="D273" s="59"/>
      <c r="E273" s="59" t="s">
        <v>2395</v>
      </c>
      <c r="F273" s="59" t="s">
        <v>30</v>
      </c>
      <c r="G273" s="3">
        <v>1</v>
      </c>
      <c r="H273" s="106"/>
      <c r="I273" s="128">
        <v>44590</v>
      </c>
      <c r="J273" s="106"/>
      <c r="K273" s="106"/>
      <c r="L273" s="106"/>
      <c r="M273" s="106"/>
      <c r="N273" s="106"/>
      <c r="O273" s="110">
        <v>75</v>
      </c>
      <c r="P273" s="64">
        <f t="shared" ref="P273:P274" si="45">G273*O273</f>
        <v>75</v>
      </c>
      <c r="Q273" s="106"/>
      <c r="S273" s="106"/>
      <c r="T273" s="106"/>
      <c r="U273" s="106"/>
    </row>
    <row r="274" customHeight="1" spans="1:21">
      <c r="A274" s="59">
        <v>2019</v>
      </c>
      <c r="B274" s="59" t="s">
        <v>786</v>
      </c>
      <c r="C274" s="59" t="s">
        <v>2722</v>
      </c>
      <c r="D274" s="59"/>
      <c r="E274" s="59" t="s">
        <v>898</v>
      </c>
      <c r="F274" s="59" t="s">
        <v>72</v>
      </c>
      <c r="G274" s="3">
        <v>1</v>
      </c>
      <c r="H274" s="106"/>
      <c r="I274" s="128">
        <v>44590</v>
      </c>
      <c r="J274" s="106"/>
      <c r="K274" s="106"/>
      <c r="L274" s="106"/>
      <c r="M274" s="106"/>
      <c r="N274" s="106"/>
      <c r="O274" s="110">
        <v>10</v>
      </c>
      <c r="P274" s="64">
        <f t="shared" si="45"/>
        <v>10</v>
      </c>
      <c r="Q274" s="106"/>
      <c r="S274" s="106"/>
      <c r="T274" s="106"/>
      <c r="U274" s="106"/>
    </row>
    <row r="276" customHeight="1" spans="1:21">
      <c r="A276" s="59">
        <v>2019</v>
      </c>
      <c r="B276" s="59" t="s">
        <v>884</v>
      </c>
      <c r="C276" s="59" t="s">
        <v>1786</v>
      </c>
      <c r="D276" s="59"/>
      <c r="E276" s="59" t="s">
        <v>932</v>
      </c>
      <c r="F276" s="59" t="s">
        <v>25</v>
      </c>
      <c r="G276" s="3">
        <v>1</v>
      </c>
      <c r="H276" s="106"/>
      <c r="I276" s="128">
        <v>44590</v>
      </c>
      <c r="J276" s="106"/>
      <c r="K276" s="106"/>
      <c r="L276" s="106"/>
      <c r="M276" s="106"/>
      <c r="N276" s="106"/>
      <c r="O276" s="110">
        <v>35</v>
      </c>
      <c r="P276" s="64">
        <f>G276*O276</f>
        <v>35</v>
      </c>
      <c r="Q276" s="106"/>
      <c r="S276" s="106"/>
      <c r="T276" s="106"/>
      <c r="U276" s="106"/>
    </row>
    <row r="278" customHeight="1" spans="8:21">
      <c r="H278" s="106"/>
      <c r="J278" s="106"/>
      <c r="K278" s="106"/>
      <c r="L278" s="106"/>
      <c r="M278" s="106"/>
      <c r="N278" s="106"/>
      <c r="O278" s="110"/>
      <c r="P278" s="106"/>
      <c r="Q278" s="106"/>
      <c r="S278" s="106"/>
      <c r="T278" s="106"/>
      <c r="U278" s="106"/>
    </row>
    <row r="279" customHeight="1" spans="1:21">
      <c r="A279" s="59">
        <v>2018</v>
      </c>
      <c r="B279" s="59" t="s">
        <v>75</v>
      </c>
      <c r="C279" s="59" t="s">
        <v>58</v>
      </c>
      <c r="D279" s="59"/>
      <c r="E279" s="60"/>
      <c r="F279" s="59" t="s">
        <v>25</v>
      </c>
      <c r="G279" s="3">
        <v>1</v>
      </c>
      <c r="H279" s="106"/>
      <c r="I279" s="128">
        <v>44590</v>
      </c>
      <c r="J279" s="106"/>
      <c r="K279" s="106"/>
      <c r="L279" s="106"/>
      <c r="M279" s="106"/>
      <c r="N279" s="106"/>
      <c r="O279" s="110">
        <v>50</v>
      </c>
      <c r="P279" s="64">
        <f t="shared" ref="P279:P280" si="46">G279*O279</f>
        <v>50</v>
      </c>
      <c r="Q279" s="106"/>
      <c r="S279" s="106"/>
      <c r="T279" s="106"/>
      <c r="U279" s="106"/>
    </row>
    <row r="280" customHeight="1" spans="1:21">
      <c r="A280" s="59">
        <v>2018</v>
      </c>
      <c r="B280" s="59" t="s">
        <v>119</v>
      </c>
      <c r="C280" s="59" t="s">
        <v>1840</v>
      </c>
      <c r="D280" s="59"/>
      <c r="E280" s="60"/>
      <c r="F280" s="59" t="s">
        <v>25</v>
      </c>
      <c r="G280" s="3">
        <v>1</v>
      </c>
      <c r="H280" s="106"/>
      <c r="I280" s="128">
        <v>44590</v>
      </c>
      <c r="J280" s="106"/>
      <c r="K280" s="106"/>
      <c r="L280" s="106"/>
      <c r="M280" s="106"/>
      <c r="N280" s="106"/>
      <c r="O280" s="110">
        <v>80</v>
      </c>
      <c r="P280" s="64">
        <f t="shared" si="46"/>
        <v>80</v>
      </c>
      <c r="Q280" s="106"/>
      <c r="S280" s="106"/>
      <c r="T280" s="106"/>
      <c r="U280" s="106"/>
    </row>
    <row r="285" customHeight="1" spans="8:21">
      <c r="H285" s="106"/>
      <c r="J285" s="106"/>
      <c r="K285" s="106"/>
      <c r="L285" s="106"/>
      <c r="M285" s="106"/>
      <c r="N285" s="106"/>
      <c r="O285" s="110"/>
      <c r="Q285" s="106"/>
      <c r="S285" s="106"/>
      <c r="T285" s="106"/>
      <c r="U285" s="106"/>
    </row>
    <row r="292" customHeight="1" spans="1:21">
      <c r="A292" s="66">
        <v>2019</v>
      </c>
      <c r="B292" s="66" t="s">
        <v>956</v>
      </c>
      <c r="C292" s="66" t="s">
        <v>5409</v>
      </c>
      <c r="D292" s="66"/>
      <c r="E292" s="88"/>
      <c r="F292" s="66" t="s">
        <v>25</v>
      </c>
      <c r="G292" s="3">
        <v>1</v>
      </c>
      <c r="H292" s="106"/>
      <c r="I292" s="128">
        <v>44590</v>
      </c>
      <c r="J292" s="106"/>
      <c r="K292" s="106"/>
      <c r="L292" s="106"/>
      <c r="M292" s="106"/>
      <c r="N292" s="106"/>
      <c r="O292" s="110">
        <v>15</v>
      </c>
      <c r="P292" s="64">
        <f t="shared" ref="P292:P295" si="47">G292*O292</f>
        <v>15</v>
      </c>
      <c r="Q292" s="106"/>
      <c r="S292" s="106"/>
      <c r="T292" s="106"/>
      <c r="U292" s="106"/>
    </row>
    <row r="293" customHeight="1" spans="1:21">
      <c r="A293" s="59">
        <v>2017</v>
      </c>
      <c r="B293" s="59" t="s">
        <v>119</v>
      </c>
      <c r="C293" s="59" t="s">
        <v>1340</v>
      </c>
      <c r="D293" s="59"/>
      <c r="E293" s="60"/>
      <c r="F293" s="59" t="s">
        <v>72</v>
      </c>
      <c r="G293" s="3">
        <v>1</v>
      </c>
      <c r="H293" s="3" t="s">
        <v>4164</v>
      </c>
      <c r="I293" s="128">
        <v>44590</v>
      </c>
      <c r="J293" s="106"/>
      <c r="K293" s="106"/>
      <c r="L293" s="106"/>
      <c r="M293" s="106"/>
      <c r="N293" s="106"/>
      <c r="O293" s="110">
        <v>20</v>
      </c>
      <c r="P293" s="64">
        <f t="shared" si="47"/>
        <v>20</v>
      </c>
      <c r="Q293" s="106"/>
      <c r="S293" s="106"/>
      <c r="T293" s="106"/>
      <c r="U293" s="106"/>
    </row>
    <row r="294" customHeight="1" spans="1:21">
      <c r="A294" s="59">
        <v>2019</v>
      </c>
      <c r="B294" s="59" t="s">
        <v>884</v>
      </c>
      <c r="C294" s="59" t="s">
        <v>1976</v>
      </c>
      <c r="D294" s="59"/>
      <c r="E294" s="59" t="s">
        <v>920</v>
      </c>
      <c r="F294" s="59" t="s">
        <v>25</v>
      </c>
      <c r="G294" s="3">
        <v>1</v>
      </c>
      <c r="H294" s="106"/>
      <c r="I294" s="128">
        <v>44590</v>
      </c>
      <c r="J294" s="106"/>
      <c r="K294" s="106"/>
      <c r="L294" s="106"/>
      <c r="M294" s="106"/>
      <c r="N294" s="106"/>
      <c r="O294" s="110">
        <v>15</v>
      </c>
      <c r="P294" s="64">
        <f t="shared" si="47"/>
        <v>15</v>
      </c>
      <c r="Q294" s="106"/>
      <c r="S294" s="106"/>
      <c r="T294" s="106"/>
      <c r="U294" s="106"/>
    </row>
    <row r="295" customHeight="1" spans="1:21">
      <c r="A295" s="66">
        <v>2020</v>
      </c>
      <c r="B295" s="66" t="s">
        <v>42</v>
      </c>
      <c r="C295" s="66" t="s">
        <v>5410</v>
      </c>
      <c r="D295" s="66"/>
      <c r="E295" s="66" t="s">
        <v>44</v>
      </c>
      <c r="F295" s="66" t="s">
        <v>25</v>
      </c>
      <c r="G295" s="3">
        <v>1</v>
      </c>
      <c r="H295" s="106"/>
      <c r="I295" s="128">
        <v>44590</v>
      </c>
      <c r="J295" s="106"/>
      <c r="K295" s="106"/>
      <c r="L295" s="106"/>
      <c r="M295" s="106"/>
      <c r="N295" s="106"/>
      <c r="O295" s="110"/>
      <c r="P295" s="64">
        <f t="shared" si="47"/>
        <v>0</v>
      </c>
      <c r="Q295" s="106"/>
      <c r="S295" s="106"/>
      <c r="T295" s="106"/>
      <c r="U295" s="106"/>
    </row>
    <row r="297" customHeight="1" spans="1:21">
      <c r="A297" s="59">
        <v>2018</v>
      </c>
      <c r="B297" s="59" t="s">
        <v>75</v>
      </c>
      <c r="C297" s="59" t="s">
        <v>407</v>
      </c>
      <c r="D297" s="59"/>
      <c r="E297" s="60"/>
      <c r="F297" s="59" t="s">
        <v>72</v>
      </c>
      <c r="G297" s="3">
        <v>1</v>
      </c>
      <c r="H297" s="106"/>
      <c r="I297" s="128">
        <v>44590</v>
      </c>
      <c r="J297" s="106"/>
      <c r="K297" s="106"/>
      <c r="L297" s="106"/>
      <c r="M297" s="106"/>
      <c r="N297" s="106"/>
      <c r="O297" s="110">
        <v>40</v>
      </c>
      <c r="P297" s="64">
        <f>G297*O297</f>
        <v>40</v>
      </c>
      <c r="Q297" s="106"/>
      <c r="S297" s="106"/>
      <c r="T297" s="106"/>
      <c r="U297" s="106"/>
    </row>
    <row r="300" customHeight="1" spans="1:21">
      <c r="A300" s="59">
        <v>2019</v>
      </c>
      <c r="B300" s="59" t="s">
        <v>884</v>
      </c>
      <c r="C300" s="59" t="s">
        <v>2722</v>
      </c>
      <c r="D300" s="59"/>
      <c r="E300" s="60"/>
      <c r="F300" s="59" t="s">
        <v>30</v>
      </c>
      <c r="G300" s="3">
        <v>1</v>
      </c>
      <c r="H300" s="106"/>
      <c r="I300" s="128">
        <v>44590</v>
      </c>
      <c r="J300" s="106"/>
      <c r="K300" s="106"/>
      <c r="L300" s="106"/>
      <c r="M300" s="106"/>
      <c r="N300" s="106"/>
      <c r="O300" s="110">
        <v>15</v>
      </c>
      <c r="P300" s="64">
        <f t="shared" ref="P300:P303" si="48">G300*O300</f>
        <v>15</v>
      </c>
      <c r="Q300" s="106"/>
      <c r="S300" s="106"/>
      <c r="T300" s="106"/>
      <c r="U300" s="106"/>
    </row>
    <row r="301" customHeight="1" spans="1:21">
      <c r="A301" s="66">
        <v>2020</v>
      </c>
      <c r="B301" s="66" t="s">
        <v>42</v>
      </c>
      <c r="C301" s="66" t="s">
        <v>3497</v>
      </c>
      <c r="D301" s="66"/>
      <c r="E301" s="66" t="s">
        <v>1746</v>
      </c>
      <c r="F301" s="66" t="s">
        <v>25</v>
      </c>
      <c r="G301" s="3">
        <v>1</v>
      </c>
      <c r="H301" s="106"/>
      <c r="I301" s="128">
        <v>44590</v>
      </c>
      <c r="J301" s="106"/>
      <c r="K301" s="106"/>
      <c r="L301" s="106"/>
      <c r="M301" s="106"/>
      <c r="N301" s="106"/>
      <c r="O301" s="110"/>
      <c r="P301" s="64">
        <f t="shared" si="48"/>
        <v>0</v>
      </c>
      <c r="Q301" s="106"/>
      <c r="S301" s="106"/>
      <c r="T301" s="106"/>
      <c r="U301" s="106"/>
    </row>
    <row r="302" customHeight="1" spans="1:21">
      <c r="A302" s="59">
        <v>2019</v>
      </c>
      <c r="B302" s="59" t="s">
        <v>884</v>
      </c>
      <c r="C302" s="59" t="s">
        <v>2722</v>
      </c>
      <c r="D302" s="59"/>
      <c r="E302" s="60"/>
      <c r="F302" s="59" t="s">
        <v>25</v>
      </c>
      <c r="G302" s="3">
        <v>1</v>
      </c>
      <c r="H302" s="106"/>
      <c r="I302" s="128">
        <v>44590</v>
      </c>
      <c r="J302" s="106"/>
      <c r="K302" s="106"/>
      <c r="L302" s="106"/>
      <c r="M302" s="106"/>
      <c r="N302" s="106"/>
      <c r="O302" s="110">
        <v>10</v>
      </c>
      <c r="P302" s="64">
        <f t="shared" si="48"/>
        <v>10</v>
      </c>
      <c r="Q302" s="106"/>
      <c r="S302" s="106"/>
      <c r="T302" s="106"/>
      <c r="U302" s="106"/>
    </row>
    <row r="303" customHeight="1" spans="1:21">
      <c r="A303" s="66">
        <v>2019</v>
      </c>
      <c r="B303" s="66" t="s">
        <v>151</v>
      </c>
      <c r="C303" s="66" t="s">
        <v>24</v>
      </c>
      <c r="D303" s="66"/>
      <c r="E303" s="88"/>
      <c r="F303" s="66" t="s">
        <v>30</v>
      </c>
      <c r="G303" s="3">
        <v>1</v>
      </c>
      <c r="H303" s="106"/>
      <c r="I303" s="128">
        <v>44590</v>
      </c>
      <c r="J303" s="106"/>
      <c r="K303" s="106"/>
      <c r="L303" s="106"/>
      <c r="M303" s="106"/>
      <c r="N303" s="106"/>
      <c r="O303" s="110">
        <v>130</v>
      </c>
      <c r="P303" s="64">
        <f t="shared" si="48"/>
        <v>130</v>
      </c>
      <c r="Q303" s="106"/>
      <c r="S303" s="106"/>
      <c r="T303" s="106"/>
      <c r="U303" s="106"/>
    </row>
    <row r="304" customHeight="1" spans="1:21">
      <c r="A304" s="59"/>
      <c r="B304" s="59"/>
      <c r="C304" s="59"/>
      <c r="D304" s="59"/>
      <c r="E304" s="60"/>
      <c r="F304" s="59"/>
      <c r="H304" s="106"/>
      <c r="I304" s="128"/>
      <c r="J304" s="106"/>
      <c r="K304" s="106"/>
      <c r="L304" s="106"/>
      <c r="M304" s="106"/>
      <c r="N304" s="106"/>
      <c r="O304" s="110"/>
      <c r="Q304" s="106"/>
      <c r="S304" s="106"/>
      <c r="T304" s="106"/>
      <c r="U304" s="106"/>
    </row>
    <row r="307" customHeight="1" spans="1:21">
      <c r="A307" s="59">
        <v>2016</v>
      </c>
      <c r="B307" s="59" t="s">
        <v>473</v>
      </c>
      <c r="C307" s="59" t="s">
        <v>5411</v>
      </c>
      <c r="D307" s="59"/>
      <c r="E307" s="60"/>
      <c r="F307" s="59" t="s">
        <v>25</v>
      </c>
      <c r="G307" s="3">
        <v>1</v>
      </c>
      <c r="H307" s="106"/>
      <c r="I307" s="128">
        <v>44590</v>
      </c>
      <c r="J307" s="106"/>
      <c r="K307" s="106"/>
      <c r="L307" s="106"/>
      <c r="M307" s="106"/>
      <c r="N307" s="106"/>
      <c r="O307" s="110">
        <v>65</v>
      </c>
      <c r="P307" s="64">
        <f>G307*O307</f>
        <v>65</v>
      </c>
      <c r="Q307" s="106"/>
      <c r="S307" s="106"/>
      <c r="T307" s="106"/>
      <c r="U307" s="106"/>
    </row>
    <row r="314" customHeight="1" spans="1:21">
      <c r="A314" s="66">
        <v>2018</v>
      </c>
      <c r="B314" s="66" t="s">
        <v>119</v>
      </c>
      <c r="C314" s="66" t="s">
        <v>1087</v>
      </c>
      <c r="D314" s="66"/>
      <c r="E314" s="66" t="s">
        <v>1096</v>
      </c>
      <c r="F314" s="66" t="s">
        <v>25</v>
      </c>
      <c r="G314" s="3">
        <v>1</v>
      </c>
      <c r="H314" s="3" t="s">
        <v>4164</v>
      </c>
      <c r="I314" s="128">
        <v>44590</v>
      </c>
      <c r="J314" s="106"/>
      <c r="K314" s="106"/>
      <c r="L314" s="106"/>
      <c r="M314" s="106"/>
      <c r="N314" s="106"/>
      <c r="O314" s="110">
        <v>100</v>
      </c>
      <c r="P314" s="64">
        <f t="shared" ref="P314:P316" si="49">G314*O314</f>
        <v>100</v>
      </c>
      <c r="Q314" s="106"/>
      <c r="S314" s="106"/>
      <c r="T314" s="106"/>
      <c r="U314" s="106"/>
    </row>
    <row r="315" customHeight="1" spans="1:21">
      <c r="A315" s="66">
        <v>2012</v>
      </c>
      <c r="B315" s="66" t="s">
        <v>1555</v>
      </c>
      <c r="C315" s="66" t="s">
        <v>1081</v>
      </c>
      <c r="D315" s="66"/>
      <c r="E315" s="88"/>
      <c r="F315" s="66" t="s">
        <v>25</v>
      </c>
      <c r="G315" s="3">
        <v>1</v>
      </c>
      <c r="H315" s="3" t="s">
        <v>4164</v>
      </c>
      <c r="I315" s="128">
        <v>44590</v>
      </c>
      <c r="J315" s="106"/>
      <c r="K315" s="106"/>
      <c r="L315" s="106"/>
      <c r="M315" s="106"/>
      <c r="N315" s="106"/>
      <c r="O315" s="110">
        <v>60</v>
      </c>
      <c r="P315" s="64">
        <f t="shared" si="49"/>
        <v>60</v>
      </c>
      <c r="Q315" s="106"/>
      <c r="S315" s="106"/>
      <c r="T315" s="106"/>
      <c r="U315" s="106"/>
    </row>
    <row r="316" customHeight="1" spans="1:21">
      <c r="A316" s="59">
        <v>2017</v>
      </c>
      <c r="B316" s="59" t="s">
        <v>305</v>
      </c>
      <c r="C316" s="59" t="s">
        <v>1340</v>
      </c>
      <c r="D316" s="59"/>
      <c r="E316" s="60"/>
      <c r="F316" s="59" t="s">
        <v>30</v>
      </c>
      <c r="G316" s="3">
        <v>1</v>
      </c>
      <c r="H316" s="3" t="s">
        <v>4164</v>
      </c>
      <c r="I316" s="128">
        <v>44590</v>
      </c>
      <c r="J316" s="106"/>
      <c r="K316" s="106"/>
      <c r="L316" s="106"/>
      <c r="M316" s="106"/>
      <c r="N316" s="106"/>
      <c r="O316" s="110">
        <v>50</v>
      </c>
      <c r="P316" s="64">
        <f t="shared" si="49"/>
        <v>50</v>
      </c>
      <c r="Q316" s="106"/>
      <c r="S316" s="106"/>
      <c r="T316" s="106"/>
      <c r="U316" s="106"/>
    </row>
    <row r="323" customHeight="1" spans="1:21">
      <c r="A323" s="10"/>
      <c r="B323" s="10"/>
      <c r="C323" s="10"/>
      <c r="D323" s="10"/>
      <c r="E323" s="10"/>
      <c r="F323" s="10"/>
      <c r="H323" s="106"/>
      <c r="J323" s="106"/>
      <c r="K323" s="106"/>
      <c r="L323" s="106"/>
      <c r="M323" s="106"/>
      <c r="N323" s="106"/>
      <c r="O323" s="110"/>
      <c r="P323" s="106"/>
      <c r="Q323" s="106"/>
      <c r="S323" s="106"/>
      <c r="T323" s="106"/>
      <c r="U323" s="106"/>
    </row>
    <row r="324" customHeight="1" spans="1:21">
      <c r="A324" s="59">
        <v>2020</v>
      </c>
      <c r="B324" s="59" t="s">
        <v>1160</v>
      </c>
      <c r="C324" s="59" t="s">
        <v>1319</v>
      </c>
      <c r="D324" s="59"/>
      <c r="E324" s="59" t="s">
        <v>1622</v>
      </c>
      <c r="F324" s="59" t="s">
        <v>30</v>
      </c>
      <c r="G324" s="3">
        <v>11</v>
      </c>
      <c r="H324" s="3" t="s">
        <v>4164</v>
      </c>
      <c r="I324" s="128">
        <v>44590</v>
      </c>
      <c r="J324" s="106"/>
      <c r="K324" s="106"/>
      <c r="L324" s="106"/>
      <c r="M324" s="106"/>
      <c r="N324" s="106"/>
      <c r="O324" s="110">
        <v>100</v>
      </c>
      <c r="P324" s="64">
        <f>G324*O324</f>
        <v>1100</v>
      </c>
      <c r="Q324" s="106"/>
      <c r="S324" s="106"/>
      <c r="T324" s="106"/>
      <c r="U324" s="106"/>
    </row>
    <row r="326" customHeight="1" spans="1:21">
      <c r="A326" s="59">
        <v>2018</v>
      </c>
      <c r="B326" s="59" t="s">
        <v>5402</v>
      </c>
      <c r="C326" s="59" t="s">
        <v>58</v>
      </c>
      <c r="D326" s="59"/>
      <c r="E326" s="59" t="s">
        <v>506</v>
      </c>
      <c r="F326" s="59" t="s">
        <v>68</v>
      </c>
      <c r="G326" s="3">
        <v>1</v>
      </c>
      <c r="H326" s="106"/>
      <c r="I326" s="128">
        <v>44590</v>
      </c>
      <c r="J326" s="106"/>
      <c r="K326" s="106"/>
      <c r="L326" s="106"/>
      <c r="M326" s="106"/>
      <c r="N326" s="106"/>
      <c r="O326" s="110">
        <v>130</v>
      </c>
      <c r="P326" s="64">
        <f t="shared" ref="P326:P331" si="50">G326*O326</f>
        <v>130</v>
      </c>
      <c r="Q326" s="106"/>
      <c r="S326" s="106"/>
      <c r="T326" s="106"/>
      <c r="U326" s="106"/>
    </row>
    <row r="327" customHeight="1" spans="1:21">
      <c r="A327" s="59">
        <v>2018</v>
      </c>
      <c r="B327" s="59" t="s">
        <v>415</v>
      </c>
      <c r="C327" s="59" t="s">
        <v>5412</v>
      </c>
      <c r="D327" s="59"/>
      <c r="E327" s="60"/>
      <c r="F327" s="59" t="s">
        <v>68</v>
      </c>
      <c r="G327" s="3">
        <v>1</v>
      </c>
      <c r="H327" s="106"/>
      <c r="I327" s="128">
        <v>44590</v>
      </c>
      <c r="J327" s="106"/>
      <c r="K327" s="106"/>
      <c r="L327" s="106"/>
      <c r="M327" s="106"/>
      <c r="N327" s="106"/>
      <c r="O327" s="110">
        <v>110</v>
      </c>
      <c r="P327" s="64">
        <f t="shared" si="50"/>
        <v>110</v>
      </c>
      <c r="Q327" s="106"/>
      <c r="S327" s="106"/>
      <c r="T327" s="106"/>
      <c r="U327" s="106"/>
    </row>
    <row r="328" customHeight="1" spans="1:21">
      <c r="A328" s="59">
        <v>2018</v>
      </c>
      <c r="B328" s="59" t="s">
        <v>742</v>
      </c>
      <c r="C328" s="59" t="s">
        <v>5413</v>
      </c>
      <c r="D328" s="59"/>
      <c r="E328" s="59" t="s">
        <v>743</v>
      </c>
      <c r="F328" s="59" t="s">
        <v>68</v>
      </c>
      <c r="G328" s="3">
        <v>1</v>
      </c>
      <c r="H328" s="106"/>
      <c r="I328" s="128">
        <v>44590</v>
      </c>
      <c r="J328" s="106"/>
      <c r="K328" s="106"/>
      <c r="L328" s="106"/>
      <c r="M328" s="106"/>
      <c r="N328" s="106"/>
      <c r="O328" s="110">
        <v>90</v>
      </c>
      <c r="P328" s="64">
        <f t="shared" si="50"/>
        <v>90</v>
      </c>
      <c r="Q328" s="106"/>
      <c r="S328" s="106"/>
      <c r="T328" s="106"/>
      <c r="U328" s="106"/>
    </row>
    <row r="329" customHeight="1" spans="1:21">
      <c r="A329" s="59">
        <v>2018</v>
      </c>
      <c r="B329" s="59" t="s">
        <v>413</v>
      </c>
      <c r="C329" s="59" t="s">
        <v>5414</v>
      </c>
      <c r="D329" s="59"/>
      <c r="E329" s="60"/>
      <c r="F329" s="59" t="s">
        <v>244</v>
      </c>
      <c r="G329" s="3">
        <v>1</v>
      </c>
      <c r="H329" s="106"/>
      <c r="I329" s="128">
        <v>44590</v>
      </c>
      <c r="J329" s="106"/>
      <c r="K329" s="106"/>
      <c r="L329" s="106"/>
      <c r="M329" s="106"/>
      <c r="N329" s="106"/>
      <c r="O329" s="110">
        <v>80</v>
      </c>
      <c r="P329" s="64">
        <f t="shared" si="50"/>
        <v>80</v>
      </c>
      <c r="Q329" s="106"/>
      <c r="S329" s="106"/>
      <c r="T329" s="106"/>
      <c r="U329" s="106"/>
    </row>
    <row r="330" customHeight="1" spans="1:21">
      <c r="A330" s="59">
        <v>2018</v>
      </c>
      <c r="B330" s="59" t="s">
        <v>413</v>
      </c>
      <c r="C330" s="59" t="s">
        <v>5414</v>
      </c>
      <c r="D330" s="59"/>
      <c r="E330" s="60"/>
      <c r="F330" s="59" t="s">
        <v>68</v>
      </c>
      <c r="G330" s="3">
        <v>1</v>
      </c>
      <c r="H330" s="106"/>
      <c r="I330" s="128">
        <v>44590</v>
      </c>
      <c r="J330" s="106"/>
      <c r="K330" s="106"/>
      <c r="L330" s="106"/>
      <c r="M330" s="106"/>
      <c r="N330" s="106"/>
      <c r="O330" s="110">
        <v>80</v>
      </c>
      <c r="P330" s="64">
        <f t="shared" si="50"/>
        <v>80</v>
      </c>
      <c r="Q330" s="106"/>
      <c r="S330" s="106"/>
      <c r="T330" s="106"/>
      <c r="U330" s="106"/>
    </row>
    <row r="331" customHeight="1" spans="1:21">
      <c r="A331" s="66">
        <v>2013</v>
      </c>
      <c r="B331" s="66" t="s">
        <v>954</v>
      </c>
      <c r="C331" s="66" t="s">
        <v>1686</v>
      </c>
      <c r="D331" s="66"/>
      <c r="E331" s="66" t="s">
        <v>5415</v>
      </c>
      <c r="F331" s="66" t="s">
        <v>462</v>
      </c>
      <c r="G331" s="3">
        <v>1</v>
      </c>
      <c r="H331" s="3" t="s">
        <v>4164</v>
      </c>
      <c r="I331" s="128">
        <v>44590</v>
      </c>
      <c r="J331" s="106"/>
      <c r="K331" s="106"/>
      <c r="L331" s="106"/>
      <c r="M331" s="106"/>
      <c r="N331" s="106"/>
      <c r="O331" s="110">
        <v>200</v>
      </c>
      <c r="P331" s="64">
        <f t="shared" si="50"/>
        <v>200</v>
      </c>
      <c r="Q331" s="106"/>
      <c r="S331" s="106"/>
      <c r="T331" s="106"/>
      <c r="U331" s="106"/>
    </row>
    <row r="333" customHeight="1" spans="1:21">
      <c r="A333" s="59">
        <v>2018</v>
      </c>
      <c r="B333" s="59" t="s">
        <v>23</v>
      </c>
      <c r="C333" s="59" t="s">
        <v>5416</v>
      </c>
      <c r="D333" s="59"/>
      <c r="E333" s="60"/>
      <c r="F333" s="59" t="s">
        <v>68</v>
      </c>
      <c r="G333" s="3">
        <v>1</v>
      </c>
      <c r="H333" s="106"/>
      <c r="I333" s="128">
        <v>44590</v>
      </c>
      <c r="J333" s="106"/>
      <c r="K333" s="106"/>
      <c r="L333" s="106"/>
      <c r="M333" s="106"/>
      <c r="N333" s="106"/>
      <c r="O333" s="110">
        <v>120</v>
      </c>
      <c r="P333" s="64">
        <f t="shared" ref="P333:P337" si="51">G333*O333</f>
        <v>120</v>
      </c>
      <c r="Q333" s="106"/>
      <c r="S333" s="106"/>
      <c r="T333" s="106"/>
      <c r="U333" s="106"/>
    </row>
    <row r="334" customHeight="1" spans="1:21">
      <c r="A334" s="66">
        <v>2020</v>
      </c>
      <c r="B334" s="66" t="s">
        <v>1160</v>
      </c>
      <c r="C334" s="66" t="s">
        <v>982</v>
      </c>
      <c r="D334" s="66"/>
      <c r="E334" s="66" t="s">
        <v>1622</v>
      </c>
      <c r="F334" s="66" t="s">
        <v>30</v>
      </c>
      <c r="G334" s="3">
        <v>1</v>
      </c>
      <c r="H334" s="3" t="s">
        <v>4164</v>
      </c>
      <c r="I334" s="128">
        <v>44590</v>
      </c>
      <c r="J334" s="106"/>
      <c r="K334" s="106"/>
      <c r="L334" s="106"/>
      <c r="M334" s="106"/>
      <c r="N334" s="106"/>
      <c r="O334" s="110">
        <v>55</v>
      </c>
      <c r="P334" s="64">
        <f t="shared" si="51"/>
        <v>55</v>
      </c>
      <c r="Q334" s="106"/>
      <c r="S334" s="106"/>
      <c r="T334" s="106"/>
      <c r="U334" s="106"/>
    </row>
    <row r="335" customHeight="1" spans="1:21">
      <c r="A335" s="66">
        <v>2020</v>
      </c>
      <c r="B335" s="66" t="s">
        <v>786</v>
      </c>
      <c r="C335" s="66" t="s">
        <v>1561</v>
      </c>
      <c r="D335" s="66"/>
      <c r="E335" s="66" t="s">
        <v>5417</v>
      </c>
      <c r="F335" s="66" t="s">
        <v>30</v>
      </c>
      <c r="G335" s="3">
        <v>1</v>
      </c>
      <c r="H335" s="3" t="s">
        <v>4164</v>
      </c>
      <c r="I335" s="128">
        <v>44590</v>
      </c>
      <c r="J335" s="106"/>
      <c r="K335" s="106"/>
      <c r="L335" s="106"/>
      <c r="M335" s="106"/>
      <c r="N335" s="106"/>
      <c r="O335" s="110">
        <v>75</v>
      </c>
      <c r="P335" s="64">
        <f t="shared" si="51"/>
        <v>75</v>
      </c>
      <c r="Q335" s="106"/>
      <c r="S335" s="106"/>
      <c r="T335" s="106"/>
      <c r="U335" s="106"/>
    </row>
    <row r="336" customHeight="1" spans="1:21">
      <c r="A336" s="66">
        <v>2020</v>
      </c>
      <c r="B336" s="66" t="s">
        <v>786</v>
      </c>
      <c r="C336" s="66" t="s">
        <v>1561</v>
      </c>
      <c r="D336" s="66"/>
      <c r="E336" s="66" t="s">
        <v>5418</v>
      </c>
      <c r="F336" s="66" t="s">
        <v>30</v>
      </c>
      <c r="G336" s="3">
        <v>1</v>
      </c>
      <c r="H336" s="3" t="s">
        <v>4164</v>
      </c>
      <c r="I336" s="128">
        <v>44590</v>
      </c>
      <c r="J336" s="106"/>
      <c r="K336" s="106"/>
      <c r="L336" s="106"/>
      <c r="M336" s="106"/>
      <c r="N336" s="106"/>
      <c r="O336" s="110">
        <v>80</v>
      </c>
      <c r="P336" s="64">
        <f t="shared" si="51"/>
        <v>80</v>
      </c>
      <c r="Q336" s="106"/>
      <c r="S336" s="106"/>
      <c r="T336" s="106"/>
      <c r="U336" s="106"/>
    </row>
    <row r="337" customHeight="1" spans="1:21">
      <c r="A337" s="59">
        <v>2019</v>
      </c>
      <c r="B337" s="59" t="s">
        <v>956</v>
      </c>
      <c r="C337" s="59" t="s">
        <v>2199</v>
      </c>
      <c r="D337" s="59"/>
      <c r="E337" s="60"/>
      <c r="F337" s="59" t="s">
        <v>30</v>
      </c>
      <c r="G337" s="3">
        <v>3</v>
      </c>
      <c r="H337" s="106"/>
      <c r="I337" s="128">
        <v>44590</v>
      </c>
      <c r="J337" s="106"/>
      <c r="K337" s="106"/>
      <c r="L337" s="106"/>
      <c r="M337" s="106"/>
      <c r="N337" s="106"/>
      <c r="O337" s="110">
        <v>100</v>
      </c>
      <c r="P337" s="64">
        <f t="shared" si="51"/>
        <v>300</v>
      </c>
      <c r="Q337" s="106"/>
      <c r="S337" s="106"/>
      <c r="T337" s="106"/>
      <c r="U337" s="106"/>
    </row>
    <row r="341" customHeight="1" spans="1:21">
      <c r="A341" s="59">
        <v>2020</v>
      </c>
      <c r="B341" s="59" t="s">
        <v>786</v>
      </c>
      <c r="C341" s="59" t="s">
        <v>885</v>
      </c>
      <c r="D341" s="59"/>
      <c r="E341" s="59" t="s">
        <v>1541</v>
      </c>
      <c r="F341" s="59" t="s">
        <v>30</v>
      </c>
      <c r="G341" s="3">
        <v>1</v>
      </c>
      <c r="H341" s="3" t="s">
        <v>4164</v>
      </c>
      <c r="I341" s="128">
        <v>44590</v>
      </c>
      <c r="J341" s="106"/>
      <c r="K341" s="106"/>
      <c r="L341" s="106"/>
      <c r="M341" s="106"/>
      <c r="N341" s="106"/>
      <c r="O341" s="110">
        <v>100</v>
      </c>
      <c r="P341" s="64">
        <f t="shared" ref="P341:P343" si="52">G341*O341</f>
        <v>100</v>
      </c>
      <c r="Q341" s="106"/>
      <c r="S341" s="106"/>
      <c r="T341" s="106"/>
      <c r="U341" s="106"/>
    </row>
    <row r="342" customHeight="1" spans="1:21">
      <c r="A342" s="59">
        <v>2020</v>
      </c>
      <c r="B342" s="59" t="s">
        <v>884</v>
      </c>
      <c r="C342" s="59" t="s">
        <v>885</v>
      </c>
      <c r="D342" s="59"/>
      <c r="E342" s="59" t="s">
        <v>3156</v>
      </c>
      <c r="F342" s="59" t="s">
        <v>887</v>
      </c>
      <c r="G342" s="3">
        <v>1</v>
      </c>
      <c r="H342" s="3" t="s">
        <v>4164</v>
      </c>
      <c r="I342" s="128">
        <v>44590</v>
      </c>
      <c r="J342" s="106"/>
      <c r="K342" s="106"/>
      <c r="L342" s="106"/>
      <c r="M342" s="106"/>
      <c r="N342" s="106"/>
      <c r="O342" s="110">
        <v>50</v>
      </c>
      <c r="P342" s="64">
        <f t="shared" si="52"/>
        <v>50</v>
      </c>
      <c r="Q342" s="106"/>
      <c r="S342" s="106"/>
      <c r="T342" s="106"/>
      <c r="U342" s="106"/>
    </row>
    <row r="343" customHeight="1" spans="1:21">
      <c r="A343" s="66">
        <v>2020</v>
      </c>
      <c r="B343" s="66" t="s">
        <v>1099</v>
      </c>
      <c r="C343" s="66" t="s">
        <v>5419</v>
      </c>
      <c r="D343" s="66"/>
      <c r="E343" s="66" t="s">
        <v>869</v>
      </c>
      <c r="F343" s="66" t="s">
        <v>63</v>
      </c>
      <c r="G343" s="3">
        <v>1</v>
      </c>
      <c r="H343" s="3" t="s">
        <v>4164</v>
      </c>
      <c r="I343" s="128">
        <v>44590</v>
      </c>
      <c r="J343" s="106"/>
      <c r="K343" s="106"/>
      <c r="L343" s="106"/>
      <c r="M343" s="106"/>
      <c r="N343" s="106"/>
      <c r="O343" s="110">
        <v>5</v>
      </c>
      <c r="P343" s="64">
        <f t="shared" si="52"/>
        <v>5</v>
      </c>
      <c r="Q343" s="106"/>
      <c r="S343" s="106"/>
      <c r="T343" s="106"/>
      <c r="U343" s="106"/>
    </row>
    <row r="347" customHeight="1" spans="1:21">
      <c r="A347" s="66">
        <v>2005</v>
      </c>
      <c r="B347" s="66" t="s">
        <v>5402</v>
      </c>
      <c r="C347" s="66" t="s">
        <v>1757</v>
      </c>
      <c r="D347" s="66"/>
      <c r="E347" s="66" t="s">
        <v>851</v>
      </c>
      <c r="F347" s="66" t="s">
        <v>63</v>
      </c>
      <c r="G347" s="3">
        <v>1</v>
      </c>
      <c r="H347" s="3" t="s">
        <v>4164</v>
      </c>
      <c r="I347" s="128">
        <v>44590</v>
      </c>
      <c r="J347" s="106"/>
      <c r="K347" s="106"/>
      <c r="L347" s="106"/>
      <c r="M347" s="106"/>
      <c r="N347" s="106"/>
      <c r="O347" s="110">
        <v>10</v>
      </c>
      <c r="P347" s="64">
        <f t="shared" ref="P347:P348" si="53">G347*O347</f>
        <v>10</v>
      </c>
      <c r="Q347" s="106"/>
      <c r="S347" s="106"/>
      <c r="T347" s="106"/>
      <c r="U347" s="106"/>
    </row>
    <row r="348" customHeight="1" spans="1:21">
      <c r="A348" s="66">
        <v>2019</v>
      </c>
      <c r="B348" s="66" t="s">
        <v>5420</v>
      </c>
      <c r="C348" s="66" t="s">
        <v>3114</v>
      </c>
      <c r="D348" s="66"/>
      <c r="E348" s="66" t="s">
        <v>5421</v>
      </c>
      <c r="F348" s="66" t="s">
        <v>2967</v>
      </c>
      <c r="G348" s="3">
        <v>1</v>
      </c>
      <c r="H348" s="3" t="s">
        <v>4164</v>
      </c>
      <c r="I348" s="128">
        <v>44590</v>
      </c>
      <c r="J348" s="106"/>
      <c r="K348" s="106"/>
      <c r="L348" s="106"/>
      <c r="M348" s="106"/>
      <c r="N348" s="106"/>
      <c r="O348" s="110">
        <v>20</v>
      </c>
      <c r="P348" s="64">
        <f t="shared" si="53"/>
        <v>20</v>
      </c>
      <c r="Q348" s="106"/>
      <c r="S348" s="106"/>
      <c r="T348" s="106"/>
      <c r="U348" s="106"/>
    </row>
    <row r="354" customHeight="1" spans="1:21">
      <c r="A354" s="59">
        <v>2018</v>
      </c>
      <c r="B354" s="59" t="s">
        <v>62</v>
      </c>
      <c r="C354" s="59" t="s">
        <v>5422</v>
      </c>
      <c r="D354" s="59"/>
      <c r="E354" s="59" t="s">
        <v>5423</v>
      </c>
      <c r="F354" s="59" t="s">
        <v>20</v>
      </c>
      <c r="G354" s="3">
        <v>1</v>
      </c>
      <c r="H354" s="106"/>
      <c r="I354" s="128">
        <v>44590</v>
      </c>
      <c r="J354" s="106"/>
      <c r="K354" s="106"/>
      <c r="L354" s="106"/>
      <c r="M354" s="106"/>
      <c r="N354" s="106"/>
      <c r="O354" s="110">
        <v>80</v>
      </c>
      <c r="P354" s="64">
        <f t="shared" ref="P354:P356" si="54">G354*O354</f>
        <v>80</v>
      </c>
      <c r="Q354" s="106"/>
      <c r="S354" s="106"/>
      <c r="T354" s="106"/>
      <c r="U354" s="106"/>
    </row>
    <row r="355" customHeight="1" spans="1:21">
      <c r="A355" s="59">
        <v>2018</v>
      </c>
      <c r="B355" s="59" t="s">
        <v>62</v>
      </c>
      <c r="C355" s="59" t="s">
        <v>5422</v>
      </c>
      <c r="D355" s="59"/>
      <c r="E355" s="59" t="s">
        <v>5423</v>
      </c>
      <c r="F355" s="59" t="s">
        <v>60</v>
      </c>
      <c r="G355" s="3">
        <v>1</v>
      </c>
      <c r="H355" s="106"/>
      <c r="I355" s="128">
        <v>44590</v>
      </c>
      <c r="J355" s="106"/>
      <c r="K355" s="106"/>
      <c r="L355" s="106"/>
      <c r="M355" s="106"/>
      <c r="N355" s="106"/>
      <c r="O355" s="110">
        <v>15</v>
      </c>
      <c r="P355" s="64">
        <f t="shared" si="54"/>
        <v>15</v>
      </c>
      <c r="Q355" s="106"/>
      <c r="S355" s="106"/>
      <c r="T355" s="106"/>
      <c r="U355" s="106"/>
    </row>
    <row r="356" customHeight="1" spans="1:21">
      <c r="A356" s="59">
        <v>2018</v>
      </c>
      <c r="B356" s="59" t="s">
        <v>62</v>
      </c>
      <c r="C356" s="59" t="s">
        <v>5422</v>
      </c>
      <c r="D356" s="59"/>
      <c r="E356" s="60"/>
      <c r="F356" s="59" t="s">
        <v>20</v>
      </c>
      <c r="G356" s="3">
        <v>1</v>
      </c>
      <c r="H356" s="106"/>
      <c r="I356" s="128">
        <v>44590</v>
      </c>
      <c r="J356" s="106"/>
      <c r="K356" s="106"/>
      <c r="L356" s="106"/>
      <c r="M356" s="106"/>
      <c r="N356" s="106"/>
      <c r="O356" s="110">
        <v>50</v>
      </c>
      <c r="P356" s="64">
        <f t="shared" si="54"/>
        <v>50</v>
      </c>
      <c r="Q356" s="106"/>
      <c r="S356" s="106"/>
      <c r="T356" s="106"/>
      <c r="U356" s="106"/>
    </row>
    <row r="361" customHeight="1" spans="1:21">
      <c r="A361" s="59">
        <v>2020</v>
      </c>
      <c r="B361" s="59" t="s">
        <v>75</v>
      </c>
      <c r="C361" s="59" t="s">
        <v>3497</v>
      </c>
      <c r="D361" s="59"/>
      <c r="E361" s="59" t="s">
        <v>59</v>
      </c>
      <c r="F361" s="59" t="s">
        <v>60</v>
      </c>
      <c r="G361" s="3">
        <v>1</v>
      </c>
      <c r="H361" s="106"/>
      <c r="I361" s="128">
        <v>44590</v>
      </c>
      <c r="J361" s="106"/>
      <c r="K361" s="106"/>
      <c r="L361" s="106"/>
      <c r="M361" s="106"/>
      <c r="N361" s="106"/>
      <c r="O361" s="110">
        <v>5</v>
      </c>
      <c r="P361" s="64">
        <f>G361*O361</f>
        <v>5</v>
      </c>
      <c r="Q361" s="106"/>
      <c r="S361" s="106"/>
      <c r="T361" s="106"/>
      <c r="U361" s="106"/>
    </row>
    <row r="365" customHeight="1" spans="1:21">
      <c r="A365" s="59">
        <v>2021</v>
      </c>
      <c r="B365" s="59" t="s">
        <v>90</v>
      </c>
      <c r="C365" s="59" t="s">
        <v>1403</v>
      </c>
      <c r="D365" s="59"/>
      <c r="E365" s="59" t="s">
        <v>5424</v>
      </c>
      <c r="F365" s="59" t="s">
        <v>60</v>
      </c>
      <c r="G365" s="3">
        <v>1</v>
      </c>
      <c r="H365" s="3" t="s">
        <v>4164</v>
      </c>
      <c r="I365" s="128">
        <v>44590</v>
      </c>
      <c r="J365" s="106"/>
      <c r="K365" s="106"/>
      <c r="L365" s="106"/>
      <c r="M365" s="106"/>
      <c r="N365" s="106"/>
      <c r="O365" s="110">
        <v>10</v>
      </c>
      <c r="P365" s="64">
        <f>G365*O365</f>
        <v>10</v>
      </c>
      <c r="Q365" s="106"/>
      <c r="S365" s="106"/>
      <c r="T365" s="106"/>
      <c r="U365" s="106"/>
    </row>
    <row r="367" customHeight="1" spans="1:21">
      <c r="A367" s="59">
        <v>2019</v>
      </c>
      <c r="B367" s="59" t="s">
        <v>5402</v>
      </c>
      <c r="C367" s="59" t="s">
        <v>3656</v>
      </c>
      <c r="D367" s="59"/>
      <c r="E367" s="59" t="s">
        <v>5425</v>
      </c>
      <c r="F367" s="59" t="s">
        <v>60</v>
      </c>
      <c r="G367" s="3">
        <v>1</v>
      </c>
      <c r="H367" s="106"/>
      <c r="I367" s="128">
        <v>44590</v>
      </c>
      <c r="J367" s="106"/>
      <c r="K367" s="106"/>
      <c r="L367" s="106"/>
      <c r="M367" s="106"/>
      <c r="N367" s="106"/>
      <c r="O367" s="110">
        <v>10</v>
      </c>
      <c r="P367" s="64">
        <f t="shared" ref="P367:P370" si="55">G367*O367</f>
        <v>10</v>
      </c>
      <c r="Q367" s="106"/>
      <c r="S367" s="106"/>
      <c r="T367" s="106"/>
      <c r="U367" s="106"/>
    </row>
    <row r="368" customHeight="1" spans="1:21">
      <c r="A368" s="59">
        <v>2019</v>
      </c>
      <c r="B368" s="59" t="s">
        <v>413</v>
      </c>
      <c r="C368" s="59" t="s">
        <v>3656</v>
      </c>
      <c r="D368" s="59"/>
      <c r="E368" s="60"/>
      <c r="F368" s="59" t="s">
        <v>20</v>
      </c>
      <c r="G368" s="3">
        <v>1</v>
      </c>
      <c r="H368" s="106"/>
      <c r="I368" s="128">
        <v>44590</v>
      </c>
      <c r="J368" s="106"/>
      <c r="K368" s="106"/>
      <c r="L368" s="106"/>
      <c r="M368" s="106"/>
      <c r="N368" s="106"/>
      <c r="O368" s="110">
        <v>40</v>
      </c>
      <c r="P368" s="64">
        <f t="shared" si="55"/>
        <v>40</v>
      </c>
      <c r="Q368" s="106"/>
      <c r="S368" s="106"/>
      <c r="T368" s="106"/>
      <c r="U368" s="106"/>
    </row>
    <row r="369" customHeight="1" spans="1:21">
      <c r="A369" s="59">
        <v>2020</v>
      </c>
      <c r="B369" s="59" t="s">
        <v>1365</v>
      </c>
      <c r="C369" s="59" t="s">
        <v>873</v>
      </c>
      <c r="D369" s="59">
        <v>266</v>
      </c>
      <c r="E369" s="60"/>
      <c r="F369" s="59" t="s">
        <v>2705</v>
      </c>
      <c r="G369" s="3">
        <v>1</v>
      </c>
      <c r="H369" s="3" t="s">
        <v>4164</v>
      </c>
      <c r="I369" s="128">
        <v>44590</v>
      </c>
      <c r="J369" s="106"/>
      <c r="K369" s="106"/>
      <c r="L369" s="106"/>
      <c r="M369" s="106"/>
      <c r="N369" s="106"/>
      <c r="O369" s="110">
        <v>10</v>
      </c>
      <c r="P369" s="64">
        <f t="shared" si="55"/>
        <v>10</v>
      </c>
      <c r="Q369" s="106"/>
      <c r="S369" s="106"/>
      <c r="T369" s="106"/>
      <c r="U369" s="106"/>
    </row>
    <row r="370" customHeight="1" spans="1:21">
      <c r="A370" s="59">
        <v>2019</v>
      </c>
      <c r="B370" s="59" t="s">
        <v>5402</v>
      </c>
      <c r="C370" s="59" t="s">
        <v>3656</v>
      </c>
      <c r="D370" s="59"/>
      <c r="E370" s="60"/>
      <c r="F370" s="59" t="s">
        <v>63</v>
      </c>
      <c r="G370" s="3">
        <v>1</v>
      </c>
      <c r="H370" s="106"/>
      <c r="I370" s="128">
        <v>44590</v>
      </c>
      <c r="J370" s="106"/>
      <c r="K370" s="106"/>
      <c r="L370" s="106"/>
      <c r="M370" s="106"/>
      <c r="N370" s="106"/>
      <c r="O370" s="110">
        <v>10</v>
      </c>
      <c r="P370" s="64">
        <f t="shared" si="55"/>
        <v>10</v>
      </c>
      <c r="Q370" s="106"/>
      <c r="S370" s="106"/>
      <c r="T370" s="106"/>
      <c r="U370" s="106"/>
    </row>
    <row r="373" customHeight="1" spans="1:21">
      <c r="A373" s="66">
        <v>2019</v>
      </c>
      <c r="B373" s="66" t="s">
        <v>39</v>
      </c>
      <c r="C373" s="66" t="s">
        <v>3656</v>
      </c>
      <c r="D373" s="66"/>
      <c r="E373" s="66" t="s">
        <v>5426</v>
      </c>
      <c r="F373" s="66" t="s">
        <v>20</v>
      </c>
      <c r="G373" s="3">
        <v>1</v>
      </c>
      <c r="H373" s="106"/>
      <c r="I373" s="128">
        <v>44590</v>
      </c>
      <c r="J373" s="106"/>
      <c r="K373" s="106"/>
      <c r="L373" s="106"/>
      <c r="M373" s="106"/>
      <c r="N373" s="106"/>
      <c r="O373" s="110">
        <v>10</v>
      </c>
      <c r="P373" s="64">
        <f>G373*O373</f>
        <v>10</v>
      </c>
      <c r="Q373" s="106"/>
      <c r="S373" s="106"/>
      <c r="T373" s="106"/>
      <c r="U373" s="106"/>
    </row>
    <row r="375" customHeight="1" spans="1:21">
      <c r="A375" s="59">
        <v>2019</v>
      </c>
      <c r="B375" s="59" t="s">
        <v>786</v>
      </c>
      <c r="C375" s="59" t="s">
        <v>3118</v>
      </c>
      <c r="D375" s="59"/>
      <c r="E375" s="60"/>
      <c r="F375" s="59" t="s">
        <v>60</v>
      </c>
      <c r="G375" s="3">
        <v>1</v>
      </c>
      <c r="H375" s="3" t="s">
        <v>4164</v>
      </c>
      <c r="I375" s="128">
        <v>44590</v>
      </c>
      <c r="J375" s="106"/>
      <c r="K375" s="106"/>
      <c r="L375" s="106"/>
      <c r="M375" s="106"/>
      <c r="N375" s="106"/>
      <c r="O375" s="110">
        <v>10</v>
      </c>
      <c r="P375" s="64">
        <f>G375*O375</f>
        <v>10</v>
      </c>
      <c r="Q375" s="106"/>
      <c r="S375" s="106"/>
      <c r="T375" s="106"/>
      <c r="U375" s="106"/>
    </row>
    <row r="377" customHeight="1" spans="1:21">
      <c r="A377" s="66">
        <v>2020</v>
      </c>
      <c r="B377" s="66" t="s">
        <v>3188</v>
      </c>
      <c r="C377" s="66" t="s">
        <v>893</v>
      </c>
      <c r="D377" s="66"/>
      <c r="E377" s="66" t="s">
        <v>1311</v>
      </c>
      <c r="F377" s="66" t="s">
        <v>60</v>
      </c>
      <c r="G377" s="3">
        <v>1</v>
      </c>
      <c r="H377" s="3" t="s">
        <v>4164</v>
      </c>
      <c r="I377" s="128">
        <v>44590</v>
      </c>
      <c r="J377" s="106"/>
      <c r="K377" s="106"/>
      <c r="L377" s="106"/>
      <c r="M377" s="106"/>
      <c r="N377" s="106"/>
      <c r="O377" s="110">
        <v>15</v>
      </c>
      <c r="P377" s="64">
        <f>G377*O377</f>
        <v>15</v>
      </c>
      <c r="Q377" s="106"/>
      <c r="S377" s="106"/>
      <c r="T377" s="106"/>
      <c r="U377" s="106"/>
    </row>
    <row r="379" customHeight="1" spans="1:21">
      <c r="A379" s="66">
        <v>2020</v>
      </c>
      <c r="B379" s="66" t="s">
        <v>954</v>
      </c>
      <c r="C379" s="66" t="s">
        <v>1385</v>
      </c>
      <c r="D379" s="66"/>
      <c r="E379" s="66" t="s">
        <v>1735</v>
      </c>
      <c r="F379" s="66" t="s">
        <v>20</v>
      </c>
      <c r="G379" s="3">
        <v>1</v>
      </c>
      <c r="H379" s="3" t="s">
        <v>4164</v>
      </c>
      <c r="I379" s="128">
        <v>44590</v>
      </c>
      <c r="J379" s="106"/>
      <c r="K379" s="106"/>
      <c r="L379" s="106"/>
      <c r="M379" s="106"/>
      <c r="N379" s="106"/>
      <c r="O379" s="110">
        <v>15</v>
      </c>
      <c r="P379" s="64">
        <f>G379*O379</f>
        <v>15</v>
      </c>
      <c r="Q379" s="106"/>
      <c r="S379" s="106"/>
      <c r="T379" s="106"/>
      <c r="U379" s="106"/>
    </row>
    <row r="383" customHeight="1" spans="1:21">
      <c r="A383" s="66">
        <v>2020</v>
      </c>
      <c r="B383" s="66" t="s">
        <v>119</v>
      </c>
      <c r="C383" s="66" t="s">
        <v>895</v>
      </c>
      <c r="D383" s="66"/>
      <c r="E383" s="66" t="s">
        <v>5427</v>
      </c>
      <c r="F383" s="66" t="s">
        <v>20</v>
      </c>
      <c r="G383" s="3">
        <v>1</v>
      </c>
      <c r="H383" s="3" t="s">
        <v>4164</v>
      </c>
      <c r="I383" s="128">
        <v>44590</v>
      </c>
      <c r="J383" s="106"/>
      <c r="K383" s="106"/>
      <c r="L383" s="106"/>
      <c r="M383" s="106"/>
      <c r="N383" s="106"/>
      <c r="O383" s="110">
        <v>50</v>
      </c>
      <c r="P383" s="64">
        <f t="shared" ref="P383:P385" si="56">G383*O383</f>
        <v>50</v>
      </c>
      <c r="Q383" s="106"/>
      <c r="S383" s="106"/>
      <c r="T383" s="106"/>
      <c r="U383" s="106"/>
    </row>
    <row r="384" customHeight="1" spans="1:21">
      <c r="A384" s="66">
        <v>2021</v>
      </c>
      <c r="B384" s="66" t="s">
        <v>945</v>
      </c>
      <c r="C384" s="66" t="s">
        <v>946</v>
      </c>
      <c r="D384" s="66"/>
      <c r="E384" s="66" t="s">
        <v>5428</v>
      </c>
      <c r="F384" s="66" t="s">
        <v>60</v>
      </c>
      <c r="G384" s="3">
        <v>1</v>
      </c>
      <c r="H384" s="3" t="s">
        <v>4164</v>
      </c>
      <c r="I384" s="128">
        <v>44590</v>
      </c>
      <c r="J384" s="106"/>
      <c r="K384" s="106"/>
      <c r="L384" s="106"/>
      <c r="M384" s="106"/>
      <c r="N384" s="106"/>
      <c r="O384" s="110">
        <v>10</v>
      </c>
      <c r="P384" s="64">
        <f t="shared" si="56"/>
        <v>10</v>
      </c>
      <c r="Q384" s="106"/>
      <c r="S384" s="106"/>
      <c r="T384" s="106"/>
      <c r="U384" s="106"/>
    </row>
    <row r="385" customHeight="1" spans="1:21">
      <c r="A385" s="66">
        <v>2020</v>
      </c>
      <c r="B385" s="66" t="s">
        <v>3188</v>
      </c>
      <c r="C385" s="66" t="s">
        <v>880</v>
      </c>
      <c r="D385" s="66"/>
      <c r="E385" s="66" t="s">
        <v>1155</v>
      </c>
      <c r="F385" s="66" t="s">
        <v>60</v>
      </c>
      <c r="G385" s="3">
        <v>1</v>
      </c>
      <c r="H385" s="3" t="s">
        <v>4164</v>
      </c>
      <c r="I385" s="128">
        <v>44590</v>
      </c>
      <c r="J385" s="106"/>
      <c r="K385" s="106"/>
      <c r="L385" s="106"/>
      <c r="M385" s="106"/>
      <c r="N385" s="106"/>
      <c r="O385" s="110">
        <v>20</v>
      </c>
      <c r="P385" s="64">
        <f t="shared" si="56"/>
        <v>20</v>
      </c>
      <c r="Q385" s="106"/>
      <c r="S385" s="106"/>
      <c r="T385" s="106"/>
      <c r="U385" s="106"/>
    </row>
    <row r="387" customHeight="1" spans="1:21">
      <c r="A387" s="66">
        <v>2019</v>
      </c>
      <c r="B387" s="66" t="s">
        <v>789</v>
      </c>
      <c r="C387" s="66" t="s">
        <v>206</v>
      </c>
      <c r="D387" s="66"/>
      <c r="E387" s="88"/>
      <c r="F387" s="66" t="s">
        <v>60</v>
      </c>
      <c r="G387" s="3">
        <v>1</v>
      </c>
      <c r="H387" s="106"/>
      <c r="I387" s="128">
        <v>44590</v>
      </c>
      <c r="J387" s="106"/>
      <c r="K387" s="106"/>
      <c r="L387" s="106"/>
      <c r="M387" s="106"/>
      <c r="N387" s="106"/>
      <c r="O387" s="110">
        <v>10</v>
      </c>
      <c r="P387" s="64">
        <f t="shared" ref="P387:P389" si="57">G387*O387</f>
        <v>10</v>
      </c>
      <c r="Q387" s="106"/>
      <c r="S387" s="106"/>
      <c r="T387" s="106"/>
      <c r="U387" s="106"/>
    </row>
    <row r="388" customHeight="1" spans="1:21">
      <c r="A388" s="66">
        <v>2020</v>
      </c>
      <c r="B388" s="66" t="s">
        <v>119</v>
      </c>
      <c r="C388" s="66" t="s">
        <v>854</v>
      </c>
      <c r="D388" s="66"/>
      <c r="E388" s="66" t="s">
        <v>3249</v>
      </c>
      <c r="F388" s="66" t="s">
        <v>60</v>
      </c>
      <c r="G388" s="3">
        <v>1</v>
      </c>
      <c r="H388" s="3" t="s">
        <v>4164</v>
      </c>
      <c r="I388" s="128">
        <v>44590</v>
      </c>
      <c r="J388" s="106"/>
      <c r="K388" s="106"/>
      <c r="L388" s="106"/>
      <c r="M388" s="106"/>
      <c r="N388" s="106"/>
      <c r="O388" s="110">
        <v>10</v>
      </c>
      <c r="P388" s="64">
        <f t="shared" si="57"/>
        <v>10</v>
      </c>
      <c r="Q388" s="106"/>
      <c r="S388" s="106"/>
      <c r="T388" s="106"/>
      <c r="U388" s="106"/>
    </row>
    <row r="389" customHeight="1" spans="1:21">
      <c r="A389" s="59">
        <v>2018</v>
      </c>
      <c r="B389" s="59" t="s">
        <v>62</v>
      </c>
      <c r="C389" s="59" t="s">
        <v>5422</v>
      </c>
      <c r="D389" s="59"/>
      <c r="E389" s="60"/>
      <c r="F389" s="59" t="s">
        <v>20</v>
      </c>
      <c r="G389" s="3">
        <v>1</v>
      </c>
      <c r="H389" s="106"/>
      <c r="I389" s="128">
        <v>44590</v>
      </c>
      <c r="J389" s="106"/>
      <c r="K389" s="106"/>
      <c r="L389" s="106"/>
      <c r="M389" s="106"/>
      <c r="N389" s="106"/>
      <c r="O389" s="110">
        <v>50</v>
      </c>
      <c r="P389" s="64">
        <f t="shared" si="57"/>
        <v>50</v>
      </c>
      <c r="Q389" s="106"/>
      <c r="S389" s="106"/>
      <c r="T389" s="106"/>
      <c r="U389" s="106"/>
    </row>
    <row r="392" customHeight="1" spans="1:21">
      <c r="A392" s="59">
        <v>2020</v>
      </c>
      <c r="B392" s="59" t="s">
        <v>956</v>
      </c>
      <c r="C392" s="59" t="s">
        <v>895</v>
      </c>
      <c r="D392" s="59"/>
      <c r="E392" s="60"/>
      <c r="F392" s="59" t="s">
        <v>20</v>
      </c>
      <c r="G392" s="3">
        <v>1</v>
      </c>
      <c r="H392" s="3" t="s">
        <v>4164</v>
      </c>
      <c r="I392" s="128">
        <v>44590</v>
      </c>
      <c r="J392" s="106"/>
      <c r="K392" s="106"/>
      <c r="L392" s="106"/>
      <c r="M392" s="106"/>
      <c r="N392" s="106"/>
      <c r="O392" s="110">
        <v>35</v>
      </c>
      <c r="P392" s="64">
        <f t="shared" ref="P392:P395" si="58">G392*O392</f>
        <v>35</v>
      </c>
      <c r="Q392" s="106"/>
      <c r="S392" s="106"/>
      <c r="T392" s="106"/>
      <c r="U392" s="106"/>
    </row>
    <row r="393" customHeight="1" spans="1:21">
      <c r="A393" s="59">
        <v>2020</v>
      </c>
      <c r="B393" s="59" t="s">
        <v>786</v>
      </c>
      <c r="C393" s="59" t="s">
        <v>2209</v>
      </c>
      <c r="D393" s="59"/>
      <c r="E393" s="59" t="s">
        <v>2614</v>
      </c>
      <c r="F393" s="59" t="s">
        <v>25</v>
      </c>
      <c r="G393" s="3">
        <v>1</v>
      </c>
      <c r="H393" s="106"/>
      <c r="I393" s="128">
        <v>44590</v>
      </c>
      <c r="J393" s="106"/>
      <c r="K393" s="106"/>
      <c r="L393" s="106"/>
      <c r="M393" s="106"/>
      <c r="N393" s="106"/>
      <c r="O393" s="110">
        <v>250</v>
      </c>
      <c r="P393" s="64">
        <f t="shared" si="58"/>
        <v>250</v>
      </c>
      <c r="Q393" s="106"/>
      <c r="S393" s="106"/>
      <c r="T393" s="106"/>
      <c r="U393" s="106"/>
    </row>
    <row r="394" customHeight="1" spans="1:21">
      <c r="A394" s="59">
        <v>2020</v>
      </c>
      <c r="B394" s="59" t="s">
        <v>305</v>
      </c>
      <c r="C394" s="59" t="s">
        <v>2209</v>
      </c>
      <c r="D394" s="59"/>
      <c r="E394" s="59" t="s">
        <v>2610</v>
      </c>
      <c r="F394" s="59" t="s">
        <v>30</v>
      </c>
      <c r="G394" s="3">
        <v>1</v>
      </c>
      <c r="H394" s="106"/>
      <c r="I394" s="128">
        <v>44590</v>
      </c>
      <c r="J394" s="106"/>
      <c r="K394" s="106"/>
      <c r="L394" s="106"/>
      <c r="M394" s="106"/>
      <c r="N394" s="106"/>
      <c r="O394" s="110">
        <v>400</v>
      </c>
      <c r="P394" s="64">
        <f t="shared" si="58"/>
        <v>400</v>
      </c>
      <c r="Q394" s="106"/>
      <c r="S394" s="106"/>
      <c r="T394" s="106"/>
      <c r="U394" s="106"/>
    </row>
    <row r="395" customHeight="1" spans="1:21">
      <c r="A395" s="59">
        <v>2020</v>
      </c>
      <c r="B395" s="59" t="s">
        <v>305</v>
      </c>
      <c r="C395" s="59" t="s">
        <v>2209</v>
      </c>
      <c r="D395" s="59"/>
      <c r="E395" s="59" t="s">
        <v>2204</v>
      </c>
      <c r="F395" s="59" t="s">
        <v>30</v>
      </c>
      <c r="G395" s="3">
        <v>1</v>
      </c>
      <c r="H395" s="106"/>
      <c r="I395" s="128">
        <v>44590</v>
      </c>
      <c r="J395" s="106"/>
      <c r="K395" s="106"/>
      <c r="L395" s="106"/>
      <c r="M395" s="106"/>
      <c r="N395" s="106"/>
      <c r="O395" s="110">
        <v>350</v>
      </c>
      <c r="P395" s="64">
        <f t="shared" si="58"/>
        <v>350</v>
      </c>
      <c r="Q395" s="106"/>
      <c r="S395" s="106"/>
      <c r="T395" s="106"/>
      <c r="U395" s="106"/>
    </row>
    <row r="400" customHeight="1" spans="1:21">
      <c r="A400" s="59">
        <v>2020</v>
      </c>
      <c r="B400" s="59" t="s">
        <v>23</v>
      </c>
      <c r="C400" s="59" t="s">
        <v>5429</v>
      </c>
      <c r="D400" s="59"/>
      <c r="E400" s="60"/>
      <c r="F400" s="59" t="s">
        <v>20</v>
      </c>
      <c r="G400" s="3">
        <v>1</v>
      </c>
      <c r="H400" s="106"/>
      <c r="I400" s="128">
        <v>44590</v>
      </c>
      <c r="J400" s="106"/>
      <c r="K400" s="106"/>
      <c r="L400" s="106"/>
      <c r="M400" s="106"/>
      <c r="N400" s="106"/>
      <c r="O400" s="110">
        <v>20</v>
      </c>
      <c r="P400" s="64">
        <f t="shared" ref="P400:P402" si="59">G400*O400</f>
        <v>20</v>
      </c>
      <c r="Q400" s="106"/>
      <c r="S400" s="106"/>
      <c r="T400" s="106"/>
      <c r="U400" s="106"/>
    </row>
    <row r="401" customHeight="1" spans="1:21">
      <c r="A401" s="59">
        <v>2020</v>
      </c>
      <c r="B401" s="59" t="s">
        <v>23</v>
      </c>
      <c r="C401" s="59" t="s">
        <v>5429</v>
      </c>
      <c r="D401" s="59"/>
      <c r="E401" s="60"/>
      <c r="F401" s="59" t="s">
        <v>63</v>
      </c>
      <c r="G401" s="3">
        <v>1</v>
      </c>
      <c r="H401" s="106"/>
      <c r="I401" s="128">
        <v>44590</v>
      </c>
      <c r="J401" s="106"/>
      <c r="K401" s="106"/>
      <c r="L401" s="106"/>
      <c r="M401" s="106"/>
      <c r="N401" s="106"/>
      <c r="O401" s="110">
        <v>10</v>
      </c>
      <c r="P401" s="64">
        <f t="shared" si="59"/>
        <v>10</v>
      </c>
      <c r="Q401" s="106"/>
      <c r="S401" s="106"/>
      <c r="T401" s="106"/>
      <c r="U401" s="106"/>
    </row>
    <row r="402" customHeight="1" spans="1:21">
      <c r="A402" s="59">
        <v>2017</v>
      </c>
      <c r="B402" s="59" t="s">
        <v>954</v>
      </c>
      <c r="C402" s="59" t="s">
        <v>1340</v>
      </c>
      <c r="D402" s="59"/>
      <c r="E402" s="60"/>
      <c r="F402" s="59" t="s">
        <v>60</v>
      </c>
      <c r="G402" s="3">
        <v>1</v>
      </c>
      <c r="H402" s="3" t="s">
        <v>4164</v>
      </c>
      <c r="I402" s="128">
        <v>44590</v>
      </c>
      <c r="J402" s="106"/>
      <c r="K402" s="106"/>
      <c r="L402" s="106"/>
      <c r="M402" s="106"/>
      <c r="N402" s="106"/>
      <c r="O402" s="110">
        <v>7</v>
      </c>
      <c r="P402" s="64">
        <f t="shared" si="59"/>
        <v>7</v>
      </c>
      <c r="Q402" s="106"/>
      <c r="S402" s="106"/>
      <c r="T402" s="106"/>
      <c r="U402" s="106"/>
    </row>
    <row r="405" customHeight="1" spans="1:21">
      <c r="A405" s="59">
        <v>2018</v>
      </c>
      <c r="B405" s="59" t="s">
        <v>1974</v>
      </c>
      <c r="C405" s="59" t="s">
        <v>5422</v>
      </c>
      <c r="D405" s="59"/>
      <c r="E405" s="60"/>
      <c r="F405" s="59" t="s">
        <v>63</v>
      </c>
      <c r="G405" s="3">
        <v>1</v>
      </c>
      <c r="H405" s="106"/>
      <c r="I405" s="128">
        <v>44590</v>
      </c>
      <c r="J405" s="106"/>
      <c r="K405" s="106"/>
      <c r="L405" s="106"/>
      <c r="M405" s="106"/>
      <c r="N405" s="106"/>
      <c r="O405" s="110">
        <v>15</v>
      </c>
      <c r="P405" s="64">
        <f t="shared" ref="P405:P410" si="60">G405*O405</f>
        <v>15</v>
      </c>
      <c r="Q405" s="106"/>
      <c r="S405" s="106"/>
      <c r="T405" s="106"/>
      <c r="U405" s="106"/>
    </row>
    <row r="406" customHeight="1" spans="1:21">
      <c r="A406" s="59">
        <v>2020</v>
      </c>
      <c r="B406" s="59" t="s">
        <v>18</v>
      </c>
      <c r="C406" s="59" t="s">
        <v>895</v>
      </c>
      <c r="D406" s="59"/>
      <c r="E406" s="60"/>
      <c r="F406" s="59" t="s">
        <v>20</v>
      </c>
      <c r="G406" s="3">
        <v>1</v>
      </c>
      <c r="H406" s="106"/>
      <c r="I406" s="128">
        <v>44590</v>
      </c>
      <c r="J406" s="106"/>
      <c r="K406" s="106"/>
      <c r="L406" s="106"/>
      <c r="M406" s="106"/>
      <c r="N406" s="106"/>
      <c r="O406" s="110">
        <v>15</v>
      </c>
      <c r="P406" s="64">
        <f t="shared" si="60"/>
        <v>15</v>
      </c>
      <c r="Q406" s="106"/>
      <c r="S406" s="106"/>
      <c r="T406" s="106"/>
      <c r="U406" s="106"/>
    </row>
    <row r="407" customHeight="1" spans="1:21">
      <c r="A407" s="59">
        <v>2020</v>
      </c>
      <c r="B407" s="59" t="s">
        <v>3188</v>
      </c>
      <c r="C407" s="59" t="s">
        <v>895</v>
      </c>
      <c r="D407" s="59"/>
      <c r="E407" s="59" t="s">
        <v>5430</v>
      </c>
      <c r="F407" s="59" t="s">
        <v>63</v>
      </c>
      <c r="G407" s="3">
        <v>1</v>
      </c>
      <c r="H407" s="106"/>
      <c r="I407" s="128">
        <v>44590</v>
      </c>
      <c r="J407" s="106"/>
      <c r="K407" s="106"/>
      <c r="L407" s="106"/>
      <c r="M407" s="106"/>
      <c r="N407" s="106"/>
      <c r="O407" s="110">
        <v>15</v>
      </c>
      <c r="P407" s="64">
        <f t="shared" si="60"/>
        <v>15</v>
      </c>
      <c r="Q407" s="106"/>
      <c r="S407" s="106"/>
      <c r="T407" s="106"/>
      <c r="U407" s="106"/>
    </row>
    <row r="408" customHeight="1" spans="1:21">
      <c r="A408" s="59">
        <v>2020</v>
      </c>
      <c r="B408" s="59" t="s">
        <v>5431</v>
      </c>
      <c r="C408" s="59" t="s">
        <v>206</v>
      </c>
      <c r="D408" s="59"/>
      <c r="E408" s="60"/>
      <c r="F408" s="59" t="s">
        <v>20</v>
      </c>
      <c r="G408" s="3">
        <v>1</v>
      </c>
      <c r="H408" s="106"/>
      <c r="I408" s="128">
        <v>44590</v>
      </c>
      <c r="J408" s="106"/>
      <c r="K408" s="106"/>
      <c r="L408" s="106"/>
      <c r="M408" s="106"/>
      <c r="N408" s="106"/>
      <c r="O408" s="110">
        <v>10</v>
      </c>
      <c r="P408" s="64">
        <f t="shared" si="60"/>
        <v>10</v>
      </c>
      <c r="Q408" s="106"/>
      <c r="S408" s="106"/>
      <c r="T408" s="106"/>
      <c r="U408" s="106"/>
    </row>
    <row r="409" customHeight="1" spans="1:21">
      <c r="A409" s="66">
        <v>2020</v>
      </c>
      <c r="B409" s="66" t="s">
        <v>18</v>
      </c>
      <c r="C409" s="66" t="s">
        <v>895</v>
      </c>
      <c r="D409" s="66"/>
      <c r="E409" s="66" t="s">
        <v>3238</v>
      </c>
      <c r="F409" s="66" t="s">
        <v>20</v>
      </c>
      <c r="G409" s="3">
        <v>1</v>
      </c>
      <c r="H409" s="106"/>
      <c r="I409" s="128">
        <v>44590</v>
      </c>
      <c r="J409" s="106"/>
      <c r="K409" s="106"/>
      <c r="L409" s="106"/>
      <c r="M409" s="106"/>
      <c r="N409" s="106"/>
      <c r="O409" s="110">
        <v>20</v>
      </c>
      <c r="P409" s="64">
        <f t="shared" si="60"/>
        <v>20</v>
      </c>
      <c r="Q409" s="106"/>
      <c r="S409" s="106"/>
      <c r="T409" s="106"/>
      <c r="U409" s="106"/>
    </row>
    <row r="410" customHeight="1" spans="1:21">
      <c r="A410" s="59">
        <v>2018</v>
      </c>
      <c r="B410" s="59" t="s">
        <v>57</v>
      </c>
      <c r="C410" s="59" t="s">
        <v>5422</v>
      </c>
      <c r="D410" s="59"/>
      <c r="E410" s="59" t="s">
        <v>59</v>
      </c>
      <c r="F410" s="59" t="s">
        <v>60</v>
      </c>
      <c r="G410" s="3">
        <v>1</v>
      </c>
      <c r="H410" s="106"/>
      <c r="I410" s="128">
        <v>44590</v>
      </c>
      <c r="J410" s="106"/>
      <c r="K410" s="106"/>
      <c r="L410" s="106"/>
      <c r="M410" s="106"/>
      <c r="N410" s="106"/>
      <c r="O410" s="110">
        <v>15</v>
      </c>
      <c r="P410" s="64">
        <f t="shared" si="60"/>
        <v>15</v>
      </c>
      <c r="Q410" s="106"/>
      <c r="S410" s="106"/>
      <c r="T410" s="106"/>
      <c r="U410" s="106"/>
    </row>
    <row r="419" customHeight="1" spans="1:21">
      <c r="A419" s="59">
        <v>2019</v>
      </c>
      <c r="B419" s="59" t="s">
        <v>884</v>
      </c>
      <c r="C419" s="59" t="s">
        <v>2302</v>
      </c>
      <c r="D419" s="59"/>
      <c r="E419" s="59" t="s">
        <v>874</v>
      </c>
      <c r="F419" s="59" t="s">
        <v>60</v>
      </c>
      <c r="G419" s="3">
        <v>1</v>
      </c>
      <c r="H419" s="106"/>
      <c r="I419" s="128">
        <v>44590</v>
      </c>
      <c r="J419" s="106"/>
      <c r="K419" s="106"/>
      <c r="L419" s="106"/>
      <c r="M419" s="106"/>
      <c r="N419" s="106"/>
      <c r="O419" s="110">
        <v>10</v>
      </c>
      <c r="P419" s="64">
        <f>G419*O419</f>
        <v>10</v>
      </c>
      <c r="Q419" s="106"/>
      <c r="S419" s="106"/>
      <c r="T419" s="106"/>
      <c r="U419" s="106"/>
    </row>
    <row r="422" customHeight="1" spans="1:21">
      <c r="A422" s="59">
        <v>2018</v>
      </c>
      <c r="B422" s="59" t="s">
        <v>473</v>
      </c>
      <c r="C422" s="59" t="s">
        <v>3656</v>
      </c>
      <c r="D422" s="59"/>
      <c r="E422" s="60"/>
      <c r="F422" s="59" t="s">
        <v>60</v>
      </c>
      <c r="G422" s="3">
        <v>1</v>
      </c>
      <c r="H422" s="106"/>
      <c r="I422" s="128">
        <v>44590</v>
      </c>
      <c r="J422" s="106"/>
      <c r="K422" s="106"/>
      <c r="L422" s="106"/>
      <c r="M422" s="106"/>
      <c r="N422" s="106"/>
      <c r="O422" s="110">
        <v>7</v>
      </c>
      <c r="P422" s="64">
        <f>G422*O422</f>
        <v>7</v>
      </c>
      <c r="Q422" s="106"/>
      <c r="S422" s="106"/>
      <c r="T422" s="106"/>
      <c r="U422" s="106"/>
    </row>
    <row r="424" customHeight="1" spans="1:21">
      <c r="A424" s="59">
        <v>2020</v>
      </c>
      <c r="B424" s="59" t="s">
        <v>415</v>
      </c>
      <c r="C424" s="59" t="s">
        <v>5432</v>
      </c>
      <c r="D424" s="59"/>
      <c r="E424" s="60"/>
      <c r="F424" s="59" t="s">
        <v>20</v>
      </c>
      <c r="G424" s="3">
        <v>1</v>
      </c>
      <c r="H424" s="106"/>
      <c r="I424" s="128">
        <v>44590</v>
      </c>
      <c r="J424" s="106"/>
      <c r="K424" s="106"/>
      <c r="L424" s="106"/>
      <c r="M424" s="106"/>
      <c r="N424" s="106"/>
      <c r="O424" s="110">
        <v>15</v>
      </c>
      <c r="P424" s="64">
        <f t="shared" ref="P424:P425" si="61">G424*O424</f>
        <v>15</v>
      </c>
      <c r="Q424" s="106"/>
      <c r="S424" s="106"/>
      <c r="T424" s="106"/>
      <c r="U424" s="106"/>
    </row>
    <row r="425" customHeight="1" spans="1:21">
      <c r="A425" s="66">
        <v>2021</v>
      </c>
      <c r="B425" s="66" t="s">
        <v>5433</v>
      </c>
      <c r="C425" s="66" t="s">
        <v>3214</v>
      </c>
      <c r="D425" s="66"/>
      <c r="E425" s="88"/>
      <c r="F425" s="66" t="s">
        <v>20</v>
      </c>
      <c r="G425" s="3">
        <v>1</v>
      </c>
      <c r="H425" s="106"/>
      <c r="I425" s="128">
        <v>44590</v>
      </c>
      <c r="J425" s="106"/>
      <c r="K425" s="106"/>
      <c r="L425" s="106"/>
      <c r="M425" s="106"/>
      <c r="N425" s="106"/>
      <c r="O425" s="110">
        <v>10</v>
      </c>
      <c r="P425" s="64">
        <f t="shared" si="61"/>
        <v>10</v>
      </c>
      <c r="Q425" s="106"/>
      <c r="S425" s="106"/>
      <c r="T425" s="106"/>
      <c r="U425" s="106"/>
    </row>
    <row r="426" customHeight="1" spans="8:21">
      <c r="H426" s="106"/>
      <c r="J426" s="106"/>
      <c r="K426" s="106"/>
      <c r="L426" s="106"/>
      <c r="M426" s="106"/>
      <c r="N426" s="106"/>
      <c r="O426" s="110"/>
      <c r="P426" s="106"/>
      <c r="Q426" s="106"/>
      <c r="S426" s="106"/>
      <c r="T426" s="106"/>
      <c r="U426" s="106"/>
    </row>
    <row r="427" customHeight="1" spans="8:21">
      <c r="H427" s="106"/>
      <c r="J427" s="106"/>
      <c r="K427" s="106"/>
      <c r="L427" s="106"/>
      <c r="M427" s="106"/>
      <c r="N427" s="106"/>
      <c r="O427" s="110"/>
      <c r="P427" s="106"/>
      <c r="Q427" s="106"/>
      <c r="S427" s="106"/>
      <c r="T427" s="106"/>
      <c r="U427" s="106"/>
    </row>
    <row r="430" customHeight="1" spans="1:21">
      <c r="A430" s="59">
        <v>2017</v>
      </c>
      <c r="B430" s="59" t="s">
        <v>954</v>
      </c>
      <c r="C430" s="59" t="s">
        <v>1340</v>
      </c>
      <c r="D430" s="59"/>
      <c r="E430" s="60"/>
      <c r="F430" s="59" t="s">
        <v>155</v>
      </c>
      <c r="G430" s="3">
        <v>1</v>
      </c>
      <c r="H430" s="106"/>
      <c r="J430" s="106" t="s">
        <v>5434</v>
      </c>
      <c r="K430" s="128">
        <v>44590</v>
      </c>
      <c r="L430" s="106"/>
      <c r="M430" s="106"/>
      <c r="N430" s="106"/>
      <c r="O430" s="92">
        <v>40</v>
      </c>
      <c r="P430" s="110">
        <f>G430*O430</f>
        <v>40</v>
      </c>
      <c r="Q430" s="106"/>
      <c r="S430" s="106"/>
      <c r="T430" s="106"/>
      <c r="U430" s="106"/>
    </row>
    <row r="444" customHeight="1" spans="1:21">
      <c r="A444" s="59">
        <v>2018</v>
      </c>
      <c r="B444" s="59" t="s">
        <v>119</v>
      </c>
      <c r="C444" s="59" t="s">
        <v>3382</v>
      </c>
      <c r="D444" s="59"/>
      <c r="E444" s="60"/>
      <c r="F444" s="59" t="s">
        <v>244</v>
      </c>
      <c r="G444" s="3">
        <v>1</v>
      </c>
      <c r="H444" s="106"/>
      <c r="J444" s="106" t="s">
        <v>5434</v>
      </c>
      <c r="K444" s="128">
        <v>44590</v>
      </c>
      <c r="L444" s="106"/>
      <c r="M444" s="106"/>
      <c r="N444" s="106"/>
      <c r="O444" s="92">
        <v>10</v>
      </c>
      <c r="P444" s="110">
        <f t="shared" ref="P444:P445" si="62">G444*O444</f>
        <v>10</v>
      </c>
      <c r="Q444" s="106"/>
      <c r="S444" s="106"/>
      <c r="T444" s="106"/>
      <c r="U444" s="106"/>
    </row>
    <row r="445" customHeight="1" spans="1:21">
      <c r="A445" s="59">
        <v>2019</v>
      </c>
      <c r="B445" s="59" t="s">
        <v>786</v>
      </c>
      <c r="C445" s="59" t="s">
        <v>1089</v>
      </c>
      <c r="D445" s="59"/>
      <c r="E445" s="60"/>
      <c r="F445" s="59" t="s">
        <v>30</v>
      </c>
      <c r="G445" s="3">
        <v>1</v>
      </c>
      <c r="H445" s="106"/>
      <c r="J445" s="106" t="s">
        <v>5434</v>
      </c>
      <c r="K445" s="128">
        <v>44590</v>
      </c>
      <c r="L445" s="106"/>
      <c r="M445" s="106"/>
      <c r="N445" s="106"/>
      <c r="O445" s="92">
        <v>40</v>
      </c>
      <c r="P445" s="110">
        <f t="shared" si="62"/>
        <v>40</v>
      </c>
      <c r="Q445" s="106"/>
      <c r="S445" s="106"/>
      <c r="T445" s="106"/>
      <c r="U445" s="106"/>
    </row>
    <row r="447" customHeight="1" spans="1:21">
      <c r="A447" s="59">
        <v>2019</v>
      </c>
      <c r="B447" s="59" t="s">
        <v>119</v>
      </c>
      <c r="C447" s="59" t="s">
        <v>1089</v>
      </c>
      <c r="D447" s="59"/>
      <c r="E447" s="60"/>
      <c r="F447" s="59" t="s">
        <v>25</v>
      </c>
      <c r="G447" s="3">
        <v>1</v>
      </c>
      <c r="H447" s="106"/>
      <c r="J447" s="106" t="s">
        <v>5434</v>
      </c>
      <c r="K447" s="128">
        <v>44590</v>
      </c>
      <c r="L447" s="106"/>
      <c r="M447" s="106"/>
      <c r="N447" s="106"/>
      <c r="O447" s="92">
        <v>10</v>
      </c>
      <c r="P447" s="110">
        <f t="shared" ref="P447:P449" si="63">G447*O447</f>
        <v>10</v>
      </c>
      <c r="Q447" s="106"/>
      <c r="S447" s="106"/>
      <c r="T447" s="106"/>
      <c r="U447" s="106"/>
    </row>
    <row r="448" customHeight="1" spans="1:21">
      <c r="A448" s="59">
        <v>2019</v>
      </c>
      <c r="B448" s="59" t="s">
        <v>786</v>
      </c>
      <c r="C448" s="59" t="s">
        <v>1089</v>
      </c>
      <c r="D448" s="59"/>
      <c r="E448" s="59" t="s">
        <v>1090</v>
      </c>
      <c r="F448" s="59" t="s">
        <v>25</v>
      </c>
      <c r="G448" s="3">
        <v>1</v>
      </c>
      <c r="H448" s="106"/>
      <c r="J448" s="106" t="s">
        <v>5434</v>
      </c>
      <c r="K448" s="128">
        <v>44590</v>
      </c>
      <c r="L448" s="106"/>
      <c r="M448" s="106"/>
      <c r="N448" s="106"/>
      <c r="O448" s="92">
        <v>30</v>
      </c>
      <c r="P448" s="110">
        <f t="shared" si="63"/>
        <v>30</v>
      </c>
      <c r="Q448" s="106"/>
      <c r="S448" s="106"/>
      <c r="T448" s="106"/>
      <c r="U448" s="106"/>
    </row>
    <row r="449" customHeight="1" spans="1:21">
      <c r="A449" s="59">
        <v>2018</v>
      </c>
      <c r="B449" s="59" t="s">
        <v>119</v>
      </c>
      <c r="C449" s="59" t="s">
        <v>5435</v>
      </c>
      <c r="D449" s="59"/>
      <c r="E449" s="60"/>
      <c r="F449" s="59" t="s">
        <v>25</v>
      </c>
      <c r="G449" s="3">
        <v>1</v>
      </c>
      <c r="H449" s="106"/>
      <c r="J449" s="106" t="s">
        <v>5434</v>
      </c>
      <c r="K449" s="128">
        <v>44590</v>
      </c>
      <c r="L449" s="106"/>
      <c r="M449" s="106"/>
      <c r="N449" s="106"/>
      <c r="O449" s="92">
        <v>30</v>
      </c>
      <c r="P449" s="110">
        <f t="shared" si="63"/>
        <v>30</v>
      </c>
      <c r="Q449" s="106"/>
      <c r="S449" s="106"/>
      <c r="T449" s="106"/>
      <c r="U449" s="106"/>
    </row>
    <row r="453" customHeight="1" spans="1:21">
      <c r="A453" s="59">
        <v>2019</v>
      </c>
      <c r="B453" s="59" t="s">
        <v>954</v>
      </c>
      <c r="C453" s="59" t="s">
        <v>2206</v>
      </c>
      <c r="D453" s="59"/>
      <c r="E453" s="59" t="s">
        <v>5436</v>
      </c>
      <c r="F453" s="59" t="s">
        <v>30</v>
      </c>
      <c r="G453" s="3">
        <v>1</v>
      </c>
      <c r="H453" s="106"/>
      <c r="J453" s="106" t="s">
        <v>5434</v>
      </c>
      <c r="K453" s="128">
        <v>44590</v>
      </c>
      <c r="L453" s="106">
        <v>20</v>
      </c>
      <c r="M453" s="106"/>
      <c r="N453" s="106"/>
      <c r="O453" s="92">
        <v>30</v>
      </c>
      <c r="P453" s="110">
        <f>G453*O453</f>
        <v>30</v>
      </c>
      <c r="Q453" s="106"/>
      <c r="S453" s="106"/>
      <c r="T453" s="106"/>
      <c r="U453" s="106"/>
    </row>
    <row r="454" customHeight="1" spans="8:21">
      <c r="H454" s="106"/>
      <c r="J454" s="106"/>
      <c r="K454" s="106"/>
      <c r="L454" s="106"/>
      <c r="M454" s="106"/>
      <c r="N454" s="106"/>
      <c r="O454" s="110"/>
      <c r="P454" s="106"/>
      <c r="Q454" s="106"/>
      <c r="S454" s="106"/>
      <c r="T454" s="106"/>
      <c r="U454" s="106"/>
    </row>
    <row r="455" customHeight="1" spans="8:21">
      <c r="H455" s="106"/>
      <c r="J455" s="106"/>
      <c r="K455" s="106"/>
      <c r="L455" s="106"/>
      <c r="M455" s="106"/>
      <c r="N455" s="106"/>
      <c r="O455" s="110"/>
      <c r="P455" s="106"/>
      <c r="Q455" s="106"/>
      <c r="S455" s="106"/>
      <c r="T455" s="106"/>
      <c r="U455" s="106"/>
    </row>
    <row r="456" customHeight="1" spans="1:21">
      <c r="A456" s="59">
        <v>2019</v>
      </c>
      <c r="B456" s="59" t="s">
        <v>853</v>
      </c>
      <c r="C456" s="59" t="s">
        <v>5437</v>
      </c>
      <c r="D456" s="59"/>
      <c r="E456" s="59" t="s">
        <v>5438</v>
      </c>
      <c r="F456" s="59" t="s">
        <v>5439</v>
      </c>
      <c r="G456" s="3">
        <v>1</v>
      </c>
      <c r="H456" s="106"/>
      <c r="J456" s="106"/>
      <c r="K456" s="106"/>
      <c r="L456" s="106"/>
      <c r="M456" s="106">
        <v>2500</v>
      </c>
      <c r="N456" s="106"/>
      <c r="O456" s="110">
        <v>2500</v>
      </c>
      <c r="P456" s="106">
        <v>2500</v>
      </c>
      <c r="Q456" s="106"/>
      <c r="S456" s="106"/>
      <c r="T456" s="106"/>
      <c r="U456" s="106"/>
    </row>
    <row r="457" customHeight="1" spans="1:21">
      <c r="A457" s="10"/>
      <c r="B457" s="10"/>
      <c r="C457" s="10"/>
      <c r="D457" s="10"/>
      <c r="E457" s="10"/>
      <c r="F457" s="10"/>
      <c r="H457" s="106"/>
      <c r="J457" s="106"/>
      <c r="K457" s="106"/>
      <c r="L457" s="106"/>
      <c r="M457" s="106"/>
      <c r="N457" s="106"/>
      <c r="O457" s="110"/>
      <c r="P457" s="110">
        <f t="shared" ref="P457:P458" si="64">G457*O457</f>
        <v>0</v>
      </c>
      <c r="Q457" s="106"/>
      <c r="S457" s="106"/>
      <c r="T457" s="106"/>
      <c r="U457" s="106"/>
    </row>
    <row r="458" customHeight="1" spans="1:21">
      <c r="A458" s="10"/>
      <c r="B458" s="10"/>
      <c r="C458" s="10"/>
      <c r="D458" s="10"/>
      <c r="E458" s="10"/>
      <c r="F458" s="10"/>
      <c r="H458" s="106"/>
      <c r="J458" s="106"/>
      <c r="K458" s="106"/>
      <c r="L458" s="106"/>
      <c r="M458" s="106"/>
      <c r="N458" s="106"/>
      <c r="O458" s="110"/>
      <c r="P458" s="110">
        <f t="shared" si="64"/>
        <v>0</v>
      </c>
      <c r="Q458" s="106"/>
      <c r="S458" s="106"/>
      <c r="T458" s="106"/>
      <c r="U458" s="106"/>
    </row>
    <row r="462" customHeight="1" spans="1:21">
      <c r="A462" s="59">
        <v>2020</v>
      </c>
      <c r="B462" s="59" t="s">
        <v>884</v>
      </c>
      <c r="C462" s="59" t="s">
        <v>1201</v>
      </c>
      <c r="D462" s="59" t="s">
        <v>3391</v>
      </c>
      <c r="E462" s="59" t="s">
        <v>3392</v>
      </c>
      <c r="F462" s="59" t="s">
        <v>25</v>
      </c>
      <c r="G462" s="3">
        <v>1</v>
      </c>
      <c r="H462" s="106"/>
      <c r="J462" s="106"/>
      <c r="K462" s="106"/>
      <c r="L462" s="106">
        <v>8</v>
      </c>
      <c r="M462" s="106"/>
      <c r="N462" s="106"/>
      <c r="O462" s="110">
        <v>10</v>
      </c>
      <c r="P462" s="110">
        <f t="shared" ref="P462:P463" si="65">G462*O462</f>
        <v>10</v>
      </c>
      <c r="Q462" s="106"/>
      <c r="S462" s="106"/>
      <c r="T462" s="106"/>
      <c r="U462" s="106"/>
    </row>
    <row r="463" customHeight="1" spans="1:21">
      <c r="A463" s="59">
        <v>2020</v>
      </c>
      <c r="B463" s="59" t="s">
        <v>884</v>
      </c>
      <c r="C463" s="59" t="s">
        <v>880</v>
      </c>
      <c r="D463" s="59">
        <v>204</v>
      </c>
      <c r="E463" s="59" t="s">
        <v>1495</v>
      </c>
      <c r="F463" s="59" t="s">
        <v>467</v>
      </c>
      <c r="G463" s="3">
        <v>1</v>
      </c>
      <c r="H463" s="106"/>
      <c r="J463" s="106"/>
      <c r="K463" s="106"/>
      <c r="L463" s="106"/>
      <c r="M463" s="106"/>
      <c r="N463" s="106"/>
      <c r="O463" s="110">
        <v>70</v>
      </c>
      <c r="P463" s="110">
        <f t="shared" si="65"/>
        <v>70</v>
      </c>
      <c r="Q463" s="106"/>
      <c r="S463" s="106"/>
      <c r="T463" s="106"/>
      <c r="U463" s="106"/>
    </row>
    <row r="466" customHeight="1" spans="1:21">
      <c r="A466" s="59">
        <v>2019</v>
      </c>
      <c r="B466" s="59" t="s">
        <v>789</v>
      </c>
      <c r="C466" s="59" t="s">
        <v>36</v>
      </c>
      <c r="D466" s="59">
        <v>100</v>
      </c>
      <c r="E466" s="59" t="s">
        <v>790</v>
      </c>
      <c r="F466" s="59" t="s">
        <v>30</v>
      </c>
      <c r="G466" s="3">
        <v>4</v>
      </c>
      <c r="H466" s="106"/>
      <c r="J466" s="106"/>
      <c r="K466" s="106"/>
      <c r="L466" s="106"/>
      <c r="M466" s="106"/>
      <c r="N466" s="106"/>
      <c r="O466" s="110">
        <v>300</v>
      </c>
      <c r="P466" s="110">
        <f>G466*O466</f>
        <v>1200</v>
      </c>
      <c r="Q466" s="106"/>
      <c r="S466" s="106"/>
      <c r="T466" s="106"/>
      <c r="U466" s="106"/>
    </row>
    <row r="468" customHeight="1" spans="1:21">
      <c r="A468" s="59">
        <v>2017</v>
      </c>
      <c r="B468" s="59" t="s">
        <v>786</v>
      </c>
      <c r="C468" s="59" t="s">
        <v>2302</v>
      </c>
      <c r="D468" s="59">
        <v>16</v>
      </c>
      <c r="E468" s="60"/>
      <c r="F468" s="59" t="s">
        <v>30</v>
      </c>
      <c r="G468" s="3">
        <v>1</v>
      </c>
      <c r="H468" s="106"/>
      <c r="J468" s="106"/>
      <c r="K468" s="106"/>
      <c r="L468" s="106"/>
      <c r="M468" s="106"/>
      <c r="N468" s="106"/>
      <c r="O468" s="110">
        <v>200</v>
      </c>
      <c r="P468" s="110">
        <f t="shared" ref="P468:P470" si="66">G468*O468</f>
        <v>200</v>
      </c>
      <c r="Q468" s="106"/>
      <c r="S468" s="106"/>
      <c r="T468" s="106"/>
      <c r="U468" s="106"/>
    </row>
    <row r="469" customHeight="1" spans="1:21">
      <c r="A469" s="59">
        <v>2020</v>
      </c>
      <c r="B469" s="59" t="s">
        <v>23</v>
      </c>
      <c r="C469" s="59" t="s">
        <v>49</v>
      </c>
      <c r="D469" s="59">
        <v>150</v>
      </c>
      <c r="E469" s="59" t="s">
        <v>34</v>
      </c>
      <c r="F469" s="59" t="s">
        <v>30</v>
      </c>
      <c r="G469" s="3">
        <v>2</v>
      </c>
      <c r="H469" s="106"/>
      <c r="J469" s="106"/>
      <c r="K469" s="106"/>
      <c r="L469" s="106"/>
      <c r="M469" s="106"/>
      <c r="N469" s="106"/>
      <c r="O469" s="110">
        <v>120</v>
      </c>
      <c r="P469" s="110">
        <f t="shared" si="66"/>
        <v>240</v>
      </c>
      <c r="Q469" s="106"/>
      <c r="S469" s="106"/>
      <c r="T469" s="106"/>
      <c r="U469" s="106"/>
    </row>
    <row r="470" customHeight="1" spans="1:21">
      <c r="A470" s="59">
        <v>2020</v>
      </c>
      <c r="B470" s="59" t="s">
        <v>954</v>
      </c>
      <c r="C470" s="59" t="s">
        <v>880</v>
      </c>
      <c r="D470" s="59">
        <v>244</v>
      </c>
      <c r="E470" s="59" t="s">
        <v>5440</v>
      </c>
      <c r="F470" s="59" t="s">
        <v>68</v>
      </c>
      <c r="G470" s="3">
        <v>1</v>
      </c>
      <c r="H470" s="106"/>
      <c r="J470" s="106"/>
      <c r="K470" s="106"/>
      <c r="L470" s="106"/>
      <c r="M470" s="106"/>
      <c r="N470" s="106"/>
      <c r="O470" s="110">
        <v>75</v>
      </c>
      <c r="P470" s="110">
        <f t="shared" si="66"/>
        <v>75</v>
      </c>
      <c r="Q470" s="106"/>
      <c r="S470" s="106"/>
      <c r="T470" s="106"/>
      <c r="U470" s="106"/>
    </row>
    <row r="473" customHeight="1" spans="1:21">
      <c r="A473" s="59">
        <v>2020</v>
      </c>
      <c r="B473" s="59" t="s">
        <v>5441</v>
      </c>
      <c r="C473" s="59" t="s">
        <v>5442</v>
      </c>
      <c r="D473" s="59" t="s">
        <v>801</v>
      </c>
      <c r="E473" s="59" t="s">
        <v>5443</v>
      </c>
      <c r="F473" s="59" t="s">
        <v>30</v>
      </c>
      <c r="G473" s="3">
        <v>1</v>
      </c>
      <c r="H473" s="106"/>
      <c r="J473" s="106"/>
      <c r="K473" s="106"/>
      <c r="L473" s="106">
        <v>250</v>
      </c>
      <c r="M473" s="106"/>
      <c r="N473" s="106"/>
      <c r="O473" s="110">
        <v>500</v>
      </c>
      <c r="P473" s="110">
        <f>G473*O473</f>
        <v>500</v>
      </c>
      <c r="Q473" s="106"/>
      <c r="S473" s="106"/>
      <c r="T473" s="106"/>
      <c r="U473" s="106"/>
    </row>
    <row r="480" customHeight="1" spans="1:21">
      <c r="A480" s="59">
        <v>2020</v>
      </c>
      <c r="B480" s="59" t="s">
        <v>786</v>
      </c>
      <c r="C480" s="59" t="s">
        <v>1065</v>
      </c>
      <c r="D480" s="59">
        <v>310</v>
      </c>
      <c r="E480" s="60"/>
      <c r="F480" s="59" t="s">
        <v>25</v>
      </c>
      <c r="G480" s="3">
        <v>1</v>
      </c>
      <c r="H480" s="106"/>
      <c r="J480" s="106"/>
      <c r="K480" s="106"/>
      <c r="L480" s="106"/>
      <c r="M480" s="106"/>
      <c r="N480" s="106"/>
      <c r="O480" s="110">
        <v>7</v>
      </c>
      <c r="P480" s="110">
        <f t="shared" ref="P480:P481" si="67">G480*O480</f>
        <v>7</v>
      </c>
      <c r="Q480" s="106"/>
      <c r="S480" s="106"/>
      <c r="T480" s="106"/>
      <c r="U480" s="106"/>
    </row>
    <row r="481" customHeight="1" spans="1:21">
      <c r="A481" s="59">
        <v>2019</v>
      </c>
      <c r="B481" s="59" t="s">
        <v>1649</v>
      </c>
      <c r="C481" s="59" t="s">
        <v>1786</v>
      </c>
      <c r="D481" s="59">
        <v>1</v>
      </c>
      <c r="E481" s="59" t="s">
        <v>5444</v>
      </c>
      <c r="F481" s="59" t="s">
        <v>155</v>
      </c>
      <c r="G481" s="3">
        <v>1</v>
      </c>
      <c r="H481" s="106"/>
      <c r="J481" s="106"/>
      <c r="K481" s="106"/>
      <c r="L481" s="106"/>
      <c r="M481" s="106"/>
      <c r="N481" s="106"/>
      <c r="O481" s="110">
        <v>250</v>
      </c>
      <c r="P481" s="110">
        <f t="shared" si="67"/>
        <v>250</v>
      </c>
      <c r="Q481" s="106"/>
      <c r="S481" s="106"/>
      <c r="T481" s="106"/>
      <c r="U481" s="106"/>
    </row>
    <row r="483" customHeight="1" spans="1:21">
      <c r="A483" s="59">
        <v>2020</v>
      </c>
      <c r="B483" s="59" t="s">
        <v>884</v>
      </c>
      <c r="C483" s="59" t="s">
        <v>880</v>
      </c>
      <c r="D483" s="59">
        <v>204</v>
      </c>
      <c r="E483" s="59" t="s">
        <v>898</v>
      </c>
      <c r="F483" s="59" t="s">
        <v>244</v>
      </c>
      <c r="G483" s="3">
        <v>1</v>
      </c>
      <c r="H483" s="106"/>
      <c r="J483" s="106"/>
      <c r="K483" s="106"/>
      <c r="L483" s="106"/>
      <c r="M483" s="106"/>
      <c r="N483" s="106"/>
      <c r="O483" s="110">
        <v>150</v>
      </c>
      <c r="P483" s="110">
        <f>G483*O483</f>
        <v>150</v>
      </c>
      <c r="Q483" s="106"/>
      <c r="S483" s="106"/>
      <c r="T483" s="106"/>
      <c r="U483" s="106"/>
    </row>
    <row r="487" customHeight="1" spans="1:21">
      <c r="A487" s="59">
        <v>2018</v>
      </c>
      <c r="B487" s="59" t="s">
        <v>786</v>
      </c>
      <c r="C487" s="59" t="s">
        <v>1840</v>
      </c>
      <c r="D487" s="59">
        <v>280</v>
      </c>
      <c r="E487" s="60"/>
      <c r="F487" s="59" t="s">
        <v>30</v>
      </c>
      <c r="G487" s="3">
        <v>1</v>
      </c>
      <c r="H487" s="106"/>
      <c r="J487" s="106"/>
      <c r="K487" s="106"/>
      <c r="L487" s="106"/>
      <c r="M487" s="106"/>
      <c r="N487" s="106"/>
      <c r="O487" s="110">
        <v>400</v>
      </c>
      <c r="P487" s="110">
        <f>G487*O487</f>
        <v>400</v>
      </c>
      <c r="Q487" s="106"/>
      <c r="S487" s="106"/>
      <c r="T487" s="106"/>
      <c r="U487" s="106"/>
    </row>
    <row r="489" customHeight="1" spans="1:21">
      <c r="A489" s="59">
        <v>2006</v>
      </c>
      <c r="B489" s="59" t="s">
        <v>413</v>
      </c>
      <c r="C489" s="59" t="s">
        <v>1319</v>
      </c>
      <c r="D489" s="59">
        <v>105</v>
      </c>
      <c r="E489" s="60"/>
      <c r="F489" s="59" t="s">
        <v>467</v>
      </c>
      <c r="G489" s="3">
        <v>1</v>
      </c>
      <c r="H489" s="106"/>
      <c r="J489" s="106"/>
      <c r="K489" s="106"/>
      <c r="L489" s="106"/>
      <c r="M489" s="106"/>
      <c r="N489" s="106"/>
      <c r="O489" s="110">
        <v>50</v>
      </c>
      <c r="P489" s="110">
        <f>G489*O489</f>
        <v>50</v>
      </c>
      <c r="Q489" s="106"/>
      <c r="S489" s="106"/>
      <c r="T489" s="106"/>
      <c r="U489" s="106"/>
    </row>
    <row r="500" customHeight="1" spans="1:21">
      <c r="A500" s="59">
        <v>2018</v>
      </c>
      <c r="B500" s="59" t="s">
        <v>415</v>
      </c>
      <c r="C500" s="59" t="s">
        <v>407</v>
      </c>
      <c r="D500" s="59" t="s">
        <v>652</v>
      </c>
      <c r="E500" s="60"/>
      <c r="F500" s="59" t="s">
        <v>68</v>
      </c>
      <c r="G500" s="3">
        <v>1</v>
      </c>
      <c r="H500" s="106"/>
      <c r="J500" s="106"/>
      <c r="K500" s="106"/>
      <c r="L500" s="106"/>
      <c r="M500" s="106"/>
      <c r="N500" s="106"/>
      <c r="O500" s="110">
        <v>200</v>
      </c>
      <c r="P500" s="110">
        <f>G500*O500</f>
        <v>200</v>
      </c>
      <c r="Q500" s="106"/>
      <c r="S500" s="106"/>
      <c r="T500" s="106"/>
      <c r="U500" s="106"/>
    </row>
    <row r="504" customHeight="1" spans="1:21">
      <c r="A504" s="59"/>
      <c r="B504" s="59"/>
      <c r="C504" s="59"/>
      <c r="D504" s="59"/>
      <c r="E504" s="60"/>
      <c r="F504" s="59"/>
      <c r="H504" s="106"/>
      <c r="J504" s="106"/>
      <c r="K504" s="106"/>
      <c r="L504" s="106"/>
      <c r="M504" s="106"/>
      <c r="N504" s="106"/>
      <c r="O504" s="110"/>
      <c r="P504" s="106"/>
      <c r="Q504" s="106"/>
      <c r="S504" s="106"/>
      <c r="T504" s="106"/>
      <c r="U504" s="106"/>
    </row>
    <row r="509" customHeight="1" spans="1:21">
      <c r="A509" s="59">
        <v>2013</v>
      </c>
      <c r="B509" s="59" t="s">
        <v>954</v>
      </c>
      <c r="C509" s="59" t="s">
        <v>1078</v>
      </c>
      <c r="D509" s="59">
        <v>64</v>
      </c>
      <c r="E509" s="60"/>
      <c r="F509" s="59" t="s">
        <v>68</v>
      </c>
      <c r="G509" s="3">
        <v>2</v>
      </c>
      <c r="H509" s="106"/>
      <c r="J509" s="106"/>
      <c r="K509" s="106"/>
      <c r="L509" s="106"/>
      <c r="M509" s="106"/>
      <c r="N509" s="106"/>
      <c r="O509" s="110">
        <v>50</v>
      </c>
      <c r="P509" s="110">
        <f>G509*O509</f>
        <v>100</v>
      </c>
      <c r="Q509" s="106"/>
      <c r="S509" s="106"/>
      <c r="T509" s="106"/>
      <c r="U509" s="106"/>
    </row>
    <row r="510" customHeight="1" spans="8:21">
      <c r="H510" s="106"/>
      <c r="J510" s="106"/>
      <c r="K510" s="106"/>
      <c r="L510" s="106"/>
      <c r="M510" s="106"/>
      <c r="N510" s="106"/>
      <c r="O510" s="110"/>
      <c r="P510" s="106"/>
      <c r="Q510" s="106"/>
      <c r="S510" s="106"/>
      <c r="T510" s="106"/>
      <c r="U510" s="106"/>
    </row>
    <row r="511" customHeight="1" spans="8:21">
      <c r="H511" s="106"/>
      <c r="J511" s="106"/>
      <c r="K511" s="106"/>
      <c r="L511" s="106"/>
      <c r="M511" s="106"/>
      <c r="N511" s="106"/>
      <c r="O511" s="110"/>
      <c r="P511" s="106"/>
      <c r="Q511" s="106"/>
      <c r="S511" s="106"/>
      <c r="T511" s="106"/>
      <c r="U511" s="106"/>
    </row>
    <row r="522" customHeight="1" spans="1:21">
      <c r="A522" s="66">
        <v>2019</v>
      </c>
      <c r="B522" s="66" t="s">
        <v>956</v>
      </c>
      <c r="C522" s="66" t="s">
        <v>2722</v>
      </c>
      <c r="D522" s="66">
        <v>95</v>
      </c>
      <c r="E522" s="66" t="s">
        <v>5445</v>
      </c>
      <c r="F522" s="66" t="s">
        <v>467</v>
      </c>
      <c r="G522" s="3">
        <v>1</v>
      </c>
      <c r="H522" s="106"/>
      <c r="J522" s="106"/>
      <c r="K522" s="106"/>
      <c r="L522" s="106"/>
      <c r="M522" s="106"/>
      <c r="N522" s="106"/>
      <c r="O522" s="110">
        <v>10</v>
      </c>
      <c r="P522" s="110">
        <f t="shared" ref="P522:P533" si="68">G522*O522</f>
        <v>10</v>
      </c>
      <c r="Q522" s="106"/>
      <c r="S522" s="106"/>
      <c r="T522" s="106"/>
      <c r="U522" s="106"/>
    </row>
    <row r="523" customHeight="1" spans="1:21">
      <c r="A523" s="59">
        <v>2019</v>
      </c>
      <c r="B523" s="59" t="s">
        <v>786</v>
      </c>
      <c r="C523" s="59" t="s">
        <v>2678</v>
      </c>
      <c r="D523" s="59">
        <v>261</v>
      </c>
      <c r="E523" s="60"/>
      <c r="F523" s="59" t="s">
        <v>467</v>
      </c>
      <c r="G523" s="3">
        <v>1</v>
      </c>
      <c r="H523" s="106"/>
      <c r="J523" s="106"/>
      <c r="K523" s="106"/>
      <c r="L523" s="106"/>
      <c r="M523" s="106"/>
      <c r="N523" s="106"/>
      <c r="O523" s="110">
        <v>3</v>
      </c>
      <c r="P523" s="110">
        <f t="shared" si="68"/>
        <v>3</v>
      </c>
      <c r="Q523" s="106"/>
      <c r="S523" s="106"/>
      <c r="T523" s="106"/>
      <c r="U523" s="106"/>
    </row>
    <row r="524" customHeight="1" spans="1:21">
      <c r="A524" s="59">
        <v>2017</v>
      </c>
      <c r="B524" s="59" t="s">
        <v>305</v>
      </c>
      <c r="C524" s="59" t="s">
        <v>2951</v>
      </c>
      <c r="D524" s="59">
        <v>179</v>
      </c>
      <c r="E524" s="59" t="s">
        <v>2952</v>
      </c>
      <c r="F524" s="59" t="s">
        <v>467</v>
      </c>
      <c r="G524" s="3">
        <v>1</v>
      </c>
      <c r="H524" s="106"/>
      <c r="J524" s="106"/>
      <c r="K524" s="106"/>
      <c r="L524" s="106"/>
      <c r="M524" s="106"/>
      <c r="N524" s="106"/>
      <c r="O524" s="110">
        <v>10</v>
      </c>
      <c r="P524" s="110">
        <f t="shared" si="68"/>
        <v>10</v>
      </c>
      <c r="Q524" s="106"/>
      <c r="S524" s="106"/>
      <c r="T524" s="106"/>
      <c r="U524" s="106"/>
    </row>
    <row r="525" customHeight="1" spans="1:21">
      <c r="A525" s="59">
        <v>2017</v>
      </c>
      <c r="B525" s="59" t="s">
        <v>5446</v>
      </c>
      <c r="C525" s="59" t="s">
        <v>5447</v>
      </c>
      <c r="D525" s="59">
        <v>138</v>
      </c>
      <c r="E525" s="59" t="s">
        <v>5448</v>
      </c>
      <c r="F525" s="59" t="s">
        <v>155</v>
      </c>
      <c r="G525" s="3">
        <v>1</v>
      </c>
      <c r="H525" s="106"/>
      <c r="J525" s="106"/>
      <c r="K525" s="106"/>
      <c r="L525" s="106"/>
      <c r="M525" s="106"/>
      <c r="N525" s="106"/>
      <c r="O525" s="110">
        <v>30</v>
      </c>
      <c r="P525" s="110">
        <f t="shared" si="68"/>
        <v>30</v>
      </c>
      <c r="Q525" s="106"/>
      <c r="S525" s="106"/>
      <c r="T525" s="106"/>
      <c r="U525" s="106"/>
    </row>
    <row r="526" customHeight="1" spans="1:21">
      <c r="A526" s="59">
        <v>2017</v>
      </c>
      <c r="B526" s="59" t="s">
        <v>305</v>
      </c>
      <c r="C526" s="59" t="s">
        <v>1810</v>
      </c>
      <c r="D526" s="59">
        <v>199</v>
      </c>
      <c r="E526" s="60"/>
      <c r="F526" s="59" t="s">
        <v>462</v>
      </c>
      <c r="G526" s="3">
        <v>1</v>
      </c>
      <c r="H526" s="106"/>
      <c r="J526" s="106"/>
      <c r="K526" s="106"/>
      <c r="L526" s="106"/>
      <c r="M526" s="106"/>
      <c r="N526" s="106"/>
      <c r="O526" s="110">
        <v>10</v>
      </c>
      <c r="P526" s="110">
        <f t="shared" si="68"/>
        <v>10</v>
      </c>
      <c r="Q526" s="106"/>
      <c r="S526" s="106"/>
      <c r="T526" s="106"/>
      <c r="U526" s="106"/>
    </row>
    <row r="527" customHeight="1" spans="1:21">
      <c r="A527" s="59">
        <v>2019</v>
      </c>
      <c r="B527" s="59" t="s">
        <v>786</v>
      </c>
      <c r="C527" s="59" t="s">
        <v>1823</v>
      </c>
      <c r="D527" s="59">
        <v>2</v>
      </c>
      <c r="E527" s="59" t="s">
        <v>2815</v>
      </c>
      <c r="F527" s="59" t="s">
        <v>244</v>
      </c>
      <c r="G527" s="3">
        <v>1</v>
      </c>
      <c r="H527" s="106"/>
      <c r="J527" s="106"/>
      <c r="K527" s="106"/>
      <c r="L527" s="106"/>
      <c r="M527" s="106"/>
      <c r="N527" s="106"/>
      <c r="O527" s="110">
        <v>10</v>
      </c>
      <c r="P527" s="110">
        <f t="shared" si="68"/>
        <v>10</v>
      </c>
      <c r="Q527" s="106"/>
      <c r="S527" s="106"/>
      <c r="T527" s="106"/>
      <c r="U527" s="106"/>
    </row>
    <row r="528" customHeight="1" spans="1:21">
      <c r="A528" s="59">
        <v>2019</v>
      </c>
      <c r="B528" s="59" t="s">
        <v>786</v>
      </c>
      <c r="C528" s="59" t="s">
        <v>1840</v>
      </c>
      <c r="D528" s="59">
        <v>75</v>
      </c>
      <c r="E528" s="60"/>
      <c r="F528" s="59" t="s">
        <v>68</v>
      </c>
      <c r="G528" s="3">
        <v>1</v>
      </c>
      <c r="H528" s="106"/>
      <c r="J528" s="106"/>
      <c r="K528" s="106"/>
      <c r="L528" s="106"/>
      <c r="M528" s="106"/>
      <c r="N528" s="106"/>
      <c r="O528" s="110">
        <v>25</v>
      </c>
      <c r="P528" s="110">
        <f t="shared" si="68"/>
        <v>25</v>
      </c>
      <c r="Q528" s="106"/>
      <c r="S528" s="106"/>
      <c r="T528" s="106"/>
      <c r="U528" s="106"/>
    </row>
    <row r="529" customHeight="1" spans="1:21">
      <c r="A529" s="66">
        <v>2017</v>
      </c>
      <c r="B529" s="66" t="s">
        <v>305</v>
      </c>
      <c r="C529" s="66" t="s">
        <v>2749</v>
      </c>
      <c r="D529" s="66">
        <v>197</v>
      </c>
      <c r="E529" s="66" t="s">
        <v>2750</v>
      </c>
      <c r="F529" s="66" t="s">
        <v>462</v>
      </c>
      <c r="G529" s="3">
        <v>1</v>
      </c>
      <c r="H529" s="106"/>
      <c r="J529" s="106"/>
      <c r="K529" s="106"/>
      <c r="L529" s="106"/>
      <c r="M529" s="106"/>
      <c r="N529" s="106"/>
      <c r="O529" s="110">
        <v>15</v>
      </c>
      <c r="P529" s="110">
        <f t="shared" si="68"/>
        <v>15</v>
      </c>
      <c r="Q529" s="106"/>
      <c r="S529" s="106"/>
      <c r="T529" s="106"/>
      <c r="U529" s="106"/>
    </row>
    <row r="530" customHeight="1" spans="1:21">
      <c r="A530" s="66">
        <v>2017</v>
      </c>
      <c r="B530" s="66" t="s">
        <v>1365</v>
      </c>
      <c r="C530" s="66" t="s">
        <v>2302</v>
      </c>
      <c r="D530" s="66">
        <v>153</v>
      </c>
      <c r="E530" s="88"/>
      <c r="F530" s="66" t="s">
        <v>68</v>
      </c>
      <c r="G530" s="3">
        <v>1</v>
      </c>
      <c r="H530" s="106"/>
      <c r="J530" s="106"/>
      <c r="K530" s="106"/>
      <c r="L530" s="106"/>
      <c r="M530" s="106"/>
      <c r="N530" s="106"/>
      <c r="O530" s="110">
        <v>35</v>
      </c>
      <c r="P530" s="110">
        <f t="shared" si="68"/>
        <v>35</v>
      </c>
      <c r="Q530" s="106"/>
      <c r="S530" s="106"/>
      <c r="T530" s="106"/>
      <c r="U530" s="106"/>
    </row>
    <row r="531" customHeight="1" spans="1:21">
      <c r="A531" s="59">
        <v>2020</v>
      </c>
      <c r="B531" s="59" t="s">
        <v>786</v>
      </c>
      <c r="C531" s="59" t="s">
        <v>950</v>
      </c>
      <c r="D531" s="59">
        <v>339</v>
      </c>
      <c r="E531" s="60"/>
      <c r="F531" s="59" t="s">
        <v>68</v>
      </c>
      <c r="G531" s="3">
        <v>1</v>
      </c>
      <c r="H531" s="106"/>
      <c r="J531" s="106"/>
      <c r="K531" s="106"/>
      <c r="L531" s="106"/>
      <c r="M531" s="106"/>
      <c r="N531" s="106"/>
      <c r="O531" s="110">
        <v>40</v>
      </c>
      <c r="P531" s="110">
        <f t="shared" si="68"/>
        <v>40</v>
      </c>
      <c r="Q531" s="106"/>
      <c r="S531" s="106"/>
      <c r="T531" s="106"/>
      <c r="U531" s="106"/>
    </row>
    <row r="532" customHeight="1" spans="1:21">
      <c r="A532" s="66">
        <v>2015</v>
      </c>
      <c r="B532" s="66" t="s">
        <v>83</v>
      </c>
      <c r="C532" s="66" t="s">
        <v>3471</v>
      </c>
      <c r="D532" s="66">
        <v>181</v>
      </c>
      <c r="E532" s="88"/>
      <c r="F532" s="66" t="s">
        <v>25</v>
      </c>
      <c r="G532" s="3">
        <v>1</v>
      </c>
      <c r="H532" s="106"/>
      <c r="J532" s="106"/>
      <c r="K532" s="106"/>
      <c r="L532" s="106"/>
      <c r="M532" s="106"/>
      <c r="N532" s="106"/>
      <c r="O532" s="110">
        <v>5</v>
      </c>
      <c r="P532" s="110">
        <f t="shared" si="68"/>
        <v>5</v>
      </c>
      <c r="Q532" s="106"/>
      <c r="S532" s="106"/>
      <c r="T532" s="106"/>
      <c r="U532" s="106"/>
    </row>
    <row r="533" customHeight="1" spans="1:21">
      <c r="A533" s="66">
        <v>2019</v>
      </c>
      <c r="B533" s="66" t="s">
        <v>956</v>
      </c>
      <c r="C533" s="66" t="s">
        <v>1972</v>
      </c>
      <c r="D533" s="66">
        <v>525</v>
      </c>
      <c r="E533" s="66" t="s">
        <v>5449</v>
      </c>
      <c r="F533" s="66" t="s">
        <v>467</v>
      </c>
      <c r="G533" s="3">
        <v>1</v>
      </c>
      <c r="H533" s="106"/>
      <c r="J533" s="106"/>
      <c r="K533" s="106"/>
      <c r="L533" s="106"/>
      <c r="M533" s="106"/>
      <c r="N533" s="106"/>
      <c r="O533" s="110">
        <v>5</v>
      </c>
      <c r="P533" s="110">
        <f t="shared" si="68"/>
        <v>5</v>
      </c>
      <c r="Q533" s="106"/>
      <c r="S533" s="106"/>
      <c r="T533" s="106"/>
      <c r="U533" s="106"/>
    </row>
    <row r="535" customHeight="1" spans="8:21">
      <c r="H535" s="106"/>
      <c r="J535" s="106"/>
      <c r="K535" s="106"/>
      <c r="L535" s="106"/>
      <c r="M535" s="106"/>
      <c r="N535" s="106"/>
      <c r="O535" s="110"/>
      <c r="P535" s="106"/>
      <c r="Q535" s="106"/>
      <c r="S535" s="106"/>
      <c r="T535" s="106"/>
      <c r="U535" s="106"/>
    </row>
    <row r="536" customHeight="1" spans="1:21">
      <c r="A536" s="59">
        <v>2019</v>
      </c>
      <c r="B536" s="59" t="s">
        <v>884</v>
      </c>
      <c r="C536" s="59" t="s">
        <v>2722</v>
      </c>
      <c r="D536" s="59">
        <v>211</v>
      </c>
      <c r="E536" s="59" t="s">
        <v>898</v>
      </c>
      <c r="F536" s="59" t="s">
        <v>25</v>
      </c>
      <c r="G536" s="3">
        <v>1</v>
      </c>
      <c r="H536" s="106"/>
      <c r="J536" s="106" t="s">
        <v>5299</v>
      </c>
      <c r="K536" s="106"/>
      <c r="L536" s="106"/>
      <c r="M536" s="106"/>
      <c r="N536" s="106"/>
      <c r="O536" s="110">
        <v>10</v>
      </c>
      <c r="P536" s="110">
        <f t="shared" ref="P536:P537" si="69">G536*O536</f>
        <v>10</v>
      </c>
      <c r="Q536" s="106"/>
      <c r="S536" s="106"/>
      <c r="T536" s="106"/>
      <c r="U536" s="106"/>
    </row>
    <row r="537" customHeight="1" spans="1:21">
      <c r="A537" s="59">
        <v>2019</v>
      </c>
      <c r="B537" s="59" t="s">
        <v>786</v>
      </c>
      <c r="C537" s="59" t="s">
        <v>2722</v>
      </c>
      <c r="D537" s="59">
        <v>253</v>
      </c>
      <c r="E537" s="60"/>
      <c r="F537" s="59" t="s">
        <v>72</v>
      </c>
      <c r="G537" s="3">
        <v>1</v>
      </c>
      <c r="H537" s="106"/>
      <c r="J537" s="106" t="s">
        <v>5299</v>
      </c>
      <c r="K537" s="106"/>
      <c r="L537" s="106"/>
      <c r="M537" s="106"/>
      <c r="N537" s="106"/>
      <c r="O537" s="110">
        <v>5</v>
      </c>
      <c r="P537" s="110">
        <f t="shared" si="69"/>
        <v>5</v>
      </c>
      <c r="Q537" s="106"/>
      <c r="S537" s="106"/>
      <c r="T537" s="106"/>
      <c r="U537" s="106"/>
    </row>
    <row r="538" customHeight="1" spans="8:21">
      <c r="H538" s="106"/>
      <c r="J538" s="106"/>
      <c r="K538" s="106"/>
      <c r="L538" s="106"/>
      <c r="M538" s="106"/>
      <c r="N538" s="106"/>
      <c r="O538" s="110"/>
      <c r="P538" s="106"/>
      <c r="Q538" s="106"/>
      <c r="S538" s="106"/>
      <c r="T538" s="106"/>
      <c r="U538" s="106"/>
    </row>
    <row r="539" customHeight="1" spans="8:21">
      <c r="H539" s="106"/>
      <c r="J539" s="106"/>
      <c r="K539" s="106"/>
      <c r="L539" s="106"/>
      <c r="M539" s="106"/>
      <c r="N539" s="106"/>
      <c r="O539" s="110"/>
      <c r="P539" s="106"/>
      <c r="Q539" s="106"/>
      <c r="S539" s="106"/>
      <c r="T539" s="106"/>
      <c r="U539" s="106"/>
    </row>
    <row r="540" customHeight="1" spans="8:21">
      <c r="H540" s="106"/>
      <c r="J540" s="106"/>
      <c r="K540" s="106"/>
      <c r="L540" s="106"/>
      <c r="M540" s="106"/>
      <c r="N540" s="106"/>
      <c r="O540" s="110"/>
      <c r="P540" s="106"/>
      <c r="Q540" s="106"/>
      <c r="S540" s="106"/>
      <c r="T540" s="106"/>
      <c r="U540" s="106"/>
    </row>
    <row r="541" customHeight="1" spans="1:21">
      <c r="A541" s="59">
        <v>2019</v>
      </c>
      <c r="B541" s="59" t="s">
        <v>786</v>
      </c>
      <c r="C541" s="59" t="s">
        <v>1201</v>
      </c>
      <c r="D541" s="59">
        <v>301</v>
      </c>
      <c r="E541" s="60"/>
      <c r="F541" s="59" t="s">
        <v>25</v>
      </c>
      <c r="G541" s="3">
        <v>1</v>
      </c>
      <c r="H541" s="106"/>
      <c r="J541" s="106" t="s">
        <v>5450</v>
      </c>
      <c r="K541" s="106"/>
      <c r="L541" s="106"/>
      <c r="M541" s="106"/>
      <c r="N541" s="106"/>
      <c r="O541" s="110">
        <v>50</v>
      </c>
      <c r="P541" s="110">
        <f>G541*O541</f>
        <v>50</v>
      </c>
      <c r="Q541" s="106"/>
      <c r="S541" s="106"/>
      <c r="T541" s="106"/>
      <c r="U541" s="106"/>
    </row>
    <row r="544" customHeight="1" spans="1:21">
      <c r="A544" s="59">
        <v>2019</v>
      </c>
      <c r="B544" s="59" t="s">
        <v>5451</v>
      </c>
      <c r="C544" s="59" t="s">
        <v>1340</v>
      </c>
      <c r="D544" s="59">
        <v>9</v>
      </c>
      <c r="E544" s="59" t="s">
        <v>5452</v>
      </c>
      <c r="F544" s="59" t="s">
        <v>30</v>
      </c>
      <c r="G544" s="3">
        <v>1</v>
      </c>
      <c r="H544" s="106"/>
      <c r="J544" s="106" t="s">
        <v>5450</v>
      </c>
      <c r="K544" s="106"/>
      <c r="L544" s="106"/>
      <c r="M544" s="106"/>
      <c r="N544" s="106"/>
      <c r="O544" s="110">
        <v>35</v>
      </c>
      <c r="P544" s="110">
        <f t="shared" ref="P544:P546" si="70">G544*O544</f>
        <v>35</v>
      </c>
      <c r="Q544" s="106"/>
      <c r="S544" s="106"/>
      <c r="T544" s="106"/>
      <c r="U544" s="106"/>
    </row>
    <row r="545" customHeight="1" spans="1:21">
      <c r="A545" s="66">
        <v>2019</v>
      </c>
      <c r="B545" s="66" t="s">
        <v>296</v>
      </c>
      <c r="C545" s="66" t="s">
        <v>70</v>
      </c>
      <c r="D545" s="66">
        <v>25</v>
      </c>
      <c r="E545" s="88"/>
      <c r="F545" s="66" t="s">
        <v>30</v>
      </c>
      <c r="G545" s="3">
        <v>1</v>
      </c>
      <c r="H545" s="106"/>
      <c r="J545" s="106" t="s">
        <v>5450</v>
      </c>
      <c r="K545" s="106"/>
      <c r="L545" s="106"/>
      <c r="M545" s="106"/>
      <c r="N545" s="106"/>
      <c r="O545" s="110">
        <v>35</v>
      </c>
      <c r="P545" s="110">
        <f t="shared" si="70"/>
        <v>35</v>
      </c>
      <c r="Q545" s="106"/>
      <c r="S545" s="106"/>
      <c r="T545" s="106"/>
      <c r="U545" s="106"/>
    </row>
    <row r="546" customHeight="1" spans="1:21">
      <c r="A546" s="59">
        <v>2019</v>
      </c>
      <c r="B546" s="59" t="s">
        <v>163</v>
      </c>
      <c r="C546" s="59" t="s">
        <v>70</v>
      </c>
      <c r="D546" s="59">
        <v>23</v>
      </c>
      <c r="E546" s="60"/>
      <c r="F546" s="59" t="s">
        <v>25</v>
      </c>
      <c r="G546" s="3">
        <v>1</v>
      </c>
      <c r="H546" s="106"/>
      <c r="J546" s="106" t="s">
        <v>5450</v>
      </c>
      <c r="K546" s="106"/>
      <c r="L546" s="106"/>
      <c r="M546" s="106"/>
      <c r="N546" s="106"/>
      <c r="O546" s="110">
        <v>25</v>
      </c>
      <c r="P546" s="110">
        <f t="shared" si="70"/>
        <v>25</v>
      </c>
      <c r="Q546" s="106"/>
      <c r="S546" s="106"/>
      <c r="T546" s="106"/>
      <c r="U546" s="106"/>
    </row>
    <row r="549" customHeight="1" spans="8:21">
      <c r="H549" s="106"/>
      <c r="J549" s="106"/>
      <c r="K549" s="106"/>
      <c r="L549" s="106"/>
      <c r="M549" s="106"/>
      <c r="N549" s="106"/>
      <c r="O549" s="113">
        <f>SUM(O512:O548)</f>
        <v>358</v>
      </c>
      <c r="P549" s="106"/>
      <c r="Q549" s="106"/>
      <c r="S549" s="106"/>
      <c r="T549" s="106"/>
      <c r="U549" s="106"/>
    </row>
    <row r="550" customHeight="1" spans="1:21">
      <c r="A550" s="20">
        <v>2000</v>
      </c>
      <c r="B550" s="20" t="s">
        <v>5453</v>
      </c>
      <c r="C550" s="20" t="s">
        <v>1060</v>
      </c>
      <c r="D550" s="20">
        <v>126</v>
      </c>
      <c r="E550" s="21"/>
      <c r="F550" s="20" t="s">
        <v>25</v>
      </c>
      <c r="G550" s="20">
        <v>1</v>
      </c>
      <c r="H550" s="129"/>
      <c r="I550" s="21"/>
      <c r="J550" s="129" t="s">
        <v>5454</v>
      </c>
      <c r="K550" s="106"/>
      <c r="L550" s="106"/>
      <c r="M550" s="106"/>
      <c r="N550" s="106"/>
      <c r="O550" s="110">
        <v>2000</v>
      </c>
      <c r="P550" s="106"/>
      <c r="Q550" s="106"/>
      <c r="S550" s="106"/>
      <c r="T550" s="106"/>
      <c r="U550" s="106"/>
    </row>
    <row r="552" customHeight="1" spans="8:21">
      <c r="H552" s="106"/>
      <c r="J552" s="106"/>
      <c r="K552" s="106"/>
      <c r="L552" s="106"/>
      <c r="M552" s="106"/>
      <c r="N552" s="106"/>
      <c r="O552" s="110"/>
      <c r="P552" s="106"/>
      <c r="Q552" s="106"/>
      <c r="S552" s="106"/>
      <c r="T552" s="106"/>
      <c r="U552" s="106"/>
    </row>
    <row r="554" customHeight="1" spans="8:21">
      <c r="H554" s="106"/>
      <c r="J554" s="106"/>
      <c r="K554" s="106"/>
      <c r="L554" s="106"/>
      <c r="M554" s="106"/>
      <c r="N554" s="106"/>
      <c r="O554" s="110"/>
      <c r="P554" s="106"/>
      <c r="Q554" s="106"/>
      <c r="S554" s="106"/>
      <c r="T554" s="106"/>
      <c r="U554" s="106"/>
    </row>
    <row r="571" customHeight="1" spans="1:21">
      <c r="A571" s="66"/>
      <c r="B571" s="130"/>
      <c r="C571" s="121"/>
      <c r="D571" s="88"/>
      <c r="E571" s="130"/>
      <c r="F571" s="88"/>
      <c r="G571" s="66"/>
      <c r="H571" s="106"/>
      <c r="J571" s="106"/>
      <c r="K571" s="106"/>
      <c r="L571" s="106"/>
      <c r="M571" s="106"/>
      <c r="N571" s="106"/>
      <c r="O571" s="110"/>
      <c r="P571" s="106"/>
      <c r="Q571" s="106"/>
      <c r="S571" s="106"/>
      <c r="T571" s="106"/>
      <c r="U571" s="106"/>
    </row>
    <row r="573" customHeight="1" spans="1:21">
      <c r="A573" s="66"/>
      <c r="B573" s="130"/>
      <c r="C573" s="121"/>
      <c r="D573" s="88"/>
      <c r="E573" s="130"/>
      <c r="F573" s="88"/>
      <c r="G573" s="66"/>
      <c r="H573" s="106"/>
      <c r="J573" s="106"/>
      <c r="K573" s="106"/>
      <c r="L573" s="106"/>
      <c r="M573" s="106"/>
      <c r="N573" s="106"/>
      <c r="O573" s="110"/>
      <c r="P573" s="106"/>
      <c r="Q573" s="106"/>
      <c r="S573" s="106"/>
      <c r="T573" s="106"/>
      <c r="U573" s="106"/>
    </row>
    <row r="574" customHeight="1" spans="1:21">
      <c r="A574" s="66"/>
      <c r="B574" s="130"/>
      <c r="C574" s="121"/>
      <c r="D574" s="88"/>
      <c r="E574" s="130"/>
      <c r="F574" s="88"/>
      <c r="G574" s="66"/>
      <c r="H574" s="106"/>
      <c r="J574" s="106"/>
      <c r="K574" s="106"/>
      <c r="L574" s="106"/>
      <c r="M574" s="106"/>
      <c r="N574" s="106"/>
      <c r="O574" s="110"/>
      <c r="P574" s="106"/>
      <c r="Q574" s="106"/>
      <c r="S574" s="106"/>
      <c r="T574" s="106"/>
      <c r="U574" s="106"/>
    </row>
    <row r="575" customHeight="1" spans="1:21">
      <c r="A575" s="66"/>
      <c r="B575" s="130"/>
      <c r="C575" s="121"/>
      <c r="D575" s="88"/>
      <c r="E575" s="130"/>
      <c r="F575" s="88"/>
      <c r="G575" s="66"/>
      <c r="H575" s="106"/>
      <c r="J575" s="106"/>
      <c r="K575" s="106"/>
      <c r="L575" s="106"/>
      <c r="M575" s="106"/>
      <c r="N575" s="106"/>
      <c r="O575" s="110"/>
      <c r="P575" s="106"/>
      <c r="Q575" s="106"/>
      <c r="S575" s="106"/>
      <c r="T575" s="106"/>
      <c r="U575" s="106"/>
    </row>
    <row r="576" customHeight="1" spans="1:21">
      <c r="A576" s="66"/>
      <c r="B576" s="130"/>
      <c r="C576" s="121"/>
      <c r="D576" s="88"/>
      <c r="E576" s="130"/>
      <c r="F576" s="88"/>
      <c r="G576" s="66"/>
      <c r="H576" s="106"/>
      <c r="J576" s="106"/>
      <c r="K576" s="106"/>
      <c r="L576" s="106"/>
      <c r="M576" s="106"/>
      <c r="N576" s="106"/>
      <c r="O576" s="110"/>
      <c r="P576" s="106"/>
      <c r="Q576" s="106"/>
      <c r="S576" s="106"/>
      <c r="T576" s="106"/>
      <c r="U576" s="106"/>
    </row>
    <row r="577" customHeight="1" spans="1:21">
      <c r="A577" s="66"/>
      <c r="B577" s="130"/>
      <c r="C577" s="121"/>
      <c r="D577" s="88"/>
      <c r="E577" s="130"/>
      <c r="F577" s="88"/>
      <c r="G577" s="66"/>
      <c r="H577" s="106"/>
      <c r="J577" s="106"/>
      <c r="K577" s="106"/>
      <c r="L577" s="106"/>
      <c r="M577" s="106"/>
      <c r="N577" s="106"/>
      <c r="O577" s="110"/>
      <c r="P577" s="106"/>
      <c r="Q577" s="106"/>
      <c r="S577" s="106"/>
      <c r="T577" s="106"/>
      <c r="U577" s="106"/>
    </row>
    <row r="580" customHeight="1" spans="1:21">
      <c r="A580" s="66"/>
      <c r="B580" s="130"/>
      <c r="C580" s="121"/>
      <c r="D580" s="88"/>
      <c r="E580" s="130"/>
      <c r="F580" s="88"/>
      <c r="G580" s="66"/>
      <c r="H580" s="106"/>
      <c r="J580" s="106"/>
      <c r="K580" s="106"/>
      <c r="L580" s="106"/>
      <c r="M580" s="106"/>
      <c r="N580" s="106"/>
      <c r="O580" s="110"/>
      <c r="P580" s="106"/>
      <c r="Q580" s="106"/>
      <c r="S580" s="106"/>
      <c r="T580" s="106"/>
      <c r="U580" s="106"/>
    </row>
    <row r="581" customHeight="1" spans="1:21">
      <c r="A581" s="66">
        <v>2020</v>
      </c>
      <c r="B581" s="130" t="s">
        <v>3088</v>
      </c>
      <c r="C581" s="121" t="s">
        <v>5455</v>
      </c>
      <c r="D581" s="88"/>
      <c r="E581" s="130" t="s">
        <v>72</v>
      </c>
      <c r="F581" s="88"/>
      <c r="G581" s="66">
        <v>1</v>
      </c>
      <c r="H581" s="106"/>
      <c r="J581" s="106" t="s">
        <v>5374</v>
      </c>
      <c r="K581" s="106"/>
      <c r="L581" s="106"/>
      <c r="M581" s="106"/>
      <c r="N581" s="106"/>
      <c r="O581" s="110">
        <v>25</v>
      </c>
      <c r="P581" s="110">
        <f>O581*G581</f>
        <v>25</v>
      </c>
      <c r="Q581" s="106"/>
      <c r="S581" s="106"/>
      <c r="T581" s="106"/>
      <c r="U581" s="106"/>
    </row>
    <row r="583" customHeight="1" spans="1:21">
      <c r="A583" s="66">
        <v>2020</v>
      </c>
      <c r="B583" s="130" t="s">
        <v>3121</v>
      </c>
      <c r="C583" s="121" t="s">
        <v>5456</v>
      </c>
      <c r="D583" s="88"/>
      <c r="E583" s="130" t="s">
        <v>72</v>
      </c>
      <c r="F583" s="88"/>
      <c r="G583" s="66">
        <v>1</v>
      </c>
      <c r="H583" s="106"/>
      <c r="J583" s="106" t="s">
        <v>5374</v>
      </c>
      <c r="K583" s="106"/>
      <c r="L583" s="106"/>
      <c r="M583" s="106"/>
      <c r="N583" s="106"/>
      <c r="O583" s="110">
        <v>15</v>
      </c>
      <c r="P583" s="110">
        <f>O583*G583</f>
        <v>15</v>
      </c>
      <c r="Q583" s="106"/>
      <c r="S583" s="106"/>
      <c r="T583" s="106"/>
      <c r="U583" s="106"/>
    </row>
    <row r="586" customHeight="1" spans="1:21">
      <c r="A586" s="66"/>
      <c r="B586" s="130"/>
      <c r="C586" s="121"/>
      <c r="D586" s="88"/>
      <c r="E586" s="130"/>
      <c r="F586" s="88"/>
      <c r="G586" s="66"/>
      <c r="H586" s="106"/>
      <c r="J586" s="106"/>
      <c r="K586" s="106"/>
      <c r="L586" s="106"/>
      <c r="M586" s="106"/>
      <c r="N586" s="106"/>
      <c r="O586" s="110"/>
      <c r="P586" s="106"/>
      <c r="Q586" s="106"/>
      <c r="S586" s="106"/>
      <c r="T586" s="106"/>
      <c r="U586" s="106"/>
    </row>
    <row r="592" customHeight="1" spans="1:21">
      <c r="A592" s="66"/>
      <c r="B592" s="130"/>
      <c r="C592" s="121"/>
      <c r="D592" s="88"/>
      <c r="E592" s="130"/>
      <c r="F592" s="88"/>
      <c r="G592" s="66"/>
      <c r="H592" s="106"/>
      <c r="J592" s="106"/>
      <c r="K592" s="106"/>
      <c r="L592" s="106"/>
      <c r="M592" s="106"/>
      <c r="N592" s="106"/>
      <c r="O592" s="110"/>
      <c r="P592" s="106"/>
      <c r="Q592" s="106"/>
      <c r="S592" s="106"/>
      <c r="T592" s="106"/>
      <c r="U592" s="106"/>
    </row>
    <row r="593" customHeight="1" spans="1:21">
      <c r="A593" s="66"/>
      <c r="B593" s="130"/>
      <c r="C593" s="121"/>
      <c r="D593" s="88"/>
      <c r="E593" s="130"/>
      <c r="F593" s="88"/>
      <c r="G593" s="66"/>
      <c r="H593" s="106"/>
      <c r="J593" s="106"/>
      <c r="K593" s="106"/>
      <c r="L593" s="106"/>
      <c r="M593" s="106"/>
      <c r="N593" s="106"/>
      <c r="O593" s="110"/>
      <c r="P593" s="106"/>
      <c r="Q593" s="106"/>
      <c r="S593" s="106"/>
      <c r="T593" s="106"/>
      <c r="U593" s="106"/>
    </row>
    <row r="618" customHeight="1" spans="1:21">
      <c r="A618" s="66">
        <v>2020</v>
      </c>
      <c r="B618" s="130" t="s">
        <v>876</v>
      </c>
      <c r="C618" s="121" t="s">
        <v>5457</v>
      </c>
      <c r="D618" s="131" t="s">
        <v>898</v>
      </c>
      <c r="E618" s="130" t="s">
        <v>25</v>
      </c>
      <c r="F618" s="88"/>
      <c r="G618" s="66">
        <v>1</v>
      </c>
      <c r="H618" s="106"/>
      <c r="J618" s="106" t="s">
        <v>5374</v>
      </c>
      <c r="K618" s="106"/>
      <c r="L618" s="106"/>
      <c r="M618" s="106"/>
      <c r="N618" s="106"/>
      <c r="O618" s="110">
        <v>10</v>
      </c>
      <c r="P618" s="110">
        <f t="shared" ref="P618:P620" si="71">O618*G618</f>
        <v>10</v>
      </c>
      <c r="Q618" s="106"/>
      <c r="S618" s="106"/>
      <c r="T618" s="106"/>
      <c r="U618" s="106"/>
    </row>
    <row r="619" customHeight="1" spans="1:21">
      <c r="A619" s="59">
        <v>2020</v>
      </c>
      <c r="B619" s="70" t="s">
        <v>905</v>
      </c>
      <c r="C619" s="119" t="s">
        <v>5458</v>
      </c>
      <c r="D619" s="60"/>
      <c r="E619" s="70" t="s">
        <v>25</v>
      </c>
      <c r="F619" s="60"/>
      <c r="G619" s="59">
        <v>1</v>
      </c>
      <c r="H619" s="106"/>
      <c r="J619" s="106" t="s">
        <v>5374</v>
      </c>
      <c r="K619" s="106"/>
      <c r="L619" s="106"/>
      <c r="M619" s="106"/>
      <c r="N619" s="106"/>
      <c r="O619" s="110">
        <v>30</v>
      </c>
      <c r="P619" s="110">
        <f t="shared" si="71"/>
        <v>30</v>
      </c>
      <c r="Q619" s="106"/>
      <c r="S619" s="106"/>
      <c r="T619" s="106"/>
      <c r="U619" s="106"/>
    </row>
    <row r="620" customHeight="1" spans="1:21">
      <c r="A620" s="66">
        <v>2020</v>
      </c>
      <c r="B620" s="130" t="s">
        <v>876</v>
      </c>
      <c r="C620" s="121" t="s">
        <v>5458</v>
      </c>
      <c r="D620" s="131" t="s">
        <v>889</v>
      </c>
      <c r="E620" s="130" t="s">
        <v>25</v>
      </c>
      <c r="F620" s="88"/>
      <c r="G620" s="66">
        <v>1</v>
      </c>
      <c r="H620" s="106"/>
      <c r="J620" s="106" t="s">
        <v>5374</v>
      </c>
      <c r="K620" s="106"/>
      <c r="L620" s="106"/>
      <c r="M620" s="106"/>
      <c r="N620" s="106"/>
      <c r="O620" s="110">
        <v>100</v>
      </c>
      <c r="P620" s="110">
        <f t="shared" si="71"/>
        <v>100</v>
      </c>
      <c r="Q620" s="106"/>
      <c r="S620" s="106"/>
      <c r="T620" s="106"/>
      <c r="U620" s="106"/>
    </row>
    <row r="653" customHeight="1" spans="1:21">
      <c r="A653" s="59"/>
      <c r="B653" s="70"/>
      <c r="C653" s="119"/>
      <c r="D653" s="60"/>
      <c r="E653" s="70"/>
      <c r="F653" s="60"/>
      <c r="G653" s="59"/>
      <c r="H653" s="106"/>
      <c r="J653" s="106"/>
      <c r="K653" s="106"/>
      <c r="L653" s="106"/>
      <c r="M653" s="106"/>
      <c r="N653" s="106"/>
      <c r="O653" s="110"/>
      <c r="P653" s="106"/>
      <c r="Q653" s="106"/>
      <c r="S653" s="106"/>
      <c r="T653" s="106"/>
      <c r="U653" s="106"/>
    </row>
    <row r="656" customHeight="1" spans="1:21">
      <c r="A656" s="66"/>
      <c r="B656" s="130"/>
      <c r="C656" s="121"/>
      <c r="D656" s="88"/>
      <c r="E656" s="130"/>
      <c r="F656" s="88"/>
      <c r="G656" s="66"/>
      <c r="H656" s="106"/>
      <c r="J656" s="106"/>
      <c r="K656" s="106"/>
      <c r="L656" s="106"/>
      <c r="M656" s="106"/>
      <c r="N656" s="106"/>
      <c r="O656" s="110"/>
      <c r="P656" s="106"/>
      <c r="Q656" s="106"/>
      <c r="S656" s="106"/>
      <c r="T656" s="106"/>
      <c r="U656" s="106"/>
    </row>
    <row r="659" customHeight="1" spans="1:21">
      <c r="A659" s="66"/>
      <c r="B659" s="130"/>
      <c r="C659" s="121"/>
      <c r="D659" s="88"/>
      <c r="E659" s="130"/>
      <c r="F659" s="88"/>
      <c r="G659" s="66"/>
      <c r="H659" s="106"/>
      <c r="J659" s="106"/>
      <c r="K659" s="106"/>
      <c r="L659" s="106"/>
      <c r="M659" s="106"/>
      <c r="N659" s="106"/>
      <c r="O659" s="110"/>
      <c r="P659" s="106"/>
      <c r="Q659" s="106"/>
      <c r="S659" s="106"/>
      <c r="T659" s="106"/>
      <c r="U659" s="106"/>
    </row>
    <row r="660" customHeight="1" spans="1:21">
      <c r="A660" s="66"/>
      <c r="B660" s="130"/>
      <c r="C660" s="121"/>
      <c r="D660" s="88"/>
      <c r="E660" s="130"/>
      <c r="F660" s="88"/>
      <c r="G660" s="66"/>
      <c r="H660" s="106"/>
      <c r="J660" s="106"/>
      <c r="K660" s="106"/>
      <c r="L660" s="106"/>
      <c r="M660" s="106"/>
      <c r="N660" s="106"/>
      <c r="O660" s="110"/>
      <c r="P660" s="106"/>
      <c r="Q660" s="106"/>
      <c r="S660" s="106"/>
      <c r="T660" s="106"/>
      <c r="U660" s="106"/>
    </row>
    <row r="661" customHeight="1" spans="1:21">
      <c r="A661" s="66"/>
      <c r="B661" s="130"/>
      <c r="C661" s="121"/>
      <c r="D661" s="88"/>
      <c r="E661" s="130"/>
      <c r="F661" s="88"/>
      <c r="G661" s="66"/>
      <c r="H661" s="106"/>
      <c r="J661" s="106"/>
      <c r="K661" s="106"/>
      <c r="L661" s="106"/>
      <c r="M661" s="106"/>
      <c r="N661" s="106"/>
      <c r="O661" s="110"/>
      <c r="P661" s="106"/>
      <c r="Q661" s="106"/>
      <c r="S661" s="106"/>
      <c r="T661" s="106"/>
      <c r="U661" s="106"/>
    </row>
    <row r="665" customHeight="1" spans="1:21">
      <c r="A665" s="66"/>
      <c r="B665" s="130"/>
      <c r="C665" s="121"/>
      <c r="D665" s="88"/>
      <c r="E665" s="130"/>
      <c r="F665" s="88"/>
      <c r="G665" s="66"/>
      <c r="H665" s="106"/>
      <c r="J665" s="106"/>
      <c r="K665" s="106"/>
      <c r="L665" s="106"/>
      <c r="M665" s="106"/>
      <c r="N665" s="106"/>
      <c r="O665" s="110"/>
      <c r="P665" s="106"/>
      <c r="Q665" s="106"/>
      <c r="S665" s="106"/>
      <c r="T665" s="106"/>
      <c r="U665" s="106"/>
    </row>
    <row r="667" customHeight="1" spans="1:21">
      <c r="A667" s="66"/>
      <c r="B667" s="130"/>
      <c r="C667" s="121"/>
      <c r="D667" s="88"/>
      <c r="E667" s="130"/>
      <c r="F667" s="88"/>
      <c r="G667" s="66"/>
      <c r="H667" s="106"/>
      <c r="J667" s="106"/>
      <c r="K667" s="106"/>
      <c r="L667" s="106"/>
      <c r="M667" s="106"/>
      <c r="N667" s="106"/>
      <c r="O667" s="110"/>
      <c r="P667" s="106"/>
      <c r="Q667" s="106"/>
      <c r="S667" s="106"/>
      <c r="T667" s="106"/>
      <c r="U667" s="106"/>
    </row>
    <row r="698" customHeight="1" spans="1:21">
      <c r="A698" s="59">
        <v>1974</v>
      </c>
      <c r="B698" s="59" t="s">
        <v>62</v>
      </c>
      <c r="C698" s="70" t="s">
        <v>5459</v>
      </c>
      <c r="D698" s="60"/>
      <c r="E698" s="59" t="s">
        <v>520</v>
      </c>
      <c r="F698" s="60"/>
      <c r="G698" s="59">
        <v>1</v>
      </c>
      <c r="H698" s="106"/>
      <c r="J698" s="106" t="s">
        <v>5374</v>
      </c>
      <c r="K698" s="106"/>
      <c r="L698" s="106"/>
      <c r="M698" s="106"/>
      <c r="N698" s="106"/>
      <c r="O698" s="110">
        <v>30</v>
      </c>
      <c r="P698" s="110">
        <f>O698*G698</f>
        <v>30</v>
      </c>
      <c r="Q698" s="106"/>
      <c r="S698" s="106"/>
      <c r="T698" s="106"/>
      <c r="U698" s="106"/>
    </row>
    <row r="699" customHeight="1" spans="1:21">
      <c r="A699" s="66"/>
      <c r="B699" s="66"/>
      <c r="C699" s="130"/>
      <c r="D699" s="66"/>
      <c r="E699" s="66"/>
      <c r="F699" s="88"/>
      <c r="G699" s="66"/>
      <c r="H699" s="106"/>
      <c r="J699" s="106"/>
      <c r="K699" s="106"/>
      <c r="L699" s="106"/>
      <c r="M699" s="106"/>
      <c r="N699" s="106"/>
      <c r="O699" s="110"/>
      <c r="P699" s="106"/>
      <c r="Q699" s="106"/>
      <c r="S699" s="106"/>
      <c r="T699" s="106"/>
      <c r="U699" s="106"/>
    </row>
    <row r="728" customHeight="1" spans="8:21">
      <c r="H728" s="106"/>
      <c r="J728" s="106"/>
      <c r="K728" s="106"/>
      <c r="L728" s="106"/>
      <c r="M728" s="106"/>
      <c r="N728" s="106"/>
      <c r="O728" s="110"/>
      <c r="P728" s="106"/>
      <c r="Q728" s="106"/>
      <c r="S728" s="106"/>
      <c r="T728" s="106"/>
      <c r="U728" s="106"/>
    </row>
    <row r="729" customHeight="1" spans="8:21">
      <c r="H729" s="106"/>
      <c r="J729" s="106"/>
      <c r="K729" s="106"/>
      <c r="L729" s="106"/>
      <c r="M729" s="106"/>
      <c r="N729" s="106"/>
      <c r="O729" s="110"/>
      <c r="P729" s="106"/>
      <c r="Q729" s="106"/>
      <c r="S729" s="106"/>
      <c r="T729" s="106"/>
      <c r="U729" s="106"/>
    </row>
    <row r="730" customHeight="1" spans="8:21">
      <c r="H730" s="106"/>
      <c r="J730" s="106"/>
      <c r="K730" s="106"/>
      <c r="L730" s="106"/>
      <c r="M730" s="106"/>
      <c r="N730" s="106"/>
      <c r="O730" s="110"/>
      <c r="P730" s="106"/>
      <c r="Q730" s="106"/>
      <c r="S730" s="106"/>
      <c r="T730" s="106"/>
      <c r="U730" s="106"/>
    </row>
    <row r="731" customHeight="1" spans="8:21">
      <c r="H731" s="106"/>
      <c r="J731" s="106"/>
      <c r="K731" s="106"/>
      <c r="L731" s="106"/>
      <c r="M731" s="106"/>
      <c r="N731" s="106"/>
      <c r="O731" s="110"/>
      <c r="P731" s="106"/>
      <c r="Q731" s="106"/>
      <c r="S731" s="106"/>
      <c r="T731" s="106"/>
      <c r="U731" s="106"/>
    </row>
    <row r="732" customHeight="1" spans="8:21">
      <c r="H732" s="106"/>
      <c r="J732" s="106"/>
      <c r="K732" s="106"/>
      <c r="L732" s="106"/>
      <c r="M732" s="106"/>
      <c r="N732" s="106"/>
      <c r="O732" s="110"/>
      <c r="P732" s="106"/>
      <c r="Q732" s="106"/>
      <c r="S732" s="106"/>
      <c r="T732" s="106"/>
      <c r="U732" s="106"/>
    </row>
    <row r="733" customHeight="1" spans="8:21">
      <c r="H733" s="106"/>
      <c r="J733" s="106"/>
      <c r="K733" s="106"/>
      <c r="L733" s="106"/>
      <c r="M733" s="106"/>
      <c r="N733" s="106"/>
      <c r="O733" s="110"/>
      <c r="P733" s="106"/>
      <c r="Q733" s="106"/>
      <c r="S733" s="106"/>
      <c r="T733" s="106"/>
      <c r="U733" s="106"/>
    </row>
    <row r="734" customHeight="1" spans="8:21">
      <c r="H734" s="106"/>
      <c r="J734" s="106"/>
      <c r="K734" s="106"/>
      <c r="L734" s="106"/>
      <c r="M734" s="106"/>
      <c r="N734" s="106"/>
      <c r="O734" s="110"/>
      <c r="P734" s="106"/>
      <c r="Q734" s="106"/>
      <c r="S734" s="106"/>
      <c r="T734" s="106"/>
      <c r="U734" s="106"/>
    </row>
    <row r="735" customHeight="1" spans="8:21">
      <c r="H735" s="106"/>
      <c r="J735" s="106"/>
      <c r="K735" s="106"/>
      <c r="L735" s="106"/>
      <c r="M735" s="106"/>
      <c r="N735" s="106"/>
      <c r="O735" s="110"/>
      <c r="P735" s="106"/>
      <c r="Q735" s="106"/>
      <c r="S735" s="106"/>
      <c r="T735" s="106"/>
      <c r="U735" s="106"/>
    </row>
    <row r="736" customHeight="1" spans="8:21">
      <c r="H736" s="106"/>
      <c r="J736" s="106"/>
      <c r="K736" s="106"/>
      <c r="L736" s="106"/>
      <c r="M736" s="106"/>
      <c r="N736" s="106"/>
      <c r="O736" s="110"/>
      <c r="P736" s="106"/>
      <c r="Q736" s="106"/>
      <c r="S736" s="106"/>
      <c r="T736" s="106"/>
      <c r="U736" s="106"/>
    </row>
    <row r="737" customHeight="1" spans="8:21">
      <c r="H737" s="106"/>
      <c r="J737" s="106"/>
      <c r="K737" s="106"/>
      <c r="L737" s="106"/>
      <c r="M737" s="106"/>
      <c r="N737" s="106"/>
      <c r="O737" s="110"/>
      <c r="P737" s="106"/>
      <c r="Q737" s="106"/>
      <c r="S737" s="106"/>
      <c r="T737" s="106"/>
      <c r="U737" s="106"/>
    </row>
    <row r="738" customHeight="1" spans="8:21">
      <c r="H738" s="106"/>
      <c r="J738" s="106"/>
      <c r="K738" s="106"/>
      <c r="L738" s="106"/>
      <c r="M738" s="106"/>
      <c r="N738" s="106"/>
      <c r="O738" s="110"/>
      <c r="P738" s="106"/>
      <c r="Q738" s="106"/>
      <c r="S738" s="106"/>
      <c r="T738" s="106"/>
      <c r="U738" s="106"/>
    </row>
    <row r="739" customHeight="1" spans="8:21">
      <c r="H739" s="106"/>
      <c r="J739" s="106"/>
      <c r="K739" s="106"/>
      <c r="L739" s="106"/>
      <c r="M739" s="106"/>
      <c r="N739" s="106"/>
      <c r="O739" s="110"/>
      <c r="P739" s="106"/>
      <c r="Q739" s="106"/>
      <c r="S739" s="106"/>
      <c r="T739" s="106"/>
      <c r="U739" s="106"/>
    </row>
    <row r="740" customHeight="1" spans="8:21">
      <c r="H740" s="106"/>
      <c r="J740" s="106"/>
      <c r="K740" s="106"/>
      <c r="L740" s="106"/>
      <c r="M740" s="106"/>
      <c r="N740" s="106"/>
      <c r="O740" s="110"/>
      <c r="P740" s="106"/>
      <c r="Q740" s="106"/>
      <c r="S740" s="106"/>
      <c r="T740" s="106"/>
      <c r="U740" s="106"/>
    </row>
    <row r="741" customHeight="1" spans="8:21">
      <c r="H741" s="106"/>
      <c r="J741" s="106"/>
      <c r="K741" s="106"/>
      <c r="L741" s="106"/>
      <c r="M741" s="106"/>
      <c r="N741" s="106"/>
      <c r="O741" s="110"/>
      <c r="P741" s="106"/>
      <c r="Q741" s="106"/>
      <c r="S741" s="106"/>
      <c r="T741" s="106"/>
      <c r="U741" s="106"/>
    </row>
    <row r="742" customHeight="1" spans="8:21">
      <c r="H742" s="106"/>
      <c r="J742" s="106"/>
      <c r="K742" s="106"/>
      <c r="L742" s="106"/>
      <c r="M742" s="106"/>
      <c r="N742" s="106"/>
      <c r="O742" s="110"/>
      <c r="P742" s="106"/>
      <c r="Q742" s="106"/>
      <c r="S742" s="106"/>
      <c r="T742" s="106"/>
      <c r="U742" s="106"/>
    </row>
    <row r="743" customHeight="1" spans="8:21">
      <c r="H743" s="106"/>
      <c r="J743" s="106"/>
      <c r="K743" s="106"/>
      <c r="L743" s="106"/>
      <c r="M743" s="106"/>
      <c r="N743" s="106"/>
      <c r="O743" s="110"/>
      <c r="P743" s="106"/>
      <c r="Q743" s="106"/>
      <c r="S743" s="106"/>
      <c r="T743" s="106"/>
      <c r="U743" s="106"/>
    </row>
    <row r="744" customHeight="1" spans="8:21">
      <c r="H744" s="106"/>
      <c r="J744" s="106"/>
      <c r="K744" s="106"/>
      <c r="L744" s="106"/>
      <c r="M744" s="106"/>
      <c r="N744" s="106"/>
      <c r="O744" s="110"/>
      <c r="P744" s="106"/>
      <c r="Q744" s="106"/>
      <c r="S744" s="106"/>
      <c r="T744" s="106"/>
      <c r="U744" s="106"/>
    </row>
    <row r="745" customHeight="1" spans="8:21">
      <c r="H745" s="106"/>
      <c r="J745" s="106"/>
      <c r="K745" s="106"/>
      <c r="L745" s="106"/>
      <c r="M745" s="106"/>
      <c r="N745" s="106"/>
      <c r="O745" s="110"/>
      <c r="P745" s="106"/>
      <c r="Q745" s="106"/>
      <c r="S745" s="106"/>
      <c r="T745" s="106"/>
      <c r="U745" s="106"/>
    </row>
    <row r="746" customHeight="1" spans="8:21">
      <c r="H746" s="106"/>
      <c r="J746" s="106"/>
      <c r="K746" s="106"/>
      <c r="L746" s="106"/>
      <c r="M746" s="106"/>
      <c r="N746" s="106"/>
      <c r="O746" s="110"/>
      <c r="P746" s="106"/>
      <c r="Q746" s="106"/>
      <c r="S746" s="106"/>
      <c r="T746" s="106"/>
      <c r="U746" s="106"/>
    </row>
    <row r="747" customHeight="1" spans="8:21">
      <c r="H747" s="106"/>
      <c r="J747" s="106"/>
      <c r="K747" s="106"/>
      <c r="L747" s="106"/>
      <c r="M747" s="106"/>
      <c r="N747" s="106"/>
      <c r="O747" s="110"/>
      <c r="P747" s="106"/>
      <c r="Q747" s="106"/>
      <c r="S747" s="106"/>
      <c r="T747" s="106"/>
      <c r="U747" s="106"/>
    </row>
    <row r="748" customHeight="1" spans="8:21">
      <c r="H748" s="106"/>
      <c r="J748" s="106"/>
      <c r="K748" s="106"/>
      <c r="L748" s="106"/>
      <c r="M748" s="106"/>
      <c r="N748" s="106"/>
      <c r="O748" s="110"/>
      <c r="P748" s="106"/>
      <c r="Q748" s="106"/>
      <c r="S748" s="106"/>
      <c r="T748" s="106"/>
      <c r="U748" s="106"/>
    </row>
    <row r="749" customHeight="1" spans="8:21">
      <c r="H749" s="106"/>
      <c r="J749" s="106"/>
      <c r="K749" s="106"/>
      <c r="L749" s="106"/>
      <c r="M749" s="106"/>
      <c r="N749" s="106"/>
      <c r="O749" s="110"/>
      <c r="P749" s="106"/>
      <c r="Q749" s="106"/>
      <c r="S749" s="106"/>
      <c r="T749" s="106"/>
      <c r="U749" s="106"/>
    </row>
    <row r="750" customHeight="1" spans="8:21">
      <c r="H750" s="106"/>
      <c r="J750" s="106"/>
      <c r="K750" s="106"/>
      <c r="L750" s="106"/>
      <c r="M750" s="106"/>
      <c r="N750" s="106"/>
      <c r="O750" s="110"/>
      <c r="P750" s="106"/>
      <c r="Q750" s="106"/>
      <c r="S750" s="106"/>
      <c r="T750" s="106"/>
      <c r="U750" s="106"/>
    </row>
    <row r="751" customHeight="1" spans="8:21">
      <c r="H751" s="106"/>
      <c r="J751" s="106"/>
      <c r="K751" s="106"/>
      <c r="L751" s="106"/>
      <c r="M751" s="106"/>
      <c r="N751" s="106"/>
      <c r="O751" s="110"/>
      <c r="P751" s="106"/>
      <c r="Q751" s="106"/>
      <c r="S751" s="106"/>
      <c r="T751" s="106"/>
      <c r="U751" s="106"/>
    </row>
    <row r="752" customHeight="1" spans="8:21">
      <c r="H752" s="106"/>
      <c r="J752" s="106"/>
      <c r="K752" s="106"/>
      <c r="L752" s="106"/>
      <c r="M752" s="106"/>
      <c r="N752" s="106"/>
      <c r="O752" s="110"/>
      <c r="P752" s="106"/>
      <c r="Q752" s="106"/>
      <c r="S752" s="106"/>
      <c r="T752" s="106"/>
      <c r="U752" s="106"/>
    </row>
    <row r="753" customHeight="1" spans="8:21">
      <c r="H753" s="106"/>
      <c r="J753" s="106"/>
      <c r="K753" s="106"/>
      <c r="L753" s="106"/>
      <c r="M753" s="106"/>
      <c r="N753" s="106"/>
      <c r="O753" s="110"/>
      <c r="P753" s="106"/>
      <c r="Q753" s="106"/>
      <c r="S753" s="106"/>
      <c r="T753" s="106"/>
      <c r="U753" s="106"/>
    </row>
    <row r="754" customHeight="1" spans="8:21">
      <c r="H754" s="106"/>
      <c r="J754" s="106"/>
      <c r="K754" s="106"/>
      <c r="L754" s="106"/>
      <c r="M754" s="106"/>
      <c r="N754" s="106"/>
      <c r="O754" s="110"/>
      <c r="P754" s="106"/>
      <c r="Q754" s="106"/>
      <c r="S754" s="106"/>
      <c r="T754" s="106"/>
      <c r="U754" s="106"/>
    </row>
    <row r="755" customHeight="1" spans="8:21">
      <c r="H755" s="106"/>
      <c r="J755" s="106"/>
      <c r="K755" s="106"/>
      <c r="L755" s="106"/>
      <c r="M755" s="106"/>
      <c r="N755" s="106"/>
      <c r="O755" s="110"/>
      <c r="P755" s="106"/>
      <c r="Q755" s="106"/>
      <c r="S755" s="106"/>
      <c r="T755" s="106"/>
      <c r="U755" s="106"/>
    </row>
    <row r="756" customHeight="1" spans="8:21">
      <c r="H756" s="106"/>
      <c r="J756" s="106"/>
      <c r="K756" s="106"/>
      <c r="L756" s="106"/>
      <c r="M756" s="106"/>
      <c r="N756" s="106"/>
      <c r="O756" s="110"/>
      <c r="P756" s="106"/>
      <c r="Q756" s="106"/>
      <c r="S756" s="106"/>
      <c r="T756" s="106"/>
      <c r="U756" s="106"/>
    </row>
    <row r="757" customHeight="1" spans="8:21">
      <c r="H757" s="106"/>
      <c r="J757" s="106"/>
      <c r="K757" s="106"/>
      <c r="L757" s="106"/>
      <c r="M757" s="106"/>
      <c r="N757" s="106"/>
      <c r="O757" s="110"/>
      <c r="P757" s="106"/>
      <c r="Q757" s="106"/>
      <c r="S757" s="106"/>
      <c r="T757" s="106"/>
      <c r="U757" s="106"/>
    </row>
    <row r="758" customHeight="1" spans="8:21">
      <c r="H758" s="106"/>
      <c r="J758" s="106"/>
      <c r="K758" s="106"/>
      <c r="L758" s="106"/>
      <c r="M758" s="106"/>
      <c r="N758" s="106"/>
      <c r="O758" s="110"/>
      <c r="P758" s="106"/>
      <c r="Q758" s="106"/>
      <c r="S758" s="106"/>
      <c r="T758" s="106"/>
      <c r="U758" s="106"/>
    </row>
    <row r="759" customHeight="1" spans="8:21">
      <c r="H759" s="106"/>
      <c r="J759" s="106"/>
      <c r="K759" s="106"/>
      <c r="L759" s="106"/>
      <c r="M759" s="106"/>
      <c r="N759" s="106"/>
      <c r="O759" s="110"/>
      <c r="P759" s="106"/>
      <c r="Q759" s="106"/>
      <c r="S759" s="106"/>
      <c r="T759" s="106"/>
      <c r="U759" s="106"/>
    </row>
    <row r="760" customHeight="1" spans="8:21">
      <c r="H760" s="106"/>
      <c r="J760" s="106"/>
      <c r="K760" s="106"/>
      <c r="L760" s="106"/>
      <c r="M760" s="106"/>
      <c r="N760" s="106"/>
      <c r="O760" s="110"/>
      <c r="P760" s="106"/>
      <c r="Q760" s="106"/>
      <c r="S760" s="106"/>
      <c r="T760" s="106"/>
      <c r="U760" s="106"/>
    </row>
    <row r="761" customHeight="1" spans="8:21">
      <c r="H761" s="106"/>
      <c r="J761" s="106"/>
      <c r="K761" s="106"/>
      <c r="L761" s="106"/>
      <c r="M761" s="106"/>
      <c r="N761" s="106"/>
      <c r="O761" s="110"/>
      <c r="P761" s="106"/>
      <c r="Q761" s="106"/>
      <c r="S761" s="106"/>
      <c r="T761" s="106"/>
      <c r="U761" s="106"/>
    </row>
    <row r="762" customHeight="1" spans="8:21">
      <c r="H762" s="106"/>
      <c r="J762" s="106"/>
      <c r="K762" s="106"/>
      <c r="L762" s="106"/>
      <c r="M762" s="106"/>
      <c r="N762" s="106"/>
      <c r="O762" s="110"/>
      <c r="P762" s="106"/>
      <c r="Q762" s="106"/>
      <c r="S762" s="106"/>
      <c r="T762" s="106"/>
      <c r="U762" s="106"/>
    </row>
    <row r="763" customHeight="1" spans="8:21">
      <c r="H763" s="106"/>
      <c r="J763" s="106"/>
      <c r="K763" s="106"/>
      <c r="L763" s="106"/>
      <c r="M763" s="106"/>
      <c r="N763" s="106"/>
      <c r="O763" s="110"/>
      <c r="P763" s="106"/>
      <c r="Q763" s="106"/>
      <c r="S763" s="106"/>
      <c r="T763" s="106"/>
      <c r="U763" s="106"/>
    </row>
    <row r="764" customHeight="1" spans="8:21">
      <c r="H764" s="106"/>
      <c r="J764" s="106"/>
      <c r="K764" s="106"/>
      <c r="L764" s="106"/>
      <c r="M764" s="106"/>
      <c r="N764" s="106"/>
      <c r="O764" s="110"/>
      <c r="P764" s="106"/>
      <c r="Q764" s="106"/>
      <c r="S764" s="106"/>
      <c r="T764" s="106"/>
      <c r="U764" s="106"/>
    </row>
    <row r="765" customHeight="1" spans="8:21">
      <c r="H765" s="106"/>
      <c r="J765" s="106"/>
      <c r="K765" s="106"/>
      <c r="L765" s="106"/>
      <c r="M765" s="106"/>
      <c r="N765" s="106"/>
      <c r="O765" s="110"/>
      <c r="P765" s="106"/>
      <c r="Q765" s="106"/>
      <c r="S765" s="106"/>
      <c r="T765" s="106"/>
      <c r="U765" s="106"/>
    </row>
    <row r="766" customHeight="1" spans="8:21">
      <c r="H766" s="106"/>
      <c r="J766" s="106"/>
      <c r="K766" s="106"/>
      <c r="L766" s="106"/>
      <c r="M766" s="106"/>
      <c r="N766" s="106"/>
      <c r="O766" s="110"/>
      <c r="P766" s="106"/>
      <c r="Q766" s="106"/>
      <c r="S766" s="106"/>
      <c r="T766" s="106"/>
      <c r="U766" s="106"/>
    </row>
    <row r="767" customHeight="1" spans="8:21">
      <c r="H767" s="106"/>
      <c r="J767" s="106"/>
      <c r="K767" s="106"/>
      <c r="L767" s="106"/>
      <c r="M767" s="106"/>
      <c r="N767" s="106"/>
      <c r="O767" s="110"/>
      <c r="P767" s="106"/>
      <c r="Q767" s="106"/>
      <c r="S767" s="106"/>
      <c r="T767" s="106"/>
      <c r="U767" s="106"/>
    </row>
    <row r="768" customHeight="1" spans="8:21">
      <c r="H768" s="106"/>
      <c r="J768" s="106"/>
      <c r="K768" s="106"/>
      <c r="L768" s="106"/>
      <c r="M768" s="106"/>
      <c r="N768" s="106"/>
      <c r="O768" s="110"/>
      <c r="P768" s="106"/>
      <c r="Q768" s="106"/>
      <c r="S768" s="106"/>
      <c r="T768" s="106"/>
      <c r="U768" s="106"/>
    </row>
    <row r="769" customHeight="1" spans="8:21">
      <c r="H769" s="106"/>
      <c r="J769" s="106"/>
      <c r="K769" s="106"/>
      <c r="L769" s="106"/>
      <c r="M769" s="106"/>
      <c r="N769" s="106"/>
      <c r="O769" s="110"/>
      <c r="P769" s="106"/>
      <c r="Q769" s="106"/>
      <c r="S769" s="106"/>
      <c r="T769" s="106"/>
      <c r="U769" s="106"/>
    </row>
    <row r="770" customHeight="1" spans="8:21">
      <c r="H770" s="106"/>
      <c r="J770" s="106"/>
      <c r="K770" s="106"/>
      <c r="L770" s="106"/>
      <c r="M770" s="106"/>
      <c r="N770" s="106"/>
      <c r="O770" s="110"/>
      <c r="P770" s="106"/>
      <c r="Q770" s="106"/>
      <c r="S770" s="106"/>
      <c r="T770" s="106"/>
      <c r="U770" s="106"/>
    </row>
    <row r="771" customHeight="1" spans="8:21">
      <c r="H771" s="106"/>
      <c r="J771" s="106"/>
      <c r="K771" s="106"/>
      <c r="L771" s="106"/>
      <c r="M771" s="106"/>
      <c r="N771" s="106"/>
      <c r="O771" s="110"/>
      <c r="P771" s="106"/>
      <c r="Q771" s="106"/>
      <c r="S771" s="106"/>
      <c r="T771" s="106"/>
      <c r="U771" s="106"/>
    </row>
    <row r="772" customHeight="1" spans="8:21">
      <c r="H772" s="106"/>
      <c r="J772" s="106"/>
      <c r="K772" s="106"/>
      <c r="L772" s="106"/>
      <c r="M772" s="106"/>
      <c r="N772" s="106"/>
      <c r="O772" s="110"/>
      <c r="P772" s="106"/>
      <c r="Q772" s="106"/>
      <c r="S772" s="106"/>
      <c r="T772" s="106"/>
      <c r="U772" s="106"/>
    </row>
    <row r="773" customHeight="1" spans="8:21">
      <c r="H773" s="106"/>
      <c r="J773" s="106"/>
      <c r="K773" s="106"/>
      <c r="L773" s="106"/>
      <c r="M773" s="106"/>
      <c r="N773" s="106"/>
      <c r="O773" s="110"/>
      <c r="P773" s="106"/>
      <c r="Q773" s="106"/>
      <c r="S773" s="106"/>
      <c r="T773" s="106"/>
      <c r="U773" s="106"/>
    </row>
    <row r="774" customHeight="1" spans="8:21">
      <c r="H774" s="106"/>
      <c r="J774" s="106"/>
      <c r="K774" s="106"/>
      <c r="L774" s="106"/>
      <c r="M774" s="106"/>
      <c r="N774" s="106"/>
      <c r="O774" s="110"/>
      <c r="P774" s="106"/>
      <c r="Q774" s="106"/>
      <c r="S774" s="106"/>
      <c r="T774" s="106"/>
      <c r="U774" s="106"/>
    </row>
    <row r="775" customHeight="1" spans="8:21">
      <c r="H775" s="106"/>
      <c r="J775" s="106"/>
      <c r="K775" s="106"/>
      <c r="L775" s="106"/>
      <c r="M775" s="106"/>
      <c r="N775" s="106"/>
      <c r="O775" s="110"/>
      <c r="P775" s="106"/>
      <c r="Q775" s="106"/>
      <c r="S775" s="106"/>
      <c r="T775" s="106"/>
      <c r="U775" s="106"/>
    </row>
    <row r="776" customHeight="1" spans="8:21">
      <c r="H776" s="106"/>
      <c r="J776" s="106"/>
      <c r="K776" s="106"/>
      <c r="L776" s="106"/>
      <c r="M776" s="106"/>
      <c r="N776" s="106"/>
      <c r="O776" s="110"/>
      <c r="P776" s="106"/>
      <c r="Q776" s="106"/>
      <c r="S776" s="106"/>
      <c r="T776" s="106"/>
      <c r="U776" s="106"/>
    </row>
    <row r="777" customHeight="1" spans="8:21">
      <c r="H777" s="106"/>
      <c r="J777" s="106"/>
      <c r="K777" s="106"/>
      <c r="L777" s="106"/>
      <c r="M777" s="106"/>
      <c r="N777" s="106"/>
      <c r="O777" s="110"/>
      <c r="P777" s="106"/>
      <c r="Q777" s="106"/>
      <c r="S777" s="106"/>
      <c r="T777" s="106"/>
      <c r="U777" s="106"/>
    </row>
    <row r="778" customHeight="1" spans="8:21">
      <c r="H778" s="106"/>
      <c r="J778" s="106"/>
      <c r="K778" s="106"/>
      <c r="L778" s="106"/>
      <c r="M778" s="106"/>
      <c r="N778" s="106"/>
      <c r="O778" s="110"/>
      <c r="P778" s="106"/>
      <c r="Q778" s="106"/>
      <c r="S778" s="106"/>
      <c r="T778" s="106"/>
      <c r="U778" s="106"/>
    </row>
    <row r="779" customHeight="1" spans="8:21">
      <c r="H779" s="106"/>
      <c r="J779" s="106"/>
      <c r="K779" s="106"/>
      <c r="L779" s="106"/>
      <c r="M779" s="106"/>
      <c r="N779" s="106"/>
      <c r="O779" s="110"/>
      <c r="P779" s="106"/>
      <c r="Q779" s="106"/>
      <c r="S779" s="106"/>
      <c r="T779" s="106"/>
      <c r="U779" s="106"/>
    </row>
    <row r="780" customHeight="1" spans="8:21">
      <c r="H780" s="106"/>
      <c r="J780" s="106"/>
      <c r="K780" s="106"/>
      <c r="L780" s="106"/>
      <c r="M780" s="106"/>
      <c r="N780" s="106"/>
      <c r="O780" s="110"/>
      <c r="P780" s="106"/>
      <c r="Q780" s="106"/>
      <c r="S780" s="106"/>
      <c r="T780" s="106"/>
      <c r="U780" s="106"/>
    </row>
    <row r="781" customHeight="1" spans="8:21">
      <c r="H781" s="106"/>
      <c r="J781" s="106"/>
      <c r="K781" s="106"/>
      <c r="L781" s="106"/>
      <c r="M781" s="106"/>
      <c r="N781" s="106"/>
      <c r="O781" s="110"/>
      <c r="P781" s="106"/>
      <c r="Q781" s="106"/>
      <c r="S781" s="106"/>
      <c r="T781" s="106"/>
      <c r="U781" s="106"/>
    </row>
    <row r="782" customHeight="1" spans="8:21">
      <c r="H782" s="106"/>
      <c r="J782" s="106"/>
      <c r="K782" s="106"/>
      <c r="L782" s="106"/>
      <c r="M782" s="106"/>
      <c r="N782" s="106"/>
      <c r="O782" s="110"/>
      <c r="P782" s="106"/>
      <c r="Q782" s="106"/>
      <c r="S782" s="106"/>
      <c r="T782" s="106"/>
      <c r="U782" s="106"/>
    </row>
    <row r="783" customHeight="1" spans="8:21">
      <c r="H783" s="106"/>
      <c r="J783" s="106"/>
      <c r="K783" s="106"/>
      <c r="L783" s="106"/>
      <c r="M783" s="106"/>
      <c r="N783" s="106"/>
      <c r="O783" s="110"/>
      <c r="P783" s="106"/>
      <c r="Q783" s="106"/>
      <c r="S783" s="106"/>
      <c r="T783" s="106"/>
      <c r="U783" s="106"/>
    </row>
    <row r="784" customHeight="1" spans="8:21">
      <c r="H784" s="106"/>
      <c r="J784" s="106"/>
      <c r="K784" s="106"/>
      <c r="L784" s="106"/>
      <c r="M784" s="106"/>
      <c r="N784" s="106"/>
      <c r="O784" s="110"/>
      <c r="P784" s="106"/>
      <c r="Q784" s="106"/>
      <c r="S784" s="106"/>
      <c r="T784" s="106"/>
      <c r="U784" s="106"/>
    </row>
    <row r="785" customHeight="1" spans="8:21">
      <c r="H785" s="106"/>
      <c r="J785" s="106"/>
      <c r="K785" s="106"/>
      <c r="L785" s="106"/>
      <c r="M785" s="106"/>
      <c r="N785" s="106"/>
      <c r="O785" s="110"/>
      <c r="P785" s="106"/>
      <c r="Q785" s="106"/>
      <c r="S785" s="106"/>
      <c r="T785" s="106"/>
      <c r="U785" s="106"/>
    </row>
    <row r="786" customHeight="1" spans="8:21">
      <c r="H786" s="106"/>
      <c r="J786" s="106"/>
      <c r="K786" s="106"/>
      <c r="L786" s="106"/>
      <c r="M786" s="106"/>
      <c r="N786" s="106"/>
      <c r="O786" s="110"/>
      <c r="P786" s="106"/>
      <c r="Q786" s="106"/>
      <c r="S786" s="106"/>
      <c r="T786" s="106"/>
      <c r="U786" s="106"/>
    </row>
    <row r="787" customHeight="1" spans="8:21">
      <c r="H787" s="106"/>
      <c r="J787" s="106"/>
      <c r="K787" s="106"/>
      <c r="L787" s="106"/>
      <c r="M787" s="106"/>
      <c r="N787" s="106"/>
      <c r="O787" s="110"/>
      <c r="P787" s="106"/>
      <c r="Q787" s="106"/>
      <c r="S787" s="106"/>
      <c r="T787" s="106"/>
      <c r="U787" s="106"/>
    </row>
    <row r="788" customHeight="1" spans="8:21">
      <c r="H788" s="106"/>
      <c r="J788" s="106"/>
      <c r="K788" s="106"/>
      <c r="L788" s="106"/>
      <c r="M788" s="106"/>
      <c r="N788" s="106"/>
      <c r="O788" s="110"/>
      <c r="P788" s="106"/>
      <c r="Q788" s="106"/>
      <c r="S788" s="106"/>
      <c r="T788" s="106"/>
      <c r="U788" s="106"/>
    </row>
    <row r="789" customHeight="1" spans="8:21">
      <c r="H789" s="106"/>
      <c r="J789" s="106"/>
      <c r="K789" s="106"/>
      <c r="L789" s="106"/>
      <c r="M789" s="106"/>
      <c r="N789" s="106"/>
      <c r="O789" s="110"/>
      <c r="P789" s="106"/>
      <c r="Q789" s="106"/>
      <c r="S789" s="106"/>
      <c r="T789" s="106"/>
      <c r="U789" s="106"/>
    </row>
    <row r="790" customHeight="1" spans="8:21">
      <c r="H790" s="106"/>
      <c r="J790" s="106"/>
      <c r="K790" s="106"/>
      <c r="L790" s="106"/>
      <c r="M790" s="106"/>
      <c r="N790" s="106"/>
      <c r="O790" s="110"/>
      <c r="P790" s="106"/>
      <c r="Q790" s="106"/>
      <c r="S790" s="106"/>
      <c r="T790" s="106"/>
      <c r="U790" s="106"/>
    </row>
    <row r="791" customHeight="1" spans="8:21">
      <c r="H791" s="106"/>
      <c r="J791" s="106"/>
      <c r="K791" s="106"/>
      <c r="L791" s="106"/>
      <c r="M791" s="106"/>
      <c r="N791" s="106"/>
      <c r="O791" s="110"/>
      <c r="P791" s="106"/>
      <c r="Q791" s="106"/>
      <c r="S791" s="106"/>
      <c r="T791" s="106"/>
      <c r="U791" s="106"/>
    </row>
    <row r="792" customHeight="1" spans="8:21">
      <c r="H792" s="106"/>
      <c r="J792" s="106"/>
      <c r="K792" s="106"/>
      <c r="L792" s="106"/>
      <c r="M792" s="106"/>
      <c r="N792" s="106"/>
      <c r="O792" s="110"/>
      <c r="P792" s="106"/>
      <c r="Q792" s="106"/>
      <c r="S792" s="106"/>
      <c r="T792" s="106"/>
      <c r="U792" s="106"/>
    </row>
    <row r="793" customHeight="1" spans="8:21">
      <c r="H793" s="106"/>
      <c r="J793" s="106"/>
      <c r="K793" s="106"/>
      <c r="L793" s="106"/>
      <c r="M793" s="106"/>
      <c r="N793" s="106"/>
      <c r="O793" s="110"/>
      <c r="P793" s="106"/>
      <c r="Q793" s="106"/>
      <c r="S793" s="106"/>
      <c r="T793" s="106"/>
      <c r="U793" s="106"/>
    </row>
    <row r="794" customHeight="1" spans="8:21">
      <c r="H794" s="106"/>
      <c r="J794" s="106"/>
      <c r="K794" s="106"/>
      <c r="L794" s="106"/>
      <c r="M794" s="106"/>
      <c r="N794" s="106"/>
      <c r="O794" s="110"/>
      <c r="P794" s="106"/>
      <c r="Q794" s="106"/>
      <c r="S794" s="106"/>
      <c r="T794" s="106"/>
      <c r="U794" s="106"/>
    </row>
    <row r="795" customHeight="1" spans="8:21">
      <c r="H795" s="106"/>
      <c r="J795" s="106"/>
      <c r="K795" s="106"/>
      <c r="L795" s="106"/>
      <c r="M795" s="106"/>
      <c r="N795" s="106"/>
      <c r="O795" s="110"/>
      <c r="P795" s="106"/>
      <c r="Q795" s="106"/>
      <c r="S795" s="106"/>
      <c r="T795" s="106"/>
      <c r="U795" s="106"/>
    </row>
    <row r="796" customHeight="1" spans="8:21">
      <c r="H796" s="106"/>
      <c r="J796" s="106"/>
      <c r="K796" s="106"/>
      <c r="L796" s="106"/>
      <c r="M796" s="106"/>
      <c r="N796" s="106"/>
      <c r="O796" s="110"/>
      <c r="P796" s="106"/>
      <c r="Q796" s="106"/>
      <c r="S796" s="106"/>
      <c r="T796" s="106"/>
      <c r="U796" s="106"/>
    </row>
    <row r="797" customHeight="1" spans="8:21">
      <c r="H797" s="106"/>
      <c r="J797" s="106"/>
      <c r="K797" s="106"/>
      <c r="L797" s="106"/>
      <c r="M797" s="106"/>
      <c r="N797" s="106"/>
      <c r="O797" s="110"/>
      <c r="P797" s="106"/>
      <c r="Q797" s="106"/>
      <c r="S797" s="106"/>
      <c r="T797" s="106"/>
      <c r="U797" s="106"/>
    </row>
    <row r="798" customHeight="1" spans="8:21">
      <c r="H798" s="106"/>
      <c r="J798" s="106"/>
      <c r="K798" s="106"/>
      <c r="L798" s="106"/>
      <c r="M798" s="106"/>
      <c r="N798" s="106"/>
      <c r="O798" s="110"/>
      <c r="P798" s="106"/>
      <c r="Q798" s="106"/>
      <c r="S798" s="106"/>
      <c r="T798" s="106"/>
      <c r="U798" s="106"/>
    </row>
    <row r="799" customHeight="1" spans="8:21">
      <c r="H799" s="106"/>
      <c r="J799" s="106"/>
      <c r="K799" s="106"/>
      <c r="L799" s="106"/>
      <c r="M799" s="106"/>
      <c r="N799" s="106"/>
      <c r="O799" s="110"/>
      <c r="P799" s="106"/>
      <c r="Q799" s="106"/>
      <c r="S799" s="106"/>
      <c r="T799" s="106"/>
      <c r="U799" s="106"/>
    </row>
    <row r="800" customHeight="1" spans="8:21">
      <c r="H800" s="106"/>
      <c r="J800" s="106"/>
      <c r="K800" s="106"/>
      <c r="L800" s="106"/>
      <c r="M800" s="106"/>
      <c r="N800" s="106"/>
      <c r="O800" s="110"/>
      <c r="P800" s="106"/>
      <c r="Q800" s="106"/>
      <c r="S800" s="106"/>
      <c r="T800" s="106"/>
      <c r="U800" s="106"/>
    </row>
    <row r="801" customHeight="1" spans="8:21">
      <c r="H801" s="106"/>
      <c r="J801" s="106"/>
      <c r="K801" s="106"/>
      <c r="L801" s="106"/>
      <c r="M801" s="106"/>
      <c r="N801" s="106"/>
      <c r="O801" s="110"/>
      <c r="P801" s="106"/>
      <c r="Q801" s="106"/>
      <c r="S801" s="106"/>
      <c r="T801" s="106"/>
      <c r="U801" s="106"/>
    </row>
    <row r="802" customHeight="1" spans="8:21">
      <c r="H802" s="106"/>
      <c r="J802" s="106"/>
      <c r="K802" s="106"/>
      <c r="L802" s="106"/>
      <c r="M802" s="106"/>
      <c r="N802" s="106"/>
      <c r="O802" s="110"/>
      <c r="P802" s="106"/>
      <c r="Q802" s="106"/>
      <c r="S802" s="106"/>
      <c r="T802" s="106"/>
      <c r="U802" s="106"/>
    </row>
    <row r="803" customHeight="1" spans="8:21">
      <c r="H803" s="106"/>
      <c r="J803" s="106"/>
      <c r="K803" s="106"/>
      <c r="L803" s="106"/>
      <c r="M803" s="106"/>
      <c r="N803" s="106"/>
      <c r="O803" s="110"/>
      <c r="P803" s="106"/>
      <c r="Q803" s="106"/>
      <c r="S803" s="106"/>
      <c r="T803" s="106"/>
      <c r="U803" s="106"/>
    </row>
    <row r="804" customHeight="1" spans="8:21">
      <c r="H804" s="106"/>
      <c r="J804" s="106"/>
      <c r="K804" s="106"/>
      <c r="L804" s="106"/>
      <c r="M804" s="106"/>
      <c r="N804" s="106"/>
      <c r="O804" s="110"/>
      <c r="P804" s="106"/>
      <c r="Q804" s="106"/>
      <c r="S804" s="106"/>
      <c r="T804" s="106"/>
      <c r="U804" s="106"/>
    </row>
    <row r="805" customHeight="1" spans="8:21">
      <c r="H805" s="106"/>
      <c r="J805" s="106"/>
      <c r="K805" s="106"/>
      <c r="L805" s="106"/>
      <c r="M805" s="106"/>
      <c r="N805" s="106"/>
      <c r="O805" s="110"/>
      <c r="P805" s="106"/>
      <c r="Q805" s="106"/>
      <c r="S805" s="106"/>
      <c r="T805" s="106"/>
      <c r="U805" s="106"/>
    </row>
    <row r="806" customHeight="1" spans="8:21">
      <c r="H806" s="106"/>
      <c r="J806" s="106"/>
      <c r="K806" s="106"/>
      <c r="L806" s="106"/>
      <c r="M806" s="106"/>
      <c r="N806" s="106"/>
      <c r="O806" s="110"/>
      <c r="P806" s="106"/>
      <c r="Q806" s="106"/>
      <c r="S806" s="106"/>
      <c r="T806" s="106"/>
      <c r="U806" s="106"/>
    </row>
    <row r="807" customHeight="1" spans="8:21">
      <c r="H807" s="106"/>
      <c r="J807" s="106"/>
      <c r="K807" s="106"/>
      <c r="L807" s="106"/>
      <c r="M807" s="106"/>
      <c r="N807" s="106"/>
      <c r="O807" s="110"/>
      <c r="P807" s="106"/>
      <c r="Q807" s="106"/>
      <c r="S807" s="106"/>
      <c r="T807" s="106"/>
      <c r="U807" s="106"/>
    </row>
    <row r="808" customHeight="1" spans="8:21">
      <c r="H808" s="106"/>
      <c r="J808" s="106"/>
      <c r="K808" s="106"/>
      <c r="L808" s="106"/>
      <c r="M808" s="106"/>
      <c r="N808" s="106"/>
      <c r="O808" s="110"/>
      <c r="P808" s="106"/>
      <c r="Q808" s="106"/>
      <c r="S808" s="106"/>
      <c r="T808" s="106"/>
      <c r="U808" s="106"/>
    </row>
    <row r="809" customHeight="1" spans="8:21">
      <c r="H809" s="106"/>
      <c r="J809" s="106"/>
      <c r="K809" s="106"/>
      <c r="L809" s="106"/>
      <c r="M809" s="106"/>
      <c r="N809" s="106"/>
      <c r="O809" s="110"/>
      <c r="P809" s="106"/>
      <c r="Q809" s="106"/>
      <c r="S809" s="106"/>
      <c r="T809" s="106"/>
      <c r="U809" s="106"/>
    </row>
    <row r="810" customHeight="1" spans="8:21">
      <c r="H810" s="106"/>
      <c r="J810" s="106"/>
      <c r="K810" s="106"/>
      <c r="L810" s="106"/>
      <c r="M810" s="106"/>
      <c r="N810" s="106"/>
      <c r="O810" s="110"/>
      <c r="P810" s="106"/>
      <c r="Q810" s="106"/>
      <c r="S810" s="106"/>
      <c r="T810" s="106"/>
      <c r="U810" s="106"/>
    </row>
    <row r="811" customHeight="1" spans="8:21">
      <c r="H811" s="106"/>
      <c r="J811" s="106"/>
      <c r="K811" s="106"/>
      <c r="L811" s="106"/>
      <c r="M811" s="106"/>
      <c r="N811" s="106"/>
      <c r="O811" s="110"/>
      <c r="P811" s="106"/>
      <c r="Q811" s="106"/>
      <c r="S811" s="106"/>
      <c r="T811" s="106"/>
      <c r="U811" s="106"/>
    </row>
    <row r="812" customHeight="1" spans="8:21">
      <c r="H812" s="106"/>
      <c r="J812" s="106"/>
      <c r="K812" s="106"/>
      <c r="L812" s="106"/>
      <c r="M812" s="106"/>
      <c r="N812" s="106"/>
      <c r="O812" s="110"/>
      <c r="P812" s="106"/>
      <c r="Q812" s="106"/>
      <c r="S812" s="106"/>
      <c r="T812" s="106"/>
      <c r="U812" s="106"/>
    </row>
    <row r="813" customHeight="1" spans="8:21">
      <c r="H813" s="106"/>
      <c r="J813" s="106"/>
      <c r="K813" s="106"/>
      <c r="L813" s="106"/>
      <c r="M813" s="106"/>
      <c r="N813" s="106"/>
      <c r="O813" s="110"/>
      <c r="P813" s="106"/>
      <c r="Q813" s="106"/>
      <c r="S813" s="106"/>
      <c r="T813" s="106"/>
      <c r="U813" s="106"/>
    </row>
    <row r="814" customHeight="1" spans="8:21">
      <c r="H814" s="106"/>
      <c r="J814" s="106"/>
      <c r="K814" s="106"/>
      <c r="L814" s="106"/>
      <c r="M814" s="106"/>
      <c r="N814" s="106"/>
      <c r="O814" s="110"/>
      <c r="P814" s="106"/>
      <c r="Q814" s="106"/>
      <c r="S814" s="106"/>
      <c r="T814" s="106"/>
      <c r="U814" s="106"/>
    </row>
    <row r="815" customHeight="1" spans="8:21">
      <c r="H815" s="106"/>
      <c r="J815" s="106"/>
      <c r="K815" s="106"/>
      <c r="L815" s="106"/>
      <c r="M815" s="106"/>
      <c r="N815" s="106"/>
      <c r="O815" s="110"/>
      <c r="P815" s="106"/>
      <c r="Q815" s="106"/>
      <c r="S815" s="106"/>
      <c r="T815" s="106"/>
      <c r="U815" s="106"/>
    </row>
    <row r="816" customHeight="1" spans="8:21">
      <c r="H816" s="106"/>
      <c r="J816" s="106"/>
      <c r="K816" s="106"/>
      <c r="L816" s="106"/>
      <c r="M816" s="106"/>
      <c r="N816" s="106"/>
      <c r="O816" s="110"/>
      <c r="P816" s="106"/>
      <c r="Q816" s="106"/>
      <c r="S816" s="106"/>
      <c r="T816" s="106"/>
      <c r="U816" s="106"/>
    </row>
    <row r="817" customHeight="1" spans="8:21">
      <c r="H817" s="106"/>
      <c r="J817" s="106"/>
      <c r="K817" s="106"/>
      <c r="L817" s="106"/>
      <c r="M817" s="106"/>
      <c r="N817" s="106"/>
      <c r="O817" s="110"/>
      <c r="P817" s="106"/>
      <c r="Q817" s="106"/>
      <c r="S817" s="106"/>
      <c r="T817" s="106"/>
      <c r="U817" s="106"/>
    </row>
    <row r="818" customHeight="1" spans="8:21">
      <c r="H818" s="106"/>
      <c r="J818" s="106"/>
      <c r="K818" s="106"/>
      <c r="L818" s="106"/>
      <c r="M818" s="106"/>
      <c r="N818" s="106"/>
      <c r="O818" s="110"/>
      <c r="P818" s="106"/>
      <c r="Q818" s="106"/>
      <c r="S818" s="106"/>
      <c r="T818" s="106"/>
      <c r="U818" s="106"/>
    </row>
    <row r="819" customHeight="1" spans="8:21">
      <c r="H819" s="106"/>
      <c r="J819" s="106"/>
      <c r="K819" s="106"/>
      <c r="L819" s="106"/>
      <c r="M819" s="106"/>
      <c r="N819" s="106"/>
      <c r="O819" s="110"/>
      <c r="P819" s="106"/>
      <c r="Q819" s="106"/>
      <c r="S819" s="106"/>
      <c r="T819" s="106"/>
      <c r="U819" s="106"/>
    </row>
    <row r="820" customHeight="1" spans="8:21">
      <c r="H820" s="106"/>
      <c r="J820" s="106"/>
      <c r="K820" s="106"/>
      <c r="L820" s="106"/>
      <c r="M820" s="106"/>
      <c r="N820" s="106"/>
      <c r="O820" s="110"/>
      <c r="P820" s="106"/>
      <c r="Q820" s="106"/>
      <c r="S820" s="106"/>
      <c r="T820" s="106"/>
      <c r="U820" s="106"/>
    </row>
    <row r="821" customHeight="1" spans="8:21">
      <c r="H821" s="106"/>
      <c r="J821" s="106"/>
      <c r="K821" s="106"/>
      <c r="L821" s="106"/>
      <c r="M821" s="106"/>
      <c r="N821" s="106"/>
      <c r="O821" s="110"/>
      <c r="P821" s="106"/>
      <c r="Q821" s="106"/>
      <c r="S821" s="106"/>
      <c r="T821" s="106"/>
      <c r="U821" s="106"/>
    </row>
    <row r="822" customHeight="1" spans="8:21">
      <c r="H822" s="106"/>
      <c r="J822" s="106"/>
      <c r="K822" s="106"/>
      <c r="L822" s="106"/>
      <c r="M822" s="106"/>
      <c r="N822" s="106"/>
      <c r="O822" s="110"/>
      <c r="P822" s="106"/>
      <c r="Q822" s="106"/>
      <c r="S822" s="106"/>
      <c r="T822" s="106"/>
      <c r="U822" s="106"/>
    </row>
    <row r="823" customHeight="1" spans="8:21">
      <c r="H823" s="106"/>
      <c r="J823" s="106"/>
      <c r="K823" s="106"/>
      <c r="L823" s="106"/>
      <c r="M823" s="106"/>
      <c r="N823" s="106"/>
      <c r="O823" s="110"/>
      <c r="P823" s="106"/>
      <c r="Q823" s="106"/>
      <c r="S823" s="106"/>
      <c r="T823" s="106"/>
      <c r="U823" s="106"/>
    </row>
    <row r="824" customHeight="1" spans="8:21">
      <c r="H824" s="106"/>
      <c r="J824" s="106"/>
      <c r="K824" s="106"/>
      <c r="L824" s="106"/>
      <c r="M824" s="106"/>
      <c r="N824" s="106"/>
      <c r="O824" s="110"/>
      <c r="P824" s="106"/>
      <c r="Q824" s="106"/>
      <c r="S824" s="106"/>
      <c r="T824" s="106"/>
      <c r="U824" s="106"/>
    </row>
    <row r="825" customHeight="1" spans="8:21">
      <c r="H825" s="106"/>
      <c r="J825" s="106"/>
      <c r="K825" s="106"/>
      <c r="L825" s="106"/>
      <c r="M825" s="106"/>
      <c r="N825" s="106"/>
      <c r="O825" s="110"/>
      <c r="P825" s="106"/>
      <c r="Q825" s="106"/>
      <c r="S825" s="106"/>
      <c r="T825" s="106"/>
      <c r="U825" s="106"/>
    </row>
    <row r="826" customHeight="1" spans="8:21">
      <c r="H826" s="106"/>
      <c r="J826" s="106"/>
      <c r="K826" s="106"/>
      <c r="L826" s="106"/>
      <c r="M826" s="106"/>
      <c r="N826" s="106"/>
      <c r="O826" s="110"/>
      <c r="P826" s="106"/>
      <c r="Q826" s="106"/>
      <c r="S826" s="106"/>
      <c r="T826" s="106"/>
      <c r="U826" s="106"/>
    </row>
    <row r="827" customHeight="1" spans="8:21">
      <c r="H827" s="106"/>
      <c r="J827" s="106"/>
      <c r="K827" s="106"/>
      <c r="L827" s="106"/>
      <c r="M827" s="106"/>
      <c r="N827" s="106"/>
      <c r="O827" s="110"/>
      <c r="P827" s="106"/>
      <c r="Q827" s="106"/>
      <c r="S827" s="106"/>
      <c r="T827" s="106"/>
      <c r="U827" s="106"/>
    </row>
    <row r="828" customHeight="1" spans="8:21">
      <c r="H828" s="106"/>
      <c r="J828" s="106"/>
      <c r="K828" s="106"/>
      <c r="L828" s="106"/>
      <c r="M828" s="106"/>
      <c r="N828" s="106"/>
      <c r="O828" s="110"/>
      <c r="P828" s="106"/>
      <c r="Q828" s="106"/>
      <c r="S828" s="106"/>
      <c r="T828" s="106"/>
      <c r="U828" s="106"/>
    </row>
    <row r="829" customHeight="1" spans="8:21">
      <c r="H829" s="106"/>
      <c r="J829" s="106"/>
      <c r="K829" s="106"/>
      <c r="L829" s="106"/>
      <c r="M829" s="106"/>
      <c r="N829" s="106"/>
      <c r="O829" s="110"/>
      <c r="P829" s="106"/>
      <c r="Q829" s="106"/>
      <c r="S829" s="106"/>
      <c r="T829" s="106"/>
      <c r="U829" s="106"/>
    </row>
    <row r="830" customHeight="1" spans="8:21">
      <c r="H830" s="106"/>
      <c r="J830" s="106"/>
      <c r="K830" s="106"/>
      <c r="L830" s="106"/>
      <c r="M830" s="106"/>
      <c r="N830" s="106"/>
      <c r="O830" s="110"/>
      <c r="P830" s="106"/>
      <c r="Q830" s="106"/>
      <c r="S830" s="106"/>
      <c r="T830" s="106"/>
      <c r="U830" s="106"/>
    </row>
    <row r="831" customHeight="1" spans="8:21">
      <c r="H831" s="106"/>
      <c r="J831" s="106"/>
      <c r="K831" s="106"/>
      <c r="L831" s="106"/>
      <c r="M831" s="106"/>
      <c r="N831" s="106"/>
      <c r="O831" s="110"/>
      <c r="P831" s="106"/>
      <c r="Q831" s="106"/>
      <c r="S831" s="106"/>
      <c r="T831" s="106"/>
      <c r="U831" s="106"/>
    </row>
    <row r="832" customHeight="1" spans="8:21">
      <c r="H832" s="106"/>
      <c r="J832" s="106"/>
      <c r="K832" s="106"/>
      <c r="L832" s="106"/>
      <c r="M832" s="106"/>
      <c r="N832" s="106"/>
      <c r="O832" s="110"/>
      <c r="P832" s="106"/>
      <c r="Q832" s="106"/>
      <c r="S832" s="106"/>
      <c r="T832" s="106"/>
      <c r="U832" s="106"/>
    </row>
    <row r="833" customHeight="1" spans="8:21">
      <c r="H833" s="106"/>
      <c r="J833" s="106"/>
      <c r="K833" s="106"/>
      <c r="L833" s="106"/>
      <c r="M833" s="106"/>
      <c r="N833" s="106"/>
      <c r="O833" s="110"/>
      <c r="P833" s="106"/>
      <c r="Q833" s="106"/>
      <c r="S833" s="106"/>
      <c r="T833" s="106"/>
      <c r="U833" s="106"/>
    </row>
    <row r="834" customHeight="1" spans="8:21">
      <c r="H834" s="106"/>
      <c r="J834" s="106"/>
      <c r="K834" s="106"/>
      <c r="L834" s="106"/>
      <c r="M834" s="106"/>
      <c r="N834" s="106"/>
      <c r="O834" s="110"/>
      <c r="P834" s="106"/>
      <c r="Q834" s="106"/>
      <c r="S834" s="106"/>
      <c r="T834" s="106"/>
      <c r="U834" s="106"/>
    </row>
    <row r="835" customHeight="1" spans="8:21">
      <c r="H835" s="106"/>
      <c r="J835" s="106"/>
      <c r="K835" s="106"/>
      <c r="L835" s="106"/>
      <c r="M835" s="106"/>
      <c r="N835" s="106"/>
      <c r="O835" s="110"/>
      <c r="P835" s="106"/>
      <c r="Q835" s="106"/>
      <c r="S835" s="106"/>
      <c r="T835" s="106"/>
      <c r="U835" s="106"/>
    </row>
    <row r="836" customHeight="1" spans="8:21">
      <c r="H836" s="106"/>
      <c r="J836" s="106"/>
      <c r="K836" s="106"/>
      <c r="L836" s="106"/>
      <c r="M836" s="106"/>
      <c r="N836" s="106"/>
      <c r="O836" s="110"/>
      <c r="P836" s="106"/>
      <c r="Q836" s="106"/>
      <c r="S836" s="106"/>
      <c r="T836" s="106"/>
      <c r="U836" s="106"/>
    </row>
    <row r="837" customHeight="1" spans="8:21">
      <c r="H837" s="106"/>
      <c r="J837" s="106"/>
      <c r="K837" s="106"/>
      <c r="L837" s="106"/>
      <c r="M837" s="106"/>
      <c r="N837" s="106"/>
      <c r="O837" s="110"/>
      <c r="P837" s="106"/>
      <c r="Q837" s="106"/>
      <c r="S837" s="106"/>
      <c r="T837" s="106"/>
      <c r="U837" s="106"/>
    </row>
    <row r="838" customHeight="1" spans="8:21">
      <c r="H838" s="106"/>
      <c r="J838" s="106"/>
      <c r="K838" s="106"/>
      <c r="L838" s="106"/>
      <c r="M838" s="106"/>
      <c r="N838" s="106"/>
      <c r="O838" s="110"/>
      <c r="P838" s="106"/>
      <c r="Q838" s="106"/>
      <c r="S838" s="106"/>
      <c r="T838" s="106"/>
      <c r="U838" s="106"/>
    </row>
    <row r="839" customHeight="1" spans="8:21">
      <c r="H839" s="106"/>
      <c r="J839" s="106"/>
      <c r="K839" s="106"/>
      <c r="L839" s="106"/>
      <c r="M839" s="106"/>
      <c r="N839" s="106"/>
      <c r="O839" s="110"/>
      <c r="P839" s="106"/>
      <c r="Q839" s="106"/>
      <c r="S839" s="106"/>
      <c r="T839" s="106"/>
      <c r="U839" s="106"/>
    </row>
    <row r="840" customHeight="1" spans="8:21">
      <c r="H840" s="106"/>
      <c r="J840" s="106"/>
      <c r="K840" s="106"/>
      <c r="L840" s="106"/>
      <c r="M840" s="106"/>
      <c r="N840" s="106"/>
      <c r="O840" s="110"/>
      <c r="P840" s="106"/>
      <c r="Q840" s="106"/>
      <c r="S840" s="106"/>
      <c r="T840" s="106"/>
      <c r="U840" s="106"/>
    </row>
    <row r="841" customHeight="1" spans="8:21">
      <c r="H841" s="106"/>
      <c r="J841" s="106"/>
      <c r="K841" s="106"/>
      <c r="L841" s="106"/>
      <c r="M841" s="106"/>
      <c r="N841" s="106"/>
      <c r="O841" s="110"/>
      <c r="P841" s="106"/>
      <c r="Q841" s="106"/>
      <c r="S841" s="106"/>
      <c r="T841" s="106"/>
      <c r="U841" s="106"/>
    </row>
    <row r="842" customHeight="1" spans="8:21">
      <c r="H842" s="106"/>
      <c r="J842" s="106"/>
      <c r="K842" s="106"/>
      <c r="L842" s="106"/>
      <c r="M842" s="106"/>
      <c r="N842" s="106"/>
      <c r="O842" s="110"/>
      <c r="P842" s="106"/>
      <c r="Q842" s="106"/>
      <c r="S842" s="106"/>
      <c r="T842" s="106"/>
      <c r="U842" s="106"/>
    </row>
    <row r="843" customHeight="1" spans="8:21">
      <c r="H843" s="106"/>
      <c r="J843" s="106"/>
      <c r="K843" s="106"/>
      <c r="L843" s="106"/>
      <c r="M843" s="106"/>
      <c r="N843" s="106"/>
      <c r="O843" s="110"/>
      <c r="P843" s="106"/>
      <c r="Q843" s="106"/>
      <c r="S843" s="106"/>
      <c r="T843" s="106"/>
      <c r="U843" s="106"/>
    </row>
    <row r="844" customHeight="1" spans="8:21">
      <c r="H844" s="106"/>
      <c r="J844" s="106"/>
      <c r="K844" s="106"/>
      <c r="L844" s="106"/>
      <c r="M844" s="106"/>
      <c r="N844" s="106"/>
      <c r="O844" s="110"/>
      <c r="P844" s="106"/>
      <c r="Q844" s="106"/>
      <c r="S844" s="106"/>
      <c r="T844" s="106"/>
      <c r="U844" s="106"/>
    </row>
    <row r="845" customHeight="1" spans="8:21">
      <c r="H845" s="106"/>
      <c r="J845" s="106"/>
      <c r="K845" s="106"/>
      <c r="L845" s="106"/>
      <c r="M845" s="106"/>
      <c r="N845" s="106"/>
      <c r="O845" s="110"/>
      <c r="P845" s="106"/>
      <c r="Q845" s="106"/>
      <c r="S845" s="106"/>
      <c r="T845" s="106"/>
      <c r="U845" s="106"/>
    </row>
    <row r="846" customHeight="1" spans="8:21">
      <c r="H846" s="106"/>
      <c r="J846" s="106"/>
      <c r="K846" s="106"/>
      <c r="L846" s="106"/>
      <c r="M846" s="106"/>
      <c r="N846" s="106"/>
      <c r="O846" s="110"/>
      <c r="P846" s="106"/>
      <c r="Q846" s="106"/>
      <c r="S846" s="106"/>
      <c r="T846" s="106"/>
      <c r="U846" s="106"/>
    </row>
    <row r="847" customHeight="1" spans="8:21">
      <c r="H847" s="106"/>
      <c r="J847" s="106"/>
      <c r="K847" s="106"/>
      <c r="L847" s="106"/>
      <c r="M847" s="106"/>
      <c r="N847" s="106"/>
      <c r="O847" s="110"/>
      <c r="P847" s="106"/>
      <c r="Q847" s="106"/>
      <c r="S847" s="106"/>
      <c r="T847" s="106"/>
      <c r="U847" s="106"/>
    </row>
    <row r="848" customHeight="1" spans="8:21">
      <c r="H848" s="106"/>
      <c r="J848" s="106"/>
      <c r="K848" s="106"/>
      <c r="L848" s="106"/>
      <c r="M848" s="106"/>
      <c r="N848" s="106"/>
      <c r="O848" s="110"/>
      <c r="P848" s="106"/>
      <c r="Q848" s="106"/>
      <c r="S848" s="106"/>
      <c r="T848" s="106"/>
      <c r="U848" s="106"/>
    </row>
    <row r="849" customHeight="1" spans="8:21">
      <c r="H849" s="106"/>
      <c r="J849" s="106"/>
      <c r="K849" s="106"/>
      <c r="L849" s="106"/>
      <c r="M849" s="106"/>
      <c r="N849" s="106"/>
      <c r="O849" s="110"/>
      <c r="P849" s="106"/>
      <c r="Q849" s="106"/>
      <c r="S849" s="106"/>
      <c r="T849" s="106"/>
      <c r="U849" s="106"/>
    </row>
    <row r="850" customHeight="1" spans="8:21">
      <c r="H850" s="106"/>
      <c r="J850" s="106"/>
      <c r="K850" s="106"/>
      <c r="L850" s="106"/>
      <c r="M850" s="106"/>
      <c r="N850" s="106"/>
      <c r="O850" s="110"/>
      <c r="P850" s="106"/>
      <c r="Q850" s="106"/>
      <c r="S850" s="106"/>
      <c r="T850" s="106"/>
      <c r="U850" s="106"/>
    </row>
    <row r="851" customHeight="1" spans="8:21">
      <c r="H851" s="106"/>
      <c r="J851" s="106"/>
      <c r="K851" s="106"/>
      <c r="L851" s="106"/>
      <c r="M851" s="106"/>
      <c r="N851" s="106"/>
      <c r="O851" s="110"/>
      <c r="P851" s="106"/>
      <c r="Q851" s="106"/>
      <c r="S851" s="106"/>
      <c r="T851" s="106"/>
      <c r="U851" s="106"/>
    </row>
    <row r="852" customHeight="1" spans="8:21">
      <c r="H852" s="106"/>
      <c r="J852" s="106"/>
      <c r="K852" s="106"/>
      <c r="L852" s="106"/>
      <c r="M852" s="106"/>
      <c r="N852" s="106"/>
      <c r="O852" s="110"/>
      <c r="P852" s="106"/>
      <c r="Q852" s="106"/>
      <c r="S852" s="106"/>
      <c r="T852" s="106"/>
      <c r="U852" s="106"/>
    </row>
    <row r="853" customHeight="1" spans="8:21">
      <c r="H853" s="106"/>
      <c r="J853" s="106"/>
      <c r="K853" s="106"/>
      <c r="L853" s="106"/>
      <c r="M853" s="106"/>
      <c r="N853" s="106"/>
      <c r="O853" s="110"/>
      <c r="P853" s="106"/>
      <c r="Q853" s="106"/>
      <c r="S853" s="106"/>
      <c r="T853" s="106"/>
      <c r="U853" s="106"/>
    </row>
    <row r="854" customHeight="1" spans="8:21">
      <c r="H854" s="106"/>
      <c r="J854" s="106"/>
      <c r="K854" s="106"/>
      <c r="L854" s="106"/>
      <c r="M854" s="106"/>
      <c r="N854" s="106"/>
      <c r="O854" s="110"/>
      <c r="P854" s="106"/>
      <c r="Q854" s="106"/>
      <c r="S854" s="106"/>
      <c r="T854" s="106"/>
      <c r="U854" s="106"/>
    </row>
    <row r="855" customHeight="1" spans="8:21">
      <c r="H855" s="106"/>
      <c r="J855" s="106"/>
      <c r="K855" s="106"/>
      <c r="L855" s="106"/>
      <c r="M855" s="106"/>
      <c r="N855" s="106"/>
      <c r="O855" s="110"/>
      <c r="P855" s="106"/>
      <c r="Q855" s="106"/>
      <c r="S855" s="106"/>
      <c r="T855" s="106"/>
      <c r="U855" s="106"/>
    </row>
    <row r="856" customHeight="1" spans="8:21">
      <c r="H856" s="106"/>
      <c r="J856" s="106"/>
      <c r="K856" s="106"/>
      <c r="L856" s="106"/>
      <c r="M856" s="106"/>
      <c r="N856" s="106"/>
      <c r="O856" s="110"/>
      <c r="P856" s="106"/>
      <c r="Q856" s="106"/>
      <c r="S856" s="106"/>
      <c r="T856" s="106"/>
      <c r="U856" s="106"/>
    </row>
    <row r="857" customHeight="1" spans="8:21">
      <c r="H857" s="106"/>
      <c r="J857" s="106"/>
      <c r="K857" s="106"/>
      <c r="L857" s="106"/>
      <c r="M857" s="106"/>
      <c r="N857" s="106"/>
      <c r="O857" s="110"/>
      <c r="P857" s="106"/>
      <c r="Q857" s="106"/>
      <c r="S857" s="106"/>
      <c r="T857" s="106"/>
      <c r="U857" s="106"/>
    </row>
    <row r="858" customHeight="1" spans="8:21">
      <c r="H858" s="106"/>
      <c r="J858" s="106"/>
      <c r="K858" s="106"/>
      <c r="L858" s="106"/>
      <c r="M858" s="106"/>
      <c r="N858" s="106"/>
      <c r="O858" s="110"/>
      <c r="P858" s="106"/>
      <c r="Q858" s="106"/>
      <c r="S858" s="106"/>
      <c r="T858" s="106"/>
      <c r="U858" s="106"/>
    </row>
    <row r="859" customHeight="1" spans="8:21">
      <c r="H859" s="106"/>
      <c r="J859" s="106"/>
      <c r="K859" s="106"/>
      <c r="L859" s="106"/>
      <c r="M859" s="106"/>
      <c r="N859" s="106"/>
      <c r="O859" s="110"/>
      <c r="P859" s="106"/>
      <c r="Q859" s="106"/>
      <c r="S859" s="106"/>
      <c r="T859" s="106"/>
      <c r="U859" s="106"/>
    </row>
    <row r="860" customHeight="1" spans="8:21">
      <c r="H860" s="106"/>
      <c r="J860" s="106"/>
      <c r="K860" s="106"/>
      <c r="L860" s="106"/>
      <c r="M860" s="106"/>
      <c r="N860" s="106"/>
      <c r="O860" s="110"/>
      <c r="P860" s="106"/>
      <c r="Q860" s="106"/>
      <c r="S860" s="106"/>
      <c r="T860" s="106"/>
      <c r="U860" s="106"/>
    </row>
    <row r="861" customHeight="1" spans="8:21">
      <c r="H861" s="106"/>
      <c r="J861" s="106"/>
      <c r="K861" s="106"/>
      <c r="L861" s="106"/>
      <c r="M861" s="106"/>
      <c r="N861" s="106"/>
      <c r="O861" s="110"/>
      <c r="P861" s="106"/>
      <c r="Q861" s="106"/>
      <c r="S861" s="106"/>
      <c r="T861" s="106"/>
      <c r="U861" s="106"/>
    </row>
    <row r="862" customHeight="1" spans="8:21">
      <c r="H862" s="106"/>
      <c r="J862" s="106"/>
      <c r="K862" s="106"/>
      <c r="L862" s="106"/>
      <c r="M862" s="106"/>
      <c r="N862" s="106"/>
      <c r="O862" s="110"/>
      <c r="P862" s="106"/>
      <c r="Q862" s="106"/>
      <c r="S862" s="106"/>
      <c r="T862" s="106"/>
      <c r="U862" s="106"/>
    </row>
    <row r="863" customHeight="1" spans="8:21">
      <c r="H863" s="106"/>
      <c r="J863" s="106"/>
      <c r="K863" s="106"/>
      <c r="L863" s="106"/>
      <c r="M863" s="106"/>
      <c r="N863" s="106"/>
      <c r="O863" s="110"/>
      <c r="P863" s="106"/>
      <c r="Q863" s="106"/>
      <c r="S863" s="106"/>
      <c r="T863" s="106"/>
      <c r="U863" s="106"/>
    </row>
    <row r="864" customHeight="1" spans="8:21">
      <c r="H864" s="106"/>
      <c r="J864" s="106"/>
      <c r="K864" s="106"/>
      <c r="L864" s="106"/>
      <c r="M864" s="106"/>
      <c r="N864" s="106"/>
      <c r="O864" s="110"/>
      <c r="P864" s="106"/>
      <c r="Q864" s="106"/>
      <c r="S864" s="106"/>
      <c r="T864" s="106"/>
      <c r="U864" s="106"/>
    </row>
    <row r="865" customHeight="1" spans="8:21">
      <c r="H865" s="106"/>
      <c r="J865" s="106"/>
      <c r="K865" s="106"/>
      <c r="L865" s="106"/>
      <c r="M865" s="106"/>
      <c r="N865" s="106"/>
      <c r="O865" s="110"/>
      <c r="P865" s="106"/>
      <c r="Q865" s="106"/>
      <c r="S865" s="106"/>
      <c r="T865" s="106"/>
      <c r="U865" s="106"/>
    </row>
    <row r="866" customHeight="1" spans="8:21">
      <c r="H866" s="106"/>
      <c r="J866" s="106"/>
      <c r="K866" s="106"/>
      <c r="L866" s="106"/>
      <c r="M866" s="106"/>
      <c r="N866" s="106"/>
      <c r="O866" s="110"/>
      <c r="P866" s="106"/>
      <c r="Q866" s="106"/>
      <c r="S866" s="106"/>
      <c r="T866" s="106"/>
      <c r="U866" s="106"/>
    </row>
    <row r="867" customHeight="1" spans="8:21">
      <c r="H867" s="106"/>
      <c r="J867" s="106"/>
      <c r="K867" s="106"/>
      <c r="L867" s="106"/>
      <c r="M867" s="106"/>
      <c r="N867" s="106"/>
      <c r="O867" s="110"/>
      <c r="P867" s="106"/>
      <c r="Q867" s="106"/>
      <c r="S867" s="106"/>
      <c r="T867" s="106"/>
      <c r="U867" s="106"/>
    </row>
    <row r="868" customHeight="1" spans="8:21">
      <c r="H868" s="106"/>
      <c r="J868" s="106"/>
      <c r="K868" s="106"/>
      <c r="L868" s="106"/>
      <c r="M868" s="106"/>
      <c r="N868" s="106"/>
      <c r="O868" s="110"/>
      <c r="P868" s="106"/>
      <c r="Q868" s="106"/>
      <c r="S868" s="106"/>
      <c r="T868" s="106"/>
      <c r="U868" s="106"/>
    </row>
    <row r="869" customHeight="1" spans="8:21">
      <c r="H869" s="106"/>
      <c r="J869" s="106"/>
      <c r="K869" s="106"/>
      <c r="L869" s="106"/>
      <c r="M869" s="106"/>
      <c r="N869" s="106"/>
      <c r="O869" s="110"/>
      <c r="P869" s="106"/>
      <c r="Q869" s="106"/>
      <c r="S869" s="106"/>
      <c r="T869" s="106"/>
      <c r="U869" s="106"/>
    </row>
    <row r="870" customHeight="1" spans="8:21">
      <c r="H870" s="106"/>
      <c r="J870" s="106"/>
      <c r="K870" s="106"/>
      <c r="L870" s="106"/>
      <c r="M870" s="106"/>
      <c r="N870" s="106"/>
      <c r="O870" s="110"/>
      <c r="P870" s="106"/>
      <c r="Q870" s="106"/>
      <c r="S870" s="106"/>
      <c r="T870" s="106"/>
      <c r="U870" s="106"/>
    </row>
    <row r="871" customHeight="1" spans="8:21">
      <c r="H871" s="106"/>
      <c r="J871" s="106"/>
      <c r="K871" s="106"/>
      <c r="L871" s="106"/>
      <c r="M871" s="106"/>
      <c r="N871" s="106"/>
      <c r="O871" s="110"/>
      <c r="P871" s="106"/>
      <c r="Q871" s="106"/>
      <c r="S871" s="106"/>
      <c r="T871" s="106"/>
      <c r="U871" s="106"/>
    </row>
    <row r="872" customHeight="1" spans="8:21">
      <c r="H872" s="106"/>
      <c r="J872" s="106"/>
      <c r="K872" s="106"/>
      <c r="L872" s="106"/>
      <c r="M872" s="106"/>
      <c r="N872" s="106"/>
      <c r="O872" s="110"/>
      <c r="P872" s="106"/>
      <c r="Q872" s="106"/>
      <c r="S872" s="106"/>
      <c r="T872" s="106"/>
      <c r="U872" s="106"/>
    </row>
    <row r="873" customHeight="1" spans="8:21">
      <c r="H873" s="106"/>
      <c r="J873" s="106"/>
      <c r="K873" s="106"/>
      <c r="L873" s="106"/>
      <c r="M873" s="106"/>
      <c r="N873" s="106"/>
      <c r="O873" s="110"/>
      <c r="P873" s="106"/>
      <c r="Q873" s="106"/>
      <c r="S873" s="106"/>
      <c r="T873" s="106"/>
      <c r="U873" s="106"/>
    </row>
    <row r="874" customHeight="1" spans="8:21">
      <c r="H874" s="106"/>
      <c r="J874" s="106"/>
      <c r="K874" s="106"/>
      <c r="L874" s="106"/>
      <c r="M874" s="106"/>
      <c r="N874" s="106"/>
      <c r="O874" s="110"/>
      <c r="P874" s="106"/>
      <c r="Q874" s="106"/>
      <c r="S874" s="106"/>
      <c r="T874" s="106"/>
      <c r="U874" s="106"/>
    </row>
    <row r="875" customHeight="1" spans="8:21">
      <c r="H875" s="106"/>
      <c r="J875" s="106"/>
      <c r="K875" s="106"/>
      <c r="L875" s="106"/>
      <c r="M875" s="106"/>
      <c r="N875" s="106"/>
      <c r="O875" s="110"/>
      <c r="P875" s="106"/>
      <c r="Q875" s="106"/>
      <c r="S875" s="106"/>
      <c r="T875" s="106"/>
      <c r="U875" s="106"/>
    </row>
    <row r="876" customHeight="1" spans="8:21">
      <c r="H876" s="106"/>
      <c r="J876" s="106"/>
      <c r="K876" s="106"/>
      <c r="L876" s="106"/>
      <c r="M876" s="106"/>
      <c r="N876" s="106"/>
      <c r="O876" s="110"/>
      <c r="P876" s="106"/>
      <c r="Q876" s="106"/>
      <c r="S876" s="106"/>
      <c r="T876" s="106"/>
      <c r="U876" s="106"/>
    </row>
    <row r="877" customHeight="1" spans="8:21">
      <c r="H877" s="106"/>
      <c r="J877" s="106"/>
      <c r="K877" s="106"/>
      <c r="L877" s="106"/>
      <c r="M877" s="106"/>
      <c r="N877" s="106"/>
      <c r="O877" s="110"/>
      <c r="P877" s="106"/>
      <c r="Q877" s="106"/>
      <c r="S877" s="106"/>
      <c r="T877" s="106"/>
      <c r="U877" s="106"/>
    </row>
    <row r="878" customHeight="1" spans="8:21">
      <c r="H878" s="106"/>
      <c r="J878" s="106"/>
      <c r="K878" s="106"/>
      <c r="L878" s="106"/>
      <c r="M878" s="106"/>
      <c r="N878" s="106"/>
      <c r="O878" s="110"/>
      <c r="P878" s="106"/>
      <c r="Q878" s="106"/>
      <c r="S878" s="106"/>
      <c r="T878" s="106"/>
      <c r="U878" s="106"/>
    </row>
    <row r="879" customHeight="1" spans="8:21">
      <c r="H879" s="106"/>
      <c r="J879" s="106"/>
      <c r="K879" s="106"/>
      <c r="L879" s="106"/>
      <c r="M879" s="106"/>
      <c r="N879" s="106"/>
      <c r="O879" s="110"/>
      <c r="P879" s="106"/>
      <c r="Q879" s="106"/>
      <c r="S879" s="106"/>
      <c r="T879" s="106"/>
      <c r="U879" s="106"/>
    </row>
    <row r="880" customHeight="1" spans="8:21">
      <c r="H880" s="106"/>
      <c r="J880" s="106"/>
      <c r="K880" s="106"/>
      <c r="L880" s="106"/>
      <c r="M880" s="106"/>
      <c r="N880" s="106"/>
      <c r="O880" s="110"/>
      <c r="P880" s="106"/>
      <c r="Q880" s="106"/>
      <c r="S880" s="106"/>
      <c r="T880" s="106"/>
      <c r="U880" s="106"/>
    </row>
    <row r="881" customHeight="1" spans="8:21">
      <c r="H881" s="106"/>
      <c r="J881" s="106"/>
      <c r="K881" s="106"/>
      <c r="L881" s="106"/>
      <c r="M881" s="106"/>
      <c r="N881" s="106"/>
      <c r="O881" s="110"/>
      <c r="P881" s="106"/>
      <c r="Q881" s="106"/>
      <c r="S881" s="106"/>
      <c r="T881" s="106"/>
      <c r="U881" s="106"/>
    </row>
    <row r="882" customHeight="1" spans="8:21">
      <c r="H882" s="106"/>
      <c r="J882" s="106"/>
      <c r="K882" s="106"/>
      <c r="L882" s="106"/>
      <c r="M882" s="106"/>
      <c r="N882" s="106"/>
      <c r="O882" s="110"/>
      <c r="P882" s="106"/>
      <c r="Q882" s="106"/>
      <c r="S882" s="106"/>
      <c r="T882" s="106"/>
      <c r="U882" s="106"/>
    </row>
    <row r="883" customHeight="1" spans="8:21">
      <c r="H883" s="106"/>
      <c r="J883" s="106"/>
      <c r="K883" s="106"/>
      <c r="L883" s="106"/>
      <c r="M883" s="106"/>
      <c r="N883" s="106"/>
      <c r="O883" s="110"/>
      <c r="P883" s="106"/>
      <c r="Q883" s="106"/>
      <c r="S883" s="106"/>
      <c r="T883" s="106"/>
      <c r="U883" s="106"/>
    </row>
    <row r="884" customHeight="1" spans="8:21">
      <c r="H884" s="106"/>
      <c r="J884" s="106"/>
      <c r="K884" s="106"/>
      <c r="L884" s="106"/>
      <c r="M884" s="106"/>
      <c r="N884" s="106"/>
      <c r="O884" s="110"/>
      <c r="P884" s="106"/>
      <c r="Q884" s="106"/>
      <c r="S884" s="106"/>
      <c r="T884" s="106"/>
      <c r="U884" s="106"/>
    </row>
    <row r="885" customHeight="1" spans="8:21">
      <c r="H885" s="106"/>
      <c r="J885" s="106"/>
      <c r="K885" s="106"/>
      <c r="L885" s="106"/>
      <c r="M885" s="106"/>
      <c r="N885" s="106"/>
      <c r="O885" s="110"/>
      <c r="P885" s="106"/>
      <c r="Q885" s="106"/>
      <c r="S885" s="106"/>
      <c r="T885" s="106"/>
      <c r="U885" s="106"/>
    </row>
    <row r="886" customHeight="1" spans="8:21">
      <c r="H886" s="106"/>
      <c r="J886" s="106"/>
      <c r="K886" s="106"/>
      <c r="L886" s="106"/>
      <c r="M886" s="106"/>
      <c r="N886" s="106"/>
      <c r="O886" s="110"/>
      <c r="P886" s="106"/>
      <c r="Q886" s="106"/>
      <c r="S886" s="106"/>
      <c r="T886" s="106"/>
      <c r="U886" s="106"/>
    </row>
    <row r="887" customHeight="1" spans="8:21">
      <c r="H887" s="106"/>
      <c r="J887" s="106"/>
      <c r="K887" s="106"/>
      <c r="L887" s="106"/>
      <c r="M887" s="106"/>
      <c r="N887" s="106"/>
      <c r="O887" s="110"/>
      <c r="P887" s="106"/>
      <c r="Q887" s="106"/>
      <c r="S887" s="106"/>
      <c r="T887" s="106"/>
      <c r="U887" s="106"/>
    </row>
    <row r="888" customHeight="1" spans="8:21">
      <c r="H888" s="106"/>
      <c r="J888" s="106"/>
      <c r="K888" s="106"/>
      <c r="L888" s="106"/>
      <c r="M888" s="106"/>
      <c r="N888" s="106"/>
      <c r="O888" s="110"/>
      <c r="P888" s="106"/>
      <c r="Q888" s="106"/>
      <c r="S888" s="106"/>
      <c r="T888" s="106"/>
      <c r="U888" s="106"/>
    </row>
    <row r="889" customHeight="1" spans="8:21">
      <c r="H889" s="106"/>
      <c r="J889" s="106"/>
      <c r="K889" s="106"/>
      <c r="L889" s="106"/>
      <c r="M889" s="106"/>
      <c r="N889" s="106"/>
      <c r="O889" s="110"/>
      <c r="P889" s="106"/>
      <c r="Q889" s="106"/>
      <c r="S889" s="106"/>
      <c r="T889" s="106"/>
      <c r="U889" s="106"/>
    </row>
    <row r="890" customHeight="1" spans="8:21">
      <c r="H890" s="106"/>
      <c r="J890" s="106"/>
      <c r="K890" s="106"/>
      <c r="L890" s="106"/>
      <c r="M890" s="106"/>
      <c r="N890" s="106"/>
      <c r="O890" s="110"/>
      <c r="P890" s="106"/>
      <c r="Q890" s="106"/>
      <c r="S890" s="106"/>
      <c r="T890" s="106"/>
      <c r="U890" s="106"/>
    </row>
    <row r="891" customHeight="1" spans="8:21">
      <c r="H891" s="106"/>
      <c r="J891" s="106"/>
      <c r="K891" s="106"/>
      <c r="L891" s="106"/>
      <c r="M891" s="106"/>
      <c r="N891" s="106"/>
      <c r="O891" s="110"/>
      <c r="P891" s="106"/>
      <c r="Q891" s="106"/>
      <c r="S891" s="106"/>
      <c r="T891" s="106"/>
      <c r="U891" s="106"/>
    </row>
    <row r="892" customHeight="1" spans="8:21">
      <c r="H892" s="106"/>
      <c r="J892" s="106"/>
      <c r="K892" s="106"/>
      <c r="L892" s="106"/>
      <c r="M892" s="106"/>
      <c r="N892" s="106"/>
      <c r="O892" s="110"/>
      <c r="P892" s="106"/>
      <c r="Q892" s="106"/>
      <c r="S892" s="106"/>
      <c r="T892" s="106"/>
      <c r="U892" s="106"/>
    </row>
    <row r="893" customHeight="1" spans="8:21">
      <c r="H893" s="106"/>
      <c r="J893" s="106"/>
      <c r="K893" s="106"/>
      <c r="L893" s="106"/>
      <c r="M893" s="106"/>
      <c r="N893" s="106"/>
      <c r="O893" s="110"/>
      <c r="P893" s="106"/>
      <c r="Q893" s="106"/>
      <c r="S893" s="106"/>
      <c r="T893" s="106"/>
      <c r="U893" s="106"/>
    </row>
    <row r="894" customHeight="1" spans="8:21">
      <c r="H894" s="106"/>
      <c r="J894" s="106"/>
      <c r="K894" s="106"/>
      <c r="L894" s="106"/>
      <c r="M894" s="106"/>
      <c r="N894" s="106"/>
      <c r="O894" s="110"/>
      <c r="P894" s="106"/>
      <c r="Q894" s="106"/>
      <c r="S894" s="106"/>
      <c r="T894" s="106"/>
      <c r="U894" s="106"/>
    </row>
    <row r="895" customHeight="1" spans="8:21">
      <c r="H895" s="106"/>
      <c r="J895" s="106"/>
      <c r="K895" s="106"/>
      <c r="L895" s="106"/>
      <c r="M895" s="106"/>
      <c r="N895" s="106"/>
      <c r="O895" s="110"/>
      <c r="P895" s="106"/>
      <c r="Q895" s="106"/>
      <c r="S895" s="106"/>
      <c r="T895" s="106"/>
      <c r="U895" s="106"/>
    </row>
    <row r="896" customHeight="1" spans="8:21">
      <c r="H896" s="106"/>
      <c r="J896" s="106"/>
      <c r="K896" s="106"/>
      <c r="L896" s="106"/>
      <c r="M896" s="106"/>
      <c r="N896" s="106"/>
      <c r="O896" s="110"/>
      <c r="P896" s="106"/>
      <c r="Q896" s="106"/>
      <c r="S896" s="106"/>
      <c r="T896" s="106"/>
      <c r="U896" s="106"/>
    </row>
    <row r="897" customHeight="1" spans="8:21">
      <c r="H897" s="106"/>
      <c r="J897" s="106"/>
      <c r="K897" s="106"/>
      <c r="L897" s="106"/>
      <c r="M897" s="106"/>
      <c r="N897" s="106"/>
      <c r="O897" s="110"/>
      <c r="P897" s="106"/>
      <c r="Q897" s="106"/>
      <c r="S897" s="106"/>
      <c r="T897" s="106"/>
      <c r="U897" s="106"/>
    </row>
    <row r="898" customHeight="1" spans="8:21">
      <c r="H898" s="106"/>
      <c r="J898" s="106"/>
      <c r="K898" s="106"/>
      <c r="L898" s="106"/>
      <c r="M898" s="106"/>
      <c r="N898" s="106"/>
      <c r="O898" s="110"/>
      <c r="P898" s="106"/>
      <c r="Q898" s="106"/>
      <c r="S898" s="106"/>
      <c r="T898" s="106"/>
      <c r="U898" s="106"/>
    </row>
    <row r="899" customHeight="1" spans="8:21">
      <c r="H899" s="106"/>
      <c r="J899" s="106"/>
      <c r="K899" s="106"/>
      <c r="L899" s="106"/>
      <c r="M899" s="106"/>
      <c r="N899" s="106"/>
      <c r="O899" s="110"/>
      <c r="P899" s="106"/>
      <c r="Q899" s="106"/>
      <c r="S899" s="106"/>
      <c r="T899" s="106"/>
      <c r="U899" s="106"/>
    </row>
    <row r="900" customHeight="1" spans="8:21">
      <c r="H900" s="106"/>
      <c r="J900" s="106"/>
      <c r="K900" s="106"/>
      <c r="L900" s="106"/>
      <c r="M900" s="106"/>
      <c r="N900" s="106"/>
      <c r="O900" s="110"/>
      <c r="P900" s="106"/>
      <c r="Q900" s="106"/>
      <c r="S900" s="106"/>
      <c r="T900" s="106"/>
      <c r="U900" s="106"/>
    </row>
    <row r="901" customHeight="1" spans="8:21">
      <c r="H901" s="106"/>
      <c r="J901" s="106"/>
      <c r="K901" s="106"/>
      <c r="L901" s="106"/>
      <c r="M901" s="106"/>
      <c r="N901" s="106"/>
      <c r="O901" s="110"/>
      <c r="P901" s="106"/>
      <c r="Q901" s="106"/>
      <c r="S901" s="106"/>
      <c r="T901" s="106"/>
      <c r="U901" s="106"/>
    </row>
    <row r="902" customHeight="1" spans="8:21">
      <c r="H902" s="106"/>
      <c r="J902" s="106"/>
      <c r="K902" s="106"/>
      <c r="L902" s="106"/>
      <c r="M902" s="106"/>
      <c r="N902" s="106"/>
      <c r="O902" s="110"/>
      <c r="P902" s="106"/>
      <c r="Q902" s="106"/>
      <c r="S902" s="106"/>
      <c r="T902" s="106"/>
      <c r="U902" s="106"/>
    </row>
    <row r="903" customHeight="1" spans="8:21">
      <c r="H903" s="106"/>
      <c r="J903" s="106"/>
      <c r="K903" s="106"/>
      <c r="L903" s="106"/>
      <c r="M903" s="106"/>
      <c r="N903" s="106"/>
      <c r="O903" s="110"/>
      <c r="P903" s="106"/>
      <c r="Q903" s="106"/>
      <c r="S903" s="106"/>
      <c r="T903" s="106"/>
      <c r="U903" s="106"/>
    </row>
    <row r="904" customHeight="1" spans="8:21">
      <c r="H904" s="106"/>
      <c r="J904" s="106"/>
      <c r="K904" s="106"/>
      <c r="L904" s="106"/>
      <c r="M904" s="106"/>
      <c r="N904" s="106"/>
      <c r="O904" s="110"/>
      <c r="P904" s="106"/>
      <c r="Q904" s="106"/>
      <c r="S904" s="106"/>
      <c r="T904" s="106"/>
      <c r="U904" s="106"/>
    </row>
    <row r="905" customHeight="1" spans="8:21">
      <c r="H905" s="106"/>
      <c r="J905" s="106"/>
      <c r="K905" s="106"/>
      <c r="L905" s="106"/>
      <c r="M905" s="106"/>
      <c r="N905" s="106"/>
      <c r="O905" s="110"/>
      <c r="P905" s="106"/>
      <c r="Q905" s="106"/>
      <c r="S905" s="106"/>
      <c r="T905" s="106"/>
      <c r="U905" s="106"/>
    </row>
    <row r="906" customHeight="1" spans="8:21">
      <c r="H906" s="106"/>
      <c r="J906" s="106"/>
      <c r="K906" s="106"/>
      <c r="L906" s="106"/>
      <c r="M906" s="106"/>
      <c r="N906" s="106"/>
      <c r="O906" s="110"/>
      <c r="P906" s="106"/>
      <c r="Q906" s="106"/>
      <c r="S906" s="106"/>
      <c r="T906" s="106"/>
      <c r="U906" s="106"/>
    </row>
    <row r="907" customHeight="1" spans="8:21">
      <c r="H907" s="106"/>
      <c r="J907" s="106"/>
      <c r="K907" s="106"/>
      <c r="L907" s="106"/>
      <c r="M907" s="106"/>
      <c r="N907" s="106"/>
      <c r="O907" s="110"/>
      <c r="P907" s="106"/>
      <c r="Q907" s="106"/>
      <c r="S907" s="106"/>
      <c r="T907" s="106"/>
      <c r="U907" s="106"/>
    </row>
    <row r="908" customHeight="1" spans="8:21">
      <c r="H908" s="106"/>
      <c r="J908" s="106"/>
      <c r="K908" s="106"/>
      <c r="L908" s="106"/>
      <c r="M908" s="106"/>
      <c r="N908" s="106"/>
      <c r="O908" s="110"/>
      <c r="P908" s="106"/>
      <c r="Q908" s="106"/>
      <c r="S908" s="106"/>
      <c r="T908" s="106"/>
      <c r="U908" s="106"/>
    </row>
    <row r="909" customHeight="1" spans="8:21">
      <c r="H909" s="106"/>
      <c r="J909" s="106"/>
      <c r="K909" s="106"/>
      <c r="L909" s="106"/>
      <c r="M909" s="106"/>
      <c r="N909" s="106"/>
      <c r="O909" s="110"/>
      <c r="P909" s="106"/>
      <c r="Q909" s="106"/>
      <c r="S909" s="106"/>
      <c r="T909" s="106"/>
      <c r="U909" s="106"/>
    </row>
    <row r="910" customHeight="1" spans="8:21">
      <c r="H910" s="106"/>
      <c r="J910" s="106"/>
      <c r="K910" s="106"/>
      <c r="L910" s="106"/>
      <c r="M910" s="106"/>
      <c r="N910" s="106"/>
      <c r="O910" s="110"/>
      <c r="P910" s="106"/>
      <c r="Q910" s="106"/>
      <c r="S910" s="106"/>
      <c r="T910" s="106"/>
      <c r="U910" s="106"/>
    </row>
    <row r="911" customHeight="1" spans="8:21">
      <c r="H911" s="106"/>
      <c r="J911" s="106"/>
      <c r="K911" s="106"/>
      <c r="L911" s="106"/>
      <c r="M911" s="106"/>
      <c r="N911" s="106"/>
      <c r="O911" s="110"/>
      <c r="P911" s="106"/>
      <c r="Q911" s="106"/>
      <c r="S911" s="106"/>
      <c r="T911" s="106"/>
      <c r="U911" s="106"/>
    </row>
    <row r="912" customHeight="1" spans="8:21">
      <c r="H912" s="106"/>
      <c r="J912" s="106"/>
      <c r="K912" s="106"/>
      <c r="L912" s="106"/>
      <c r="M912" s="106"/>
      <c r="N912" s="106"/>
      <c r="O912" s="110"/>
      <c r="P912" s="106"/>
      <c r="Q912" s="106"/>
      <c r="S912" s="106"/>
      <c r="T912" s="106"/>
      <c r="U912" s="106"/>
    </row>
    <row r="913" customHeight="1" spans="8:21">
      <c r="H913" s="106"/>
      <c r="J913" s="106"/>
      <c r="K913" s="106"/>
      <c r="L913" s="106"/>
      <c r="M913" s="106"/>
      <c r="N913" s="106"/>
      <c r="O913" s="110"/>
      <c r="P913" s="106"/>
      <c r="Q913" s="106"/>
      <c r="S913" s="106"/>
      <c r="T913" s="106"/>
      <c r="U913" s="106"/>
    </row>
    <row r="914" customHeight="1" spans="8:21">
      <c r="H914" s="106"/>
      <c r="J914" s="106"/>
      <c r="K914" s="106"/>
      <c r="L914" s="106"/>
      <c r="M914" s="106"/>
      <c r="N914" s="106"/>
      <c r="O914" s="110"/>
      <c r="P914" s="106"/>
      <c r="Q914" s="106"/>
      <c r="S914" s="106"/>
      <c r="T914" s="106"/>
      <c r="U914" s="106"/>
    </row>
    <row r="915" customHeight="1" spans="8:21">
      <c r="H915" s="106"/>
      <c r="J915" s="106"/>
      <c r="K915" s="106"/>
      <c r="L915" s="106"/>
      <c r="M915" s="106"/>
      <c r="N915" s="106"/>
      <c r="O915" s="110"/>
      <c r="P915" s="106"/>
      <c r="Q915" s="106"/>
      <c r="S915" s="106"/>
      <c r="T915" s="106"/>
      <c r="U915" s="106"/>
    </row>
    <row r="916" customHeight="1" spans="8:21">
      <c r="H916" s="106"/>
      <c r="J916" s="106"/>
      <c r="K916" s="106"/>
      <c r="L916" s="106"/>
      <c r="M916" s="106"/>
      <c r="N916" s="106"/>
      <c r="O916" s="110"/>
      <c r="P916" s="106"/>
      <c r="Q916" s="106"/>
      <c r="S916" s="106"/>
      <c r="T916" s="106"/>
      <c r="U916" s="106"/>
    </row>
    <row r="917" customHeight="1" spans="8:21">
      <c r="H917" s="106"/>
      <c r="J917" s="106"/>
      <c r="K917" s="106"/>
      <c r="L917" s="106"/>
      <c r="M917" s="106"/>
      <c r="N917" s="106"/>
      <c r="O917" s="110"/>
      <c r="P917" s="106"/>
      <c r="Q917" s="106"/>
      <c r="S917" s="106"/>
      <c r="T917" s="106"/>
      <c r="U917" s="106"/>
    </row>
    <row r="918" customHeight="1" spans="8:21">
      <c r="H918" s="106"/>
      <c r="J918" s="106"/>
      <c r="K918" s="106"/>
      <c r="L918" s="106"/>
      <c r="M918" s="106"/>
      <c r="N918" s="106"/>
      <c r="O918" s="110"/>
      <c r="P918" s="106"/>
      <c r="Q918" s="106"/>
      <c r="S918" s="106"/>
      <c r="T918" s="106"/>
      <c r="U918" s="106"/>
    </row>
    <row r="919" customHeight="1" spans="8:21">
      <c r="H919" s="106"/>
      <c r="J919" s="106"/>
      <c r="K919" s="106"/>
      <c r="L919" s="106"/>
      <c r="M919" s="106"/>
      <c r="N919" s="106"/>
      <c r="O919" s="110"/>
      <c r="P919" s="106"/>
      <c r="Q919" s="106"/>
      <c r="S919" s="106"/>
      <c r="T919" s="106"/>
      <c r="U919" s="106"/>
    </row>
    <row r="920" customHeight="1" spans="8:21">
      <c r="H920" s="106"/>
      <c r="J920" s="106"/>
      <c r="K920" s="106"/>
      <c r="L920" s="106"/>
      <c r="M920" s="106"/>
      <c r="N920" s="106"/>
      <c r="O920" s="110"/>
      <c r="P920" s="106"/>
      <c r="Q920" s="106"/>
      <c r="S920" s="106"/>
      <c r="T920" s="106"/>
      <c r="U920" s="106"/>
    </row>
    <row r="921" customHeight="1" spans="8:21">
      <c r="H921" s="106"/>
      <c r="J921" s="106"/>
      <c r="K921" s="106"/>
      <c r="L921" s="106"/>
      <c r="M921" s="106"/>
      <c r="N921" s="106"/>
      <c r="O921" s="110"/>
      <c r="P921" s="106"/>
      <c r="Q921" s="106"/>
      <c r="S921" s="106"/>
      <c r="T921" s="106"/>
      <c r="U921" s="106"/>
    </row>
    <row r="922" customHeight="1" spans="8:21">
      <c r="H922" s="106"/>
      <c r="J922" s="106"/>
      <c r="K922" s="106"/>
      <c r="L922" s="106"/>
      <c r="M922" s="106"/>
      <c r="N922" s="106"/>
      <c r="O922" s="110"/>
      <c r="P922" s="106"/>
      <c r="Q922" s="106"/>
      <c r="S922" s="106"/>
      <c r="T922" s="106"/>
      <c r="U922" s="106"/>
    </row>
    <row r="923" customHeight="1" spans="8:21">
      <c r="H923" s="106"/>
      <c r="J923" s="106"/>
      <c r="K923" s="106"/>
      <c r="L923" s="106"/>
      <c r="M923" s="106"/>
      <c r="N923" s="106"/>
      <c r="O923" s="110"/>
      <c r="P923" s="106"/>
      <c r="Q923" s="106"/>
      <c r="S923" s="106"/>
      <c r="T923" s="106"/>
      <c r="U923" s="106"/>
    </row>
    <row r="924" customHeight="1" spans="8:21">
      <c r="H924" s="106"/>
      <c r="J924" s="106"/>
      <c r="K924" s="106"/>
      <c r="L924" s="106"/>
      <c r="M924" s="106"/>
      <c r="N924" s="106"/>
      <c r="O924" s="110"/>
      <c r="P924" s="106"/>
      <c r="Q924" s="106"/>
      <c r="S924" s="106"/>
      <c r="T924" s="106"/>
      <c r="U924" s="106"/>
    </row>
    <row r="925" customHeight="1" spans="8:21">
      <c r="H925" s="106"/>
      <c r="J925" s="106"/>
      <c r="K925" s="106"/>
      <c r="L925" s="106"/>
      <c r="M925" s="106"/>
      <c r="N925" s="106"/>
      <c r="O925" s="110"/>
      <c r="P925" s="106"/>
      <c r="Q925" s="106"/>
      <c r="S925" s="106"/>
      <c r="T925" s="106"/>
      <c r="U925" s="106"/>
    </row>
    <row r="926" customHeight="1" spans="8:21">
      <c r="H926" s="106"/>
      <c r="J926" s="106"/>
      <c r="K926" s="106"/>
      <c r="L926" s="106"/>
      <c r="M926" s="106"/>
      <c r="N926" s="106"/>
      <c r="O926" s="110"/>
      <c r="P926" s="106"/>
      <c r="Q926" s="106"/>
      <c r="S926" s="106"/>
      <c r="T926" s="106"/>
      <c r="U926" s="106"/>
    </row>
    <row r="927" customHeight="1" spans="8:21">
      <c r="H927" s="106"/>
      <c r="J927" s="106"/>
      <c r="K927" s="106"/>
      <c r="L927" s="106"/>
      <c r="M927" s="106"/>
      <c r="N927" s="106"/>
      <c r="O927" s="110"/>
      <c r="P927" s="106"/>
      <c r="Q927" s="106"/>
      <c r="S927" s="106"/>
      <c r="T927" s="106"/>
      <c r="U927" s="106"/>
    </row>
    <row r="928" customHeight="1" spans="8:21">
      <c r="H928" s="106"/>
      <c r="J928" s="106"/>
      <c r="K928" s="106"/>
      <c r="L928" s="106"/>
      <c r="M928" s="106"/>
      <c r="N928" s="106"/>
      <c r="O928" s="110"/>
      <c r="P928" s="106"/>
      <c r="Q928" s="106"/>
      <c r="S928" s="106"/>
      <c r="T928" s="106"/>
      <c r="U928" s="106"/>
    </row>
    <row r="929" customHeight="1" spans="8:21">
      <c r="H929" s="106"/>
      <c r="J929" s="106"/>
      <c r="K929" s="106"/>
      <c r="L929" s="106"/>
      <c r="M929" s="106"/>
      <c r="N929" s="106"/>
      <c r="O929" s="110"/>
      <c r="P929" s="106"/>
      <c r="Q929" s="106"/>
      <c r="S929" s="106"/>
      <c r="T929" s="106"/>
      <c r="U929" s="106"/>
    </row>
    <row r="930" customHeight="1" spans="8:21">
      <c r="H930" s="106"/>
      <c r="J930" s="106"/>
      <c r="K930" s="106"/>
      <c r="L930" s="106"/>
      <c r="M930" s="106"/>
      <c r="N930" s="106"/>
      <c r="O930" s="110"/>
      <c r="P930" s="106"/>
      <c r="Q930" s="106"/>
      <c r="S930" s="106"/>
      <c r="T930" s="106"/>
      <c r="U930" s="106"/>
    </row>
    <row r="931" customHeight="1" spans="8:21">
      <c r="H931" s="106"/>
      <c r="J931" s="106"/>
      <c r="K931" s="106"/>
      <c r="L931" s="106"/>
      <c r="M931" s="106"/>
      <c r="N931" s="106"/>
      <c r="O931" s="110"/>
      <c r="P931" s="106"/>
      <c r="Q931" s="106"/>
      <c r="S931" s="106"/>
      <c r="T931" s="106"/>
      <c r="U931" s="106"/>
    </row>
    <row r="932" customHeight="1" spans="8:21">
      <c r="H932" s="106"/>
      <c r="J932" s="106"/>
      <c r="K932" s="106"/>
      <c r="L932" s="106"/>
      <c r="M932" s="106"/>
      <c r="N932" s="106"/>
      <c r="O932" s="110"/>
      <c r="P932" s="106"/>
      <c r="Q932" s="106"/>
      <c r="S932" s="106"/>
      <c r="T932" s="106"/>
      <c r="U932" s="106"/>
    </row>
    <row r="933" customHeight="1" spans="8:21">
      <c r="H933" s="106"/>
      <c r="J933" s="106"/>
      <c r="K933" s="106"/>
      <c r="L933" s="106"/>
      <c r="M933" s="106"/>
      <c r="N933" s="106"/>
      <c r="O933" s="110"/>
      <c r="P933" s="106"/>
      <c r="Q933" s="106"/>
      <c r="S933" s="106"/>
      <c r="T933" s="106"/>
      <c r="U933" s="106"/>
    </row>
    <row r="934" customHeight="1" spans="8:21">
      <c r="H934" s="106"/>
      <c r="J934" s="106"/>
      <c r="K934" s="106"/>
      <c r="L934" s="106"/>
      <c r="M934" s="106"/>
      <c r="N934" s="106"/>
      <c r="O934" s="110"/>
      <c r="P934" s="106"/>
      <c r="Q934" s="106"/>
      <c r="S934" s="106"/>
      <c r="T934" s="106"/>
      <c r="U934" s="106"/>
    </row>
    <row r="935" customHeight="1" spans="8:21">
      <c r="H935" s="106"/>
      <c r="J935" s="106"/>
      <c r="K935" s="106"/>
      <c r="L935" s="106"/>
      <c r="M935" s="106"/>
      <c r="N935" s="106"/>
      <c r="O935" s="110"/>
      <c r="P935" s="106"/>
      <c r="Q935" s="106"/>
      <c r="S935" s="106"/>
      <c r="T935" s="106"/>
      <c r="U935" s="106"/>
    </row>
    <row r="936" customHeight="1" spans="8:21">
      <c r="H936" s="106"/>
      <c r="J936" s="106"/>
      <c r="K936" s="106"/>
      <c r="L936" s="106"/>
      <c r="M936" s="106"/>
      <c r="N936" s="106"/>
      <c r="O936" s="110"/>
      <c r="P936" s="106"/>
      <c r="Q936" s="106"/>
      <c r="S936" s="106"/>
      <c r="T936" s="106"/>
      <c r="U936" s="106"/>
    </row>
    <row r="937" customHeight="1" spans="8:21">
      <c r="H937" s="106"/>
      <c r="J937" s="106"/>
      <c r="K937" s="106"/>
      <c r="L937" s="106"/>
      <c r="M937" s="106"/>
      <c r="N937" s="106"/>
      <c r="O937" s="110"/>
      <c r="P937" s="106"/>
      <c r="Q937" s="106"/>
      <c r="S937" s="106"/>
      <c r="T937" s="106"/>
      <c r="U937" s="106"/>
    </row>
    <row r="938" customHeight="1" spans="8:21">
      <c r="H938" s="106"/>
      <c r="J938" s="106"/>
      <c r="K938" s="106"/>
      <c r="L938" s="106"/>
      <c r="M938" s="106"/>
      <c r="N938" s="106"/>
      <c r="O938" s="110"/>
      <c r="P938" s="106"/>
      <c r="Q938" s="106"/>
      <c r="S938" s="106"/>
      <c r="T938" s="106"/>
      <c r="U938" s="106"/>
    </row>
    <row r="939" customHeight="1" spans="8:21">
      <c r="H939" s="106"/>
      <c r="J939" s="106"/>
      <c r="K939" s="106"/>
      <c r="L939" s="106"/>
      <c r="M939" s="106"/>
      <c r="N939" s="106"/>
      <c r="O939" s="110"/>
      <c r="P939" s="106"/>
      <c r="Q939" s="106"/>
      <c r="S939" s="106"/>
      <c r="T939" s="106"/>
      <c r="U939" s="106"/>
    </row>
    <row r="940" customHeight="1" spans="8:21">
      <c r="H940" s="106"/>
      <c r="J940" s="106"/>
      <c r="K940" s="106"/>
      <c r="L940" s="106"/>
      <c r="M940" s="106"/>
      <c r="N940" s="106"/>
      <c r="O940" s="110"/>
      <c r="P940" s="106"/>
      <c r="Q940" s="106"/>
      <c r="S940" s="106"/>
      <c r="T940" s="106"/>
      <c r="U940" s="106"/>
    </row>
    <row r="941" customHeight="1" spans="8:21">
      <c r="H941" s="106"/>
      <c r="J941" s="106"/>
      <c r="K941" s="106"/>
      <c r="L941" s="106"/>
      <c r="M941" s="106"/>
      <c r="N941" s="106"/>
      <c r="O941" s="110"/>
      <c r="P941" s="106"/>
      <c r="Q941" s="106"/>
      <c r="S941" s="106"/>
      <c r="T941" s="106"/>
      <c r="U941" s="106"/>
    </row>
    <row r="942" customHeight="1" spans="8:21">
      <c r="H942" s="106"/>
      <c r="J942" s="106"/>
      <c r="K942" s="106"/>
      <c r="L942" s="106"/>
      <c r="M942" s="106"/>
      <c r="N942" s="106"/>
      <c r="O942" s="110"/>
      <c r="P942" s="106"/>
      <c r="Q942" s="106"/>
      <c r="S942" s="106"/>
      <c r="T942" s="106"/>
      <c r="U942" s="106"/>
    </row>
    <row r="943" customHeight="1" spans="8:21">
      <c r="H943" s="106"/>
      <c r="J943" s="106"/>
      <c r="K943" s="106"/>
      <c r="L943" s="106"/>
      <c r="M943" s="106"/>
      <c r="N943" s="106"/>
      <c r="O943" s="110"/>
      <c r="P943" s="106"/>
      <c r="Q943" s="106"/>
      <c r="S943" s="106"/>
      <c r="T943" s="106"/>
      <c r="U943" s="106"/>
    </row>
    <row r="944" customHeight="1" spans="8:21">
      <c r="H944" s="106"/>
      <c r="J944" s="106"/>
      <c r="K944" s="106"/>
      <c r="L944" s="106"/>
      <c r="M944" s="106"/>
      <c r="N944" s="106"/>
      <c r="O944" s="110"/>
      <c r="P944" s="106"/>
      <c r="Q944" s="106"/>
      <c r="S944" s="106"/>
      <c r="T944" s="106"/>
      <c r="U944" s="106"/>
    </row>
    <row r="945" customHeight="1" spans="8:21">
      <c r="H945" s="106"/>
      <c r="J945" s="106"/>
      <c r="K945" s="106"/>
      <c r="L945" s="106"/>
      <c r="M945" s="106"/>
      <c r="N945" s="106"/>
      <c r="O945" s="110"/>
      <c r="P945" s="106"/>
      <c r="Q945" s="106"/>
      <c r="S945" s="106"/>
      <c r="T945" s="106"/>
      <c r="U945" s="106"/>
    </row>
    <row r="946" customHeight="1" spans="8:21">
      <c r="H946" s="106"/>
      <c r="J946" s="106"/>
      <c r="K946" s="106"/>
      <c r="L946" s="106"/>
      <c r="M946" s="106"/>
      <c r="N946" s="106"/>
      <c r="O946" s="110"/>
      <c r="P946" s="106"/>
      <c r="Q946" s="106"/>
      <c r="S946" s="106"/>
      <c r="T946" s="106"/>
      <c r="U946" s="106"/>
    </row>
    <row r="947" customHeight="1" spans="8:21">
      <c r="H947" s="106"/>
      <c r="J947" s="106"/>
      <c r="K947" s="106"/>
      <c r="L947" s="106"/>
      <c r="M947" s="106"/>
      <c r="N947" s="106"/>
      <c r="O947" s="110"/>
      <c r="P947" s="106"/>
      <c r="Q947" s="106"/>
      <c r="S947" s="106"/>
      <c r="T947" s="106"/>
      <c r="U947" s="106"/>
    </row>
    <row r="948" customHeight="1" spans="8:21">
      <c r="H948" s="106"/>
      <c r="J948" s="106"/>
      <c r="K948" s="106"/>
      <c r="L948" s="106"/>
      <c r="M948" s="106"/>
      <c r="N948" s="106"/>
      <c r="O948" s="110"/>
      <c r="P948" s="106"/>
      <c r="Q948" s="106"/>
      <c r="S948" s="106"/>
      <c r="T948" s="106"/>
      <c r="U948" s="106"/>
    </row>
    <row r="949" customHeight="1" spans="8:21">
      <c r="H949" s="106"/>
      <c r="J949" s="106"/>
      <c r="K949" s="106"/>
      <c r="L949" s="106"/>
      <c r="M949" s="106"/>
      <c r="N949" s="106"/>
      <c r="O949" s="110"/>
      <c r="P949" s="106"/>
      <c r="Q949" s="106"/>
      <c r="S949" s="106"/>
      <c r="T949" s="106"/>
      <c r="U949" s="106"/>
    </row>
    <row r="950" customHeight="1" spans="8:21">
      <c r="H950" s="106"/>
      <c r="J950" s="106"/>
      <c r="K950" s="106"/>
      <c r="L950" s="106"/>
      <c r="M950" s="106"/>
      <c r="N950" s="106"/>
      <c r="O950" s="110"/>
      <c r="P950" s="106"/>
      <c r="Q950" s="106"/>
      <c r="S950" s="106"/>
      <c r="T950" s="106"/>
      <c r="U950" s="106"/>
    </row>
  </sheetData>
  <conditionalFormatting sqref="J1:M2 J21:M21 J29:M29 J41:M41 J43:M44 J47:M50 J54:M66 J68:M70 J72:M73 J77:M77 J80:M80 J82:M84 J89:M89 J92:M92 J95:M99 J102:M103 J109:M111 J115:M115 J117:M117 J120:M120 J126:M136 J144:M144 J146:M146 J149:M150 J154:M157 J161:M165 J167:M168 J174:M175 J178:M178 J180:M184 J188:M190 J192:M192 J194:M195 M205:M206 M208 M216:M217 M229:M242 J235:L242 J245:M249 J252:M261 J263:M263 J265:M265 J267:M269 J273:M274 J276:M276 J278:M280 J285:M285 J292:M295 J297:M297 J300:M304 J307:M307 J314:M316 J323:M324 J326:M331 J333:M337 J341:M343 J347:M348 J354:M356 J361:M361 J365:M365 J367:M370 J373:M373 J375:M375 J377:M377 J379:M379 J383:M385 J387:M389 J392:M395 J400:M402 J405:M410 J419:M419 J422:M422 J424:M427 J430 L430:M430 J444:J445 L444:M445 J447:J449 L447:M449 J453:J458 L453:M458 K454:K458 J462:M463 J466:M466 J468:M470 J473:M473 J480:M481 J483:M483 J487:M487 J489:M489 J500:M500 J504:M504 J509:M511 J522:M533 J535:M541 J544:M546 J549:M550 J552:M552 J554:M554 J571:M571 J573:M577 J580:M581 J583:M583 J586:M586 J592:M593 J618:M620 J653:M653 J656:M656 J659:M661 J665:M665 J667:M667 J698:M699 J728:M950">
    <cfRule type="cellIs" dxfId="9" priority="4" operator="lessThanOrEqual">
      <formula>0.6</formula>
    </cfRule>
    <cfRule type="cellIs" dxfId="10" priority="5" operator="between">
      <formula>0.6</formula>
      <formula>0.75</formula>
    </cfRule>
    <cfRule type="cellIs" dxfId="11" priority="6" operator="greaterThan">
      <formula>0.75</formula>
    </cfRule>
  </conditionalFormatting>
  <conditionalFormatting sqref="H21 H29 H41 H43:H44 H47:H50 H54:H65 H68:H70 H72:H73 H77 H80 H82:H84 H89 H92 H95:H99 H102:H103 H109:H111 H115 H117 H120 H126:H127 H144 H146 H149:H150 H154:H157 H161:H165 H167:H168 H174:H175 H178 H180:H184 H188 H192">
    <cfRule type="containsText" dxfId="0" priority="1" operator="between" text="football">
      <formula>NOT(ISERROR(SEARCH("football",H21)))</formula>
    </cfRule>
    <cfRule type="containsText" dxfId="13" priority="2" operator="between" text="basketball">
      <formula>NOT(ISERROR(SEARCH("basketball",H21)))</formula>
    </cfRule>
    <cfRule type="containsText" dxfId="1" priority="3" operator="between" text="baseball">
      <formula>NOT(ISERROR(SEARCH("baseball",H21)))</formula>
    </cfRule>
  </conditionalFormatting>
  <conditionalFormatting sqref="H205:H206 H208 H216:H217 H229:H234 H265 H293 H314:H316 H324 H331 H334:H336 H341:H343 H347:H348 H365 H369 H375 H377 H379 H383:H385 H388 H392 H402">
    <cfRule type="containsText" dxfId="0" priority="7" operator="between" text="football">
      <formula>NOT(ISERROR(SEARCH("football",H205)))</formula>
    </cfRule>
    <cfRule type="containsText" dxfId="2" priority="8" operator="between" text="basketball">
      <formula>NOT(ISERROR(SEARCH("basketball",H205)))</formula>
    </cfRule>
    <cfRule type="containsText" dxfId="1" priority="9" operator="between" text="Baseball">
      <formula>NOT(ISERROR(SEARCH("Baseball",H205)))</formula>
    </cfRule>
  </conditionalFormatting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outlinePr summaryBelow="0" summaryRight="0"/>
  </sheetPr>
  <dimension ref="A1:Z6"/>
  <sheetViews>
    <sheetView workbookViewId="0">
      <selection activeCell="A1" sqref="A1"/>
    </sheetView>
  </sheetViews>
  <sheetFormatPr defaultColWidth="12.6285714285714" defaultRowHeight="15.75" customHeight="1" outlineLevelRow="5"/>
  <cols>
    <col min="1" max="1" width="34.247619047619" customWidth="1"/>
    <col min="2" max="2" width="20" customWidth="1"/>
    <col min="3" max="3" width="16.6285714285714" customWidth="1"/>
  </cols>
  <sheetData>
    <row r="1" customHeight="1" spans="1:26">
      <c r="A1" s="1" t="s">
        <v>5460</v>
      </c>
      <c r="B1" s="1" t="s">
        <v>5461</v>
      </c>
      <c r="C1" s="1" t="s">
        <v>5462</v>
      </c>
      <c r="D1" s="1" t="s">
        <v>5463</v>
      </c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5" customHeight="1" spans="1:4">
      <c r="A5" s="3" t="s">
        <v>5464</v>
      </c>
      <c r="B5" s="3">
        <v>128.39</v>
      </c>
      <c r="C5" s="3" t="s">
        <v>5465</v>
      </c>
      <c r="D5" s="3" t="s">
        <v>5466</v>
      </c>
    </row>
    <row r="6" customHeight="1" spans="1:4">
      <c r="A6" s="3" t="s">
        <v>5467</v>
      </c>
      <c r="B6" s="3">
        <v>64.94</v>
      </c>
      <c r="C6" s="3" t="s">
        <v>5465</v>
      </c>
      <c r="D6" s="3" t="s">
        <v>5466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900FF"/>
    <outlinePr summaryBelow="0" summaryRight="0"/>
  </sheetPr>
  <dimension ref="A1:R5"/>
  <sheetViews>
    <sheetView workbookViewId="0">
      <selection activeCell="A1" sqref="A1"/>
    </sheetView>
  </sheetViews>
  <sheetFormatPr defaultColWidth="12.6285714285714" defaultRowHeight="15.75" customHeight="1" outlineLevelRow="4"/>
  <cols>
    <col min="3" max="3" width="13.8761904761905" customWidth="1"/>
  </cols>
  <sheetData>
    <row r="1" customHeight="1" spans="1:13">
      <c r="A1" s="1" t="s">
        <v>3</v>
      </c>
      <c r="B1" s="1" t="s">
        <v>4</v>
      </c>
      <c r="C1" s="1" t="s">
        <v>5</v>
      </c>
      <c r="D1" s="1" t="s">
        <v>7</v>
      </c>
      <c r="E1" s="1" t="s">
        <v>8</v>
      </c>
      <c r="F1" s="1" t="s">
        <v>4927</v>
      </c>
      <c r="G1" s="1" t="s">
        <v>4974</v>
      </c>
      <c r="H1" s="1" t="s">
        <v>5468</v>
      </c>
      <c r="I1" s="1" t="s">
        <v>5469</v>
      </c>
      <c r="J1" s="1" t="s">
        <v>5470</v>
      </c>
      <c r="K1" s="1" t="s">
        <v>5471</v>
      </c>
      <c r="L1" s="1" t="s">
        <v>5472</v>
      </c>
      <c r="M1" s="1" t="s">
        <v>5340</v>
      </c>
    </row>
    <row r="3" customHeight="1" spans="16:18">
      <c r="P3" s="95" t="s">
        <v>5473</v>
      </c>
      <c r="Q3" s="97" t="s">
        <v>1780</v>
      </c>
      <c r="R3" s="98" t="s">
        <v>4886</v>
      </c>
    </row>
    <row r="4" customHeight="1" spans="1:18">
      <c r="A4" s="3">
        <v>2017</v>
      </c>
      <c r="B4" s="3" t="s">
        <v>305</v>
      </c>
      <c r="C4" s="3" t="s">
        <v>922</v>
      </c>
      <c r="E4" s="3">
        <v>10</v>
      </c>
      <c r="F4" s="3">
        <v>1</v>
      </c>
      <c r="G4" s="3" t="s">
        <v>5344</v>
      </c>
      <c r="H4" s="3" t="s">
        <v>5474</v>
      </c>
      <c r="K4" s="3">
        <v>1800</v>
      </c>
      <c r="M4" s="64">
        <f>K4*F4</f>
        <v>1800</v>
      </c>
      <c r="P4" s="96"/>
      <c r="Q4" s="99">
        <f>SUM(F4:F21)</f>
        <v>2</v>
      </c>
      <c r="R4" s="100">
        <f>SUM(M4:M28)</f>
        <v>1800</v>
      </c>
    </row>
    <row r="5" customHeight="1" spans="1:6">
      <c r="A5" s="3">
        <v>2013</v>
      </c>
      <c r="B5" s="3" t="s">
        <v>1706</v>
      </c>
      <c r="C5" s="3" t="s">
        <v>1823</v>
      </c>
      <c r="D5" s="3" t="s">
        <v>1708</v>
      </c>
      <c r="E5" s="3" t="s">
        <v>796</v>
      </c>
      <c r="F5" s="3">
        <v>1</v>
      </c>
    </row>
  </sheetData>
  <conditionalFormatting sqref="H1">
    <cfRule type="containsText" dxfId="14" priority="1" operator="between" text="YES">
      <formula>NOT(ISERROR(SEARCH("YES",H1)))</formula>
    </cfRule>
  </conditionalFormatting>
  <conditionalFormatting sqref="J1">
    <cfRule type="containsText" dxfId="3" priority="2" operator="between" text="#">
      <formula>NOT(ISERROR(SEARCH("#",J1)))</formula>
    </cfRule>
  </conditionalFormatting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FF00"/>
    <outlinePr summaryBelow="0" summaryRight="0"/>
  </sheetPr>
  <dimension ref="A1:N42"/>
  <sheetViews>
    <sheetView workbookViewId="0">
      <selection activeCell="A1" sqref="A1"/>
    </sheetView>
  </sheetViews>
  <sheetFormatPr defaultColWidth="12.6285714285714" defaultRowHeight="15.75" customHeight="1"/>
  <sheetData>
    <row r="1" customHeight="1" spans="1:11">
      <c r="A1" s="1" t="s">
        <v>3</v>
      </c>
      <c r="B1" s="1" t="s">
        <v>4</v>
      </c>
      <c r="C1" s="2" t="s">
        <v>5</v>
      </c>
      <c r="D1" s="1" t="s">
        <v>7</v>
      </c>
      <c r="E1" s="1" t="s">
        <v>8</v>
      </c>
      <c r="F1" s="1" t="s">
        <v>5475</v>
      </c>
      <c r="G1" s="1"/>
      <c r="H1" s="1"/>
      <c r="I1" s="1"/>
      <c r="J1" s="1"/>
      <c r="K1" s="1"/>
    </row>
    <row r="4" customHeight="1" spans="1:3">
      <c r="A4" s="3" t="s">
        <v>5476</v>
      </c>
      <c r="C4" s="1" t="s">
        <v>1976</v>
      </c>
    </row>
    <row r="6" customHeight="1" spans="1:14">
      <c r="A6" s="93">
        <v>2018</v>
      </c>
      <c r="B6" s="93" t="s">
        <v>786</v>
      </c>
      <c r="C6" s="93" t="s">
        <v>1976</v>
      </c>
      <c r="D6" s="93" t="s">
        <v>243</v>
      </c>
      <c r="E6" s="93" t="s">
        <v>30</v>
      </c>
      <c r="F6" s="93">
        <v>130</v>
      </c>
      <c r="I6" s="3">
        <v>2019</v>
      </c>
      <c r="J6" s="3" t="s">
        <v>786</v>
      </c>
      <c r="K6" s="3" t="s">
        <v>1848</v>
      </c>
      <c r="L6" s="3" t="s">
        <v>243</v>
      </c>
      <c r="M6" s="93" t="s">
        <v>30</v>
      </c>
      <c r="N6" s="3">
        <v>250</v>
      </c>
    </row>
    <row r="7" customHeight="1" spans="1:14">
      <c r="A7" s="93">
        <v>2018</v>
      </c>
      <c r="B7" s="93" t="s">
        <v>786</v>
      </c>
      <c r="C7" s="93" t="s">
        <v>1976</v>
      </c>
      <c r="D7" s="93" t="s">
        <v>243</v>
      </c>
      <c r="E7" s="93" t="s">
        <v>25</v>
      </c>
      <c r="F7" s="93">
        <v>35</v>
      </c>
      <c r="I7" s="3">
        <v>2019</v>
      </c>
      <c r="J7" s="3" t="s">
        <v>786</v>
      </c>
      <c r="K7" s="3" t="s">
        <v>1848</v>
      </c>
      <c r="L7" s="3" t="s">
        <v>243</v>
      </c>
      <c r="M7" s="93" t="s">
        <v>25</v>
      </c>
      <c r="N7" s="3">
        <v>70</v>
      </c>
    </row>
    <row r="8" customHeight="1" spans="1:14">
      <c r="A8" s="93">
        <v>2018</v>
      </c>
      <c r="B8" s="93" t="s">
        <v>786</v>
      </c>
      <c r="C8" s="93" t="s">
        <v>1976</v>
      </c>
      <c r="D8" s="93" t="s">
        <v>243</v>
      </c>
      <c r="E8" s="93" t="s">
        <v>155</v>
      </c>
      <c r="F8" s="93">
        <v>90</v>
      </c>
      <c r="I8" s="3">
        <v>2019</v>
      </c>
      <c r="J8" s="3" t="s">
        <v>786</v>
      </c>
      <c r="K8" s="3" t="s">
        <v>1848</v>
      </c>
      <c r="L8" s="3" t="s">
        <v>243</v>
      </c>
      <c r="M8" s="93" t="s">
        <v>155</v>
      </c>
      <c r="N8" s="3">
        <v>120</v>
      </c>
    </row>
    <row r="9" customHeight="1" spans="1:14">
      <c r="A9" s="93">
        <v>2018</v>
      </c>
      <c r="B9" s="93" t="s">
        <v>786</v>
      </c>
      <c r="C9" s="93" t="s">
        <v>1976</v>
      </c>
      <c r="D9" s="93" t="s">
        <v>243</v>
      </c>
      <c r="E9" s="93" t="s">
        <v>178</v>
      </c>
      <c r="F9" s="93">
        <v>60</v>
      </c>
      <c r="I9" s="3">
        <v>2019</v>
      </c>
      <c r="J9" s="3" t="s">
        <v>786</v>
      </c>
      <c r="K9" s="3" t="s">
        <v>1848</v>
      </c>
      <c r="L9" s="3" t="s">
        <v>243</v>
      </c>
      <c r="M9" s="93" t="s">
        <v>178</v>
      </c>
      <c r="N9" s="3">
        <v>80</v>
      </c>
    </row>
    <row r="10" customHeight="1" spans="1:14">
      <c r="A10" s="93">
        <v>2018</v>
      </c>
      <c r="B10" s="93" t="s">
        <v>786</v>
      </c>
      <c r="C10" s="93" t="s">
        <v>1976</v>
      </c>
      <c r="D10" s="93" t="s">
        <v>243</v>
      </c>
      <c r="E10" s="93" t="s">
        <v>68</v>
      </c>
      <c r="F10" s="93">
        <v>80</v>
      </c>
      <c r="I10" s="3">
        <v>2019</v>
      </c>
      <c r="J10" s="3" t="s">
        <v>786</v>
      </c>
      <c r="K10" s="3" t="s">
        <v>1848</v>
      </c>
      <c r="L10" s="3" t="s">
        <v>243</v>
      </c>
      <c r="M10" s="93" t="s">
        <v>68</v>
      </c>
      <c r="N10" s="3">
        <v>180</v>
      </c>
    </row>
    <row r="11" customHeight="1" spans="1:14">
      <c r="A11" s="93">
        <v>2018</v>
      </c>
      <c r="B11" s="93" t="s">
        <v>786</v>
      </c>
      <c r="C11" s="93" t="s">
        <v>1976</v>
      </c>
      <c r="D11" s="93" t="s">
        <v>243</v>
      </c>
      <c r="E11" s="93" t="s">
        <v>244</v>
      </c>
      <c r="F11" s="93">
        <v>40</v>
      </c>
      <c r="I11" s="3">
        <v>2019</v>
      </c>
      <c r="J11" s="3" t="s">
        <v>786</v>
      </c>
      <c r="K11" s="3" t="s">
        <v>1848</v>
      </c>
      <c r="L11" s="3" t="s">
        <v>243</v>
      </c>
      <c r="M11" s="93" t="s">
        <v>244</v>
      </c>
      <c r="N11" s="3">
        <v>75</v>
      </c>
    </row>
    <row r="12" customHeight="1" spans="1:14">
      <c r="A12" s="93">
        <v>2018</v>
      </c>
      <c r="B12" s="93" t="s">
        <v>786</v>
      </c>
      <c r="C12" s="93" t="s">
        <v>1976</v>
      </c>
      <c r="D12" s="93" t="s">
        <v>243</v>
      </c>
      <c r="E12" s="93" t="s">
        <v>467</v>
      </c>
      <c r="F12" s="93">
        <v>30</v>
      </c>
      <c r="I12" s="3">
        <v>2019</v>
      </c>
      <c r="J12" s="3" t="s">
        <v>786</v>
      </c>
      <c r="K12" s="3" t="s">
        <v>1848</v>
      </c>
      <c r="L12" s="3" t="s">
        <v>243</v>
      </c>
      <c r="M12" s="93" t="s">
        <v>467</v>
      </c>
      <c r="N12" s="3">
        <v>50</v>
      </c>
    </row>
    <row r="14" customHeight="1" spans="1:3">
      <c r="A14" s="3">
        <v>2018</v>
      </c>
      <c r="B14" s="3" t="s">
        <v>954</v>
      </c>
      <c r="C14" s="3" t="s">
        <v>1976</v>
      </c>
    </row>
    <row r="15" customHeight="1" spans="2:3">
      <c r="B15" s="3" t="s">
        <v>954</v>
      </c>
      <c r="C15" s="3" t="s">
        <v>1976</v>
      </c>
    </row>
    <row r="16" customHeight="1" spans="2:3">
      <c r="B16" s="3" t="s">
        <v>954</v>
      </c>
      <c r="C16" s="3" t="s">
        <v>1976</v>
      </c>
    </row>
    <row r="17" customHeight="1" spans="2:3">
      <c r="B17" s="3" t="s">
        <v>954</v>
      </c>
      <c r="C17" s="3" t="s">
        <v>1976</v>
      </c>
    </row>
    <row r="18" customHeight="1" spans="2:3">
      <c r="B18" s="3" t="s">
        <v>954</v>
      </c>
      <c r="C18" s="3" t="s">
        <v>1976</v>
      </c>
    </row>
    <row r="19" customHeight="1" spans="2:3">
      <c r="B19" s="3" t="s">
        <v>954</v>
      </c>
      <c r="C19" s="3" t="s">
        <v>1976</v>
      </c>
    </row>
    <row r="20" customHeight="1" spans="2:3">
      <c r="B20" s="3" t="s">
        <v>954</v>
      </c>
      <c r="C20" s="3" t="s">
        <v>1976</v>
      </c>
    </row>
    <row r="22" customHeight="1" spans="3:3">
      <c r="C22" s="1" t="s">
        <v>1786</v>
      </c>
    </row>
    <row r="25" customHeight="1" spans="1:6">
      <c r="A25" s="94">
        <v>2019</v>
      </c>
      <c r="B25" s="94" t="s">
        <v>786</v>
      </c>
      <c r="C25" s="94" t="s">
        <v>1786</v>
      </c>
      <c r="D25" s="94" t="s">
        <v>243</v>
      </c>
      <c r="E25" s="94" t="s">
        <v>30</v>
      </c>
      <c r="F25" s="94">
        <v>200</v>
      </c>
    </row>
    <row r="26" customHeight="1" spans="1:6">
      <c r="A26" s="94">
        <v>2019</v>
      </c>
      <c r="B26" s="94" t="s">
        <v>786</v>
      </c>
      <c r="C26" s="94" t="s">
        <v>1786</v>
      </c>
      <c r="D26" s="94" t="s">
        <v>243</v>
      </c>
      <c r="E26" s="94" t="s">
        <v>25</v>
      </c>
      <c r="F26" s="94">
        <v>65</v>
      </c>
    </row>
    <row r="27" customHeight="1" spans="1:6">
      <c r="A27" s="94">
        <v>2019</v>
      </c>
      <c r="B27" s="94" t="s">
        <v>786</v>
      </c>
      <c r="C27" s="94" t="s">
        <v>1786</v>
      </c>
      <c r="D27" s="94" t="s">
        <v>243</v>
      </c>
      <c r="E27" s="94" t="s">
        <v>155</v>
      </c>
      <c r="F27" s="94">
        <v>120</v>
      </c>
    </row>
    <row r="28" customHeight="1" spans="1:6">
      <c r="A28" s="94">
        <v>2019</v>
      </c>
      <c r="B28" s="94" t="s">
        <v>786</v>
      </c>
      <c r="C28" s="94" t="s">
        <v>1786</v>
      </c>
      <c r="D28" s="94" t="s">
        <v>243</v>
      </c>
      <c r="E28" s="94" t="s">
        <v>178</v>
      </c>
      <c r="F28" s="94">
        <v>70</v>
      </c>
    </row>
    <row r="29" customHeight="1" spans="1:6">
      <c r="A29" s="94">
        <v>2019</v>
      </c>
      <c r="B29" s="94" t="s">
        <v>786</v>
      </c>
      <c r="C29" s="94" t="s">
        <v>1786</v>
      </c>
      <c r="D29" s="94" t="s">
        <v>243</v>
      </c>
      <c r="E29" s="94" t="s">
        <v>68</v>
      </c>
      <c r="F29" s="94">
        <v>130</v>
      </c>
    </row>
    <row r="30" customHeight="1" spans="1:6">
      <c r="A30" s="94">
        <v>2019</v>
      </c>
      <c r="B30" s="94" t="s">
        <v>786</v>
      </c>
      <c r="C30" s="94" t="s">
        <v>1786</v>
      </c>
      <c r="D30" s="94" t="s">
        <v>243</v>
      </c>
      <c r="E30" s="94" t="s">
        <v>244</v>
      </c>
      <c r="F30" s="94">
        <v>95</v>
      </c>
    </row>
    <row r="31" customHeight="1" spans="1:6">
      <c r="A31" s="94">
        <v>2019</v>
      </c>
      <c r="B31" s="94" t="s">
        <v>786</v>
      </c>
      <c r="C31" s="94" t="s">
        <v>1786</v>
      </c>
      <c r="D31" s="94" t="s">
        <v>243</v>
      </c>
      <c r="E31" s="94" t="s">
        <v>467</v>
      </c>
      <c r="F31" s="94">
        <v>50</v>
      </c>
    </row>
    <row r="32" customHeight="1" spans="1:6">
      <c r="A32" s="94">
        <v>2019</v>
      </c>
      <c r="B32" s="94" t="s">
        <v>884</v>
      </c>
      <c r="C32" s="94" t="s">
        <v>1786</v>
      </c>
      <c r="D32" s="94" t="s">
        <v>243</v>
      </c>
      <c r="E32" s="94" t="s">
        <v>30</v>
      </c>
      <c r="F32" s="94">
        <v>50</v>
      </c>
    </row>
    <row r="33" customHeight="1" spans="1:6">
      <c r="A33" s="94">
        <v>2019</v>
      </c>
      <c r="B33" s="94" t="s">
        <v>884</v>
      </c>
      <c r="C33" s="94" t="s">
        <v>1786</v>
      </c>
      <c r="D33" s="94" t="s">
        <v>243</v>
      </c>
      <c r="E33" s="94" t="s">
        <v>25</v>
      </c>
      <c r="F33" s="94">
        <v>30</v>
      </c>
    </row>
    <row r="34" customHeight="1" spans="1:6">
      <c r="A34" s="94">
        <v>2019</v>
      </c>
      <c r="B34" s="94" t="s">
        <v>884</v>
      </c>
      <c r="C34" s="94" t="s">
        <v>1786</v>
      </c>
      <c r="D34" s="94" t="s">
        <v>243</v>
      </c>
      <c r="E34" s="94" t="s">
        <v>155</v>
      </c>
      <c r="F34" s="94">
        <v>30</v>
      </c>
    </row>
    <row r="35" customHeight="1" spans="1:6">
      <c r="A35" s="94">
        <v>2019</v>
      </c>
      <c r="B35" s="94" t="s">
        <v>884</v>
      </c>
      <c r="C35" s="94" t="s">
        <v>1786</v>
      </c>
      <c r="D35" s="94" t="s">
        <v>243</v>
      </c>
      <c r="E35" s="94" t="s">
        <v>178</v>
      </c>
      <c r="F35" s="94">
        <v>25</v>
      </c>
    </row>
    <row r="36" customHeight="1" spans="1:6">
      <c r="A36" s="94">
        <v>2019</v>
      </c>
      <c r="B36" s="94" t="s">
        <v>884</v>
      </c>
      <c r="C36" s="94" t="s">
        <v>1786</v>
      </c>
      <c r="D36" s="94" t="s">
        <v>243</v>
      </c>
      <c r="E36" s="94" t="s">
        <v>68</v>
      </c>
      <c r="F36" s="94">
        <v>50</v>
      </c>
    </row>
    <row r="37" customHeight="1" spans="1:6">
      <c r="A37" s="94">
        <v>2019</v>
      </c>
      <c r="B37" s="94" t="s">
        <v>884</v>
      </c>
      <c r="C37" s="94" t="s">
        <v>1786</v>
      </c>
      <c r="D37" s="94" t="s">
        <v>243</v>
      </c>
      <c r="E37" s="94" t="s">
        <v>244</v>
      </c>
      <c r="F37" s="94">
        <v>30</v>
      </c>
    </row>
    <row r="38" customHeight="1" spans="1:6">
      <c r="A38" s="94">
        <v>2019</v>
      </c>
      <c r="B38" s="94" t="s">
        <v>884</v>
      </c>
      <c r="C38" s="94" t="s">
        <v>1786</v>
      </c>
      <c r="D38" s="94" t="s">
        <v>243</v>
      </c>
      <c r="E38" s="94" t="s">
        <v>467</v>
      </c>
      <c r="F38" s="94">
        <v>20</v>
      </c>
    </row>
    <row r="39" customHeight="1" spans="1:6">
      <c r="A39" s="3">
        <v>2019</v>
      </c>
      <c r="B39" s="3" t="s">
        <v>305</v>
      </c>
      <c r="C39" s="3" t="s">
        <v>5477</v>
      </c>
      <c r="D39" s="3" t="s">
        <v>243</v>
      </c>
      <c r="E39" s="3" t="s">
        <v>30</v>
      </c>
      <c r="F39" s="3">
        <v>60</v>
      </c>
    </row>
    <row r="40" customHeight="1" spans="1:6">
      <c r="A40" s="3">
        <v>2019</v>
      </c>
      <c r="B40" s="3" t="s">
        <v>844</v>
      </c>
      <c r="C40" s="3" t="s">
        <v>2259</v>
      </c>
      <c r="D40" s="3" t="s">
        <v>2087</v>
      </c>
      <c r="E40" s="3" t="s">
        <v>30</v>
      </c>
      <c r="F40" s="3">
        <v>27</v>
      </c>
    </row>
    <row r="41" customHeight="1" spans="1:6">
      <c r="A41" s="3">
        <v>2019</v>
      </c>
      <c r="B41" s="3" t="s">
        <v>305</v>
      </c>
      <c r="C41" s="3" t="s">
        <v>5478</v>
      </c>
      <c r="D41" s="3" t="s">
        <v>243</v>
      </c>
      <c r="E41" s="3" t="s">
        <v>25</v>
      </c>
      <c r="F41" s="3">
        <v>15</v>
      </c>
    </row>
    <row r="42" customHeight="1" spans="1:6">
      <c r="A42" s="3">
        <v>2019</v>
      </c>
      <c r="B42" s="3" t="s">
        <v>305</v>
      </c>
      <c r="C42" s="3" t="s">
        <v>5478</v>
      </c>
      <c r="D42" s="3" t="s">
        <v>243</v>
      </c>
      <c r="E42" s="3" t="s">
        <v>155</v>
      </c>
      <c r="F42" s="3">
        <v>35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900FF"/>
    <outlinePr summaryBelow="0" summaryRight="0"/>
  </sheetPr>
  <dimension ref="A1:AA174"/>
  <sheetViews>
    <sheetView workbookViewId="0">
      <selection activeCell="A1" sqref="A1"/>
    </sheetView>
  </sheetViews>
  <sheetFormatPr defaultColWidth="12.6285714285714" defaultRowHeight="15.75" customHeight="1"/>
  <cols>
    <col min="7" max="7" width="15" customWidth="1"/>
    <col min="8" max="9" width="19.247619047619" customWidth="1"/>
  </cols>
  <sheetData>
    <row r="1" customHeight="1" spans="1:27">
      <c r="A1" s="1" t="s">
        <v>3</v>
      </c>
      <c r="B1" s="1" t="s">
        <v>4</v>
      </c>
      <c r="C1" s="1" t="s">
        <v>5</v>
      </c>
      <c r="D1" s="1" t="s">
        <v>7</v>
      </c>
      <c r="E1" s="1" t="s">
        <v>8</v>
      </c>
      <c r="F1" s="1" t="s">
        <v>4927</v>
      </c>
      <c r="G1" s="1" t="s">
        <v>4974</v>
      </c>
      <c r="H1" s="27">
        <v>0.8</v>
      </c>
      <c r="I1" s="1" t="s">
        <v>5223</v>
      </c>
      <c r="J1" s="1" t="s">
        <v>5479</v>
      </c>
      <c r="K1" s="1" t="s">
        <v>5480</v>
      </c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3" customHeight="1" spans="1:15">
      <c r="A3" s="59">
        <v>2019</v>
      </c>
      <c r="B3" s="59" t="s">
        <v>786</v>
      </c>
      <c r="C3" s="59" t="s">
        <v>2259</v>
      </c>
      <c r="D3" s="59" t="s">
        <v>2087</v>
      </c>
      <c r="E3" s="59">
        <v>10</v>
      </c>
      <c r="F3" s="3">
        <v>1</v>
      </c>
      <c r="G3" s="3" t="s">
        <v>4977</v>
      </c>
      <c r="H3" s="3">
        <f t="shared" ref="H3:H21" si="0">I3*0.8</f>
        <v>20.8</v>
      </c>
      <c r="I3" s="3">
        <v>26</v>
      </c>
      <c r="J3" s="6">
        <f t="shared" ref="J3:J22" si="1">H3*F3</f>
        <v>20.8</v>
      </c>
      <c r="K3" s="3">
        <v>36</v>
      </c>
      <c r="M3" s="11" t="s">
        <v>1781</v>
      </c>
      <c r="N3" s="89"/>
      <c r="O3" s="12" t="s">
        <v>1780</v>
      </c>
    </row>
    <row r="4" customHeight="1" spans="1:15">
      <c r="A4" s="59">
        <v>2019</v>
      </c>
      <c r="B4" s="59" t="s">
        <v>786</v>
      </c>
      <c r="C4" s="59" t="s">
        <v>1449</v>
      </c>
      <c r="D4" s="60"/>
      <c r="E4" s="59">
        <v>10</v>
      </c>
      <c r="F4" s="3">
        <v>1</v>
      </c>
      <c r="G4" s="3" t="s">
        <v>4977</v>
      </c>
      <c r="H4" s="3">
        <f t="shared" si="0"/>
        <v>28.8</v>
      </c>
      <c r="I4" s="3">
        <v>36</v>
      </c>
      <c r="J4" s="6">
        <f t="shared" si="1"/>
        <v>28.8</v>
      </c>
      <c r="K4" s="3">
        <v>53</v>
      </c>
      <c r="M4" s="13"/>
      <c r="N4" s="23"/>
      <c r="O4" s="14"/>
    </row>
    <row r="5" customHeight="1" spans="1:15">
      <c r="A5" s="66">
        <v>2019</v>
      </c>
      <c r="B5" s="66" t="s">
        <v>884</v>
      </c>
      <c r="C5" s="66" t="s">
        <v>1449</v>
      </c>
      <c r="D5" s="66" t="s">
        <v>5481</v>
      </c>
      <c r="E5" s="66">
        <v>10</v>
      </c>
      <c r="F5" s="3">
        <v>1</v>
      </c>
      <c r="G5" s="3" t="s">
        <v>4977</v>
      </c>
      <c r="H5" s="3">
        <f t="shared" si="0"/>
        <v>28</v>
      </c>
      <c r="I5" s="3">
        <v>35</v>
      </c>
      <c r="J5" s="6">
        <f t="shared" si="1"/>
        <v>28</v>
      </c>
      <c r="K5" s="3">
        <v>65</v>
      </c>
      <c r="M5" s="90">
        <f>SUM(J3:J94,J165:J169)</f>
        <v>13297.2</v>
      </c>
      <c r="N5" s="25"/>
      <c r="O5" s="36">
        <f>SUM(F3:F168)</f>
        <v>186</v>
      </c>
    </row>
    <row r="6" customHeight="1" spans="1:11">
      <c r="A6" s="66">
        <v>2019</v>
      </c>
      <c r="B6" s="66" t="s">
        <v>884</v>
      </c>
      <c r="C6" s="66" t="s">
        <v>1449</v>
      </c>
      <c r="D6" s="88"/>
      <c r="E6" s="66">
        <v>10</v>
      </c>
      <c r="F6" s="3">
        <v>2</v>
      </c>
      <c r="G6" s="3" t="s">
        <v>4977</v>
      </c>
      <c r="H6" s="3">
        <f t="shared" si="0"/>
        <v>12.8</v>
      </c>
      <c r="I6" s="3">
        <v>16</v>
      </c>
      <c r="J6" s="6">
        <f t="shared" si="1"/>
        <v>25.6</v>
      </c>
      <c r="K6" s="3">
        <v>22</v>
      </c>
    </row>
    <row r="7" customHeight="1" spans="1:11">
      <c r="A7" s="66">
        <v>2019</v>
      </c>
      <c r="B7" s="66" t="s">
        <v>786</v>
      </c>
      <c r="C7" s="66" t="s">
        <v>1449</v>
      </c>
      <c r="D7" s="66" t="s">
        <v>2614</v>
      </c>
      <c r="E7" s="66">
        <v>10</v>
      </c>
      <c r="F7" s="3">
        <v>1</v>
      </c>
      <c r="G7" s="3" t="s">
        <v>4977</v>
      </c>
      <c r="H7" s="3">
        <f t="shared" si="0"/>
        <v>128</v>
      </c>
      <c r="I7" s="3">
        <v>160</v>
      </c>
      <c r="J7" s="6">
        <f t="shared" si="1"/>
        <v>128</v>
      </c>
      <c r="K7" s="3">
        <v>200</v>
      </c>
    </row>
    <row r="8" customHeight="1" spans="1:11">
      <c r="A8" s="66">
        <v>2017</v>
      </c>
      <c r="B8" s="66" t="s">
        <v>1995</v>
      </c>
      <c r="C8" s="66" t="s">
        <v>1823</v>
      </c>
      <c r="D8" s="88"/>
      <c r="E8" s="66">
        <v>9</v>
      </c>
      <c r="F8" s="3">
        <v>1</v>
      </c>
      <c r="G8" s="3" t="s">
        <v>4977</v>
      </c>
      <c r="H8" s="3">
        <f t="shared" si="0"/>
        <v>10.4</v>
      </c>
      <c r="I8" s="3">
        <v>13</v>
      </c>
      <c r="J8" s="6">
        <f t="shared" si="1"/>
        <v>10.4</v>
      </c>
      <c r="K8" s="3">
        <v>16</v>
      </c>
    </row>
    <row r="9" customHeight="1" spans="1:11">
      <c r="A9" s="66">
        <v>2019</v>
      </c>
      <c r="B9" s="66" t="s">
        <v>884</v>
      </c>
      <c r="C9" s="66" t="s">
        <v>1823</v>
      </c>
      <c r="D9" s="66" t="s">
        <v>5482</v>
      </c>
      <c r="E9" s="66">
        <v>9</v>
      </c>
      <c r="F9" s="3">
        <v>1</v>
      </c>
      <c r="G9" s="3" t="s">
        <v>4977</v>
      </c>
      <c r="H9" s="3">
        <f t="shared" si="0"/>
        <v>8</v>
      </c>
      <c r="I9" s="3">
        <v>10</v>
      </c>
      <c r="J9" s="6">
        <f t="shared" si="1"/>
        <v>8</v>
      </c>
      <c r="K9" s="3">
        <v>10</v>
      </c>
    </row>
    <row r="10" customHeight="1" spans="1:11">
      <c r="A10" s="59">
        <v>2019</v>
      </c>
      <c r="B10" s="59" t="s">
        <v>958</v>
      </c>
      <c r="C10" s="59" t="s">
        <v>1823</v>
      </c>
      <c r="D10" s="60"/>
      <c r="E10" s="59">
        <v>9</v>
      </c>
      <c r="F10" s="3">
        <v>1</v>
      </c>
      <c r="G10" s="3" t="s">
        <v>4977</v>
      </c>
      <c r="H10" s="3">
        <f t="shared" si="0"/>
        <v>14.4</v>
      </c>
      <c r="I10" s="3">
        <v>18</v>
      </c>
      <c r="J10" s="6">
        <f t="shared" si="1"/>
        <v>14.4</v>
      </c>
      <c r="K10" s="3">
        <v>18</v>
      </c>
    </row>
    <row r="11" customHeight="1" spans="1:11">
      <c r="A11" s="59">
        <v>2019</v>
      </c>
      <c r="B11" s="59" t="s">
        <v>305</v>
      </c>
      <c r="C11" s="59" t="s">
        <v>1823</v>
      </c>
      <c r="D11" s="59" t="s">
        <v>2395</v>
      </c>
      <c r="E11" s="59">
        <v>10</v>
      </c>
      <c r="F11" s="3">
        <v>1</v>
      </c>
      <c r="G11" s="3" t="s">
        <v>4977</v>
      </c>
      <c r="H11" s="3">
        <f t="shared" si="0"/>
        <v>25.6</v>
      </c>
      <c r="I11" s="3">
        <v>32</v>
      </c>
      <c r="J11" s="6">
        <f t="shared" si="1"/>
        <v>25.6</v>
      </c>
      <c r="K11" s="3">
        <v>46</v>
      </c>
    </row>
    <row r="12" customHeight="1" spans="1:11">
      <c r="A12" s="66">
        <v>2019</v>
      </c>
      <c r="B12" s="66" t="s">
        <v>305</v>
      </c>
      <c r="C12" s="66" t="s">
        <v>1823</v>
      </c>
      <c r="D12" s="66" t="s">
        <v>5483</v>
      </c>
      <c r="E12" s="66">
        <v>10</v>
      </c>
      <c r="F12" s="3">
        <v>1</v>
      </c>
      <c r="G12" s="3" t="s">
        <v>4977</v>
      </c>
      <c r="H12" s="3">
        <f t="shared" si="0"/>
        <v>21.6</v>
      </c>
      <c r="I12" s="3">
        <v>27</v>
      </c>
      <c r="J12" s="6">
        <f t="shared" si="1"/>
        <v>21.6</v>
      </c>
      <c r="K12" s="3">
        <v>46</v>
      </c>
    </row>
    <row r="13" customHeight="1" spans="1:11">
      <c r="A13" s="59">
        <v>2019</v>
      </c>
      <c r="B13" s="59" t="s">
        <v>884</v>
      </c>
      <c r="C13" s="59" t="s">
        <v>1823</v>
      </c>
      <c r="D13" s="60"/>
      <c r="E13" s="59">
        <v>10</v>
      </c>
      <c r="F13" s="3">
        <v>2</v>
      </c>
      <c r="G13" s="3" t="s">
        <v>4977</v>
      </c>
      <c r="H13" s="3">
        <f t="shared" si="0"/>
        <v>16</v>
      </c>
      <c r="I13" s="3">
        <v>20</v>
      </c>
      <c r="J13" s="6">
        <f t="shared" si="1"/>
        <v>32</v>
      </c>
      <c r="K13" s="3">
        <v>23</v>
      </c>
    </row>
    <row r="14" customHeight="1" spans="1:11">
      <c r="A14" s="59">
        <v>2018</v>
      </c>
      <c r="B14" s="59" t="s">
        <v>5484</v>
      </c>
      <c r="C14" s="331" t="s">
        <v>2272</v>
      </c>
      <c r="D14" s="60"/>
      <c r="E14" s="59">
        <v>10</v>
      </c>
      <c r="F14" s="3">
        <v>3</v>
      </c>
      <c r="G14" s="3" t="s">
        <v>4977</v>
      </c>
      <c r="H14" s="3">
        <f t="shared" si="0"/>
        <v>28</v>
      </c>
      <c r="I14" s="3">
        <v>35</v>
      </c>
      <c r="J14" s="6">
        <f t="shared" si="1"/>
        <v>84</v>
      </c>
      <c r="K14" s="3">
        <v>44</v>
      </c>
    </row>
    <row r="15" customHeight="1" spans="1:11">
      <c r="A15" s="66">
        <v>2019</v>
      </c>
      <c r="B15" s="66" t="s">
        <v>954</v>
      </c>
      <c r="C15" s="66" t="s">
        <v>2272</v>
      </c>
      <c r="D15" s="88"/>
      <c r="E15" s="66">
        <v>10</v>
      </c>
      <c r="F15" s="3">
        <v>6</v>
      </c>
      <c r="G15" s="3" t="s">
        <v>4977</v>
      </c>
      <c r="H15" s="3">
        <f t="shared" si="0"/>
        <v>20</v>
      </c>
      <c r="I15" s="3">
        <v>25</v>
      </c>
      <c r="J15" s="6">
        <f t="shared" si="1"/>
        <v>120</v>
      </c>
      <c r="K15" s="3">
        <v>35</v>
      </c>
    </row>
    <row r="16" customHeight="1" spans="1:11">
      <c r="A16" s="59">
        <v>2019</v>
      </c>
      <c r="B16" s="59" t="s">
        <v>5485</v>
      </c>
      <c r="C16" s="59" t="s">
        <v>982</v>
      </c>
      <c r="D16" s="59" t="s">
        <v>786</v>
      </c>
      <c r="E16" s="59">
        <v>10</v>
      </c>
      <c r="F16" s="3">
        <v>2</v>
      </c>
      <c r="G16" s="3" t="s">
        <v>5349</v>
      </c>
      <c r="H16" s="3">
        <f t="shared" si="0"/>
        <v>80</v>
      </c>
      <c r="I16" s="3">
        <v>100</v>
      </c>
      <c r="J16" s="6">
        <f t="shared" si="1"/>
        <v>160</v>
      </c>
      <c r="K16" s="3">
        <v>150</v>
      </c>
    </row>
    <row r="17" customHeight="1" spans="1:11">
      <c r="A17" s="59">
        <v>2011</v>
      </c>
      <c r="B17" s="59" t="s">
        <v>62</v>
      </c>
      <c r="C17" s="59" t="s">
        <v>5486</v>
      </c>
      <c r="D17" s="59"/>
      <c r="E17" s="59">
        <v>9</v>
      </c>
      <c r="F17" s="3">
        <v>2</v>
      </c>
      <c r="G17" s="3" t="s">
        <v>5349</v>
      </c>
      <c r="H17" s="3">
        <f t="shared" si="0"/>
        <v>16</v>
      </c>
      <c r="I17" s="3">
        <v>20</v>
      </c>
      <c r="J17" s="6">
        <f t="shared" si="1"/>
        <v>32</v>
      </c>
      <c r="K17" s="3">
        <v>25</v>
      </c>
    </row>
    <row r="18" customHeight="1" spans="1:11">
      <c r="A18" s="59">
        <v>2018</v>
      </c>
      <c r="B18" s="59" t="s">
        <v>5487</v>
      </c>
      <c r="C18" s="59" t="s">
        <v>5488</v>
      </c>
      <c r="D18" s="60"/>
      <c r="E18" s="59">
        <v>9</v>
      </c>
      <c r="F18" s="3">
        <v>1</v>
      </c>
      <c r="G18" s="3" t="s">
        <v>5349</v>
      </c>
      <c r="H18" s="3">
        <f t="shared" si="0"/>
        <v>48</v>
      </c>
      <c r="I18" s="3">
        <v>60</v>
      </c>
      <c r="J18" s="6">
        <f t="shared" si="1"/>
        <v>48</v>
      </c>
      <c r="K18" s="3">
        <v>60</v>
      </c>
    </row>
    <row r="19" customHeight="1" spans="1:11">
      <c r="A19" s="3">
        <v>2020</v>
      </c>
      <c r="B19" s="3" t="s">
        <v>5489</v>
      </c>
      <c r="C19" s="3" t="s">
        <v>1100</v>
      </c>
      <c r="D19" s="3" t="s">
        <v>5490</v>
      </c>
      <c r="E19" s="3">
        <v>9</v>
      </c>
      <c r="F19" s="3">
        <v>1</v>
      </c>
      <c r="G19" s="3" t="s">
        <v>5349</v>
      </c>
      <c r="H19" s="3">
        <f t="shared" si="0"/>
        <v>720</v>
      </c>
      <c r="I19" s="3">
        <v>900</v>
      </c>
      <c r="J19" s="6">
        <f t="shared" si="1"/>
        <v>720</v>
      </c>
      <c r="K19" s="3">
        <v>900</v>
      </c>
    </row>
    <row r="20" customHeight="1" spans="1:11">
      <c r="A20" s="3">
        <v>2020</v>
      </c>
      <c r="B20" s="3" t="s">
        <v>5491</v>
      </c>
      <c r="C20" s="3" t="s">
        <v>5492</v>
      </c>
      <c r="D20" s="3" t="s">
        <v>5493</v>
      </c>
      <c r="E20" s="3">
        <v>10</v>
      </c>
      <c r="F20" s="3">
        <v>1</v>
      </c>
      <c r="G20" s="3" t="s">
        <v>5349</v>
      </c>
      <c r="H20" s="3">
        <f t="shared" si="0"/>
        <v>960</v>
      </c>
      <c r="I20" s="3">
        <v>1200</v>
      </c>
      <c r="J20" s="6">
        <f t="shared" si="1"/>
        <v>960</v>
      </c>
      <c r="K20" s="3">
        <v>1200</v>
      </c>
    </row>
    <row r="21" customHeight="1" spans="1:11">
      <c r="A21" s="66">
        <v>2017</v>
      </c>
      <c r="B21" s="66" t="s">
        <v>5101</v>
      </c>
      <c r="C21" s="66" t="s">
        <v>5494</v>
      </c>
      <c r="D21" s="66" t="s">
        <v>5495</v>
      </c>
      <c r="E21" s="66">
        <v>10</v>
      </c>
      <c r="F21" s="3">
        <v>1</v>
      </c>
      <c r="G21" s="3" t="s">
        <v>4912</v>
      </c>
      <c r="H21" s="3">
        <f t="shared" si="0"/>
        <v>32</v>
      </c>
      <c r="I21" s="3">
        <v>40</v>
      </c>
      <c r="J21" s="6">
        <f t="shared" si="1"/>
        <v>32</v>
      </c>
      <c r="K21" s="3">
        <v>50</v>
      </c>
    </row>
    <row r="22" customHeight="1" spans="1:10">
      <c r="A22" s="66">
        <v>1999</v>
      </c>
      <c r="B22" s="66" t="s">
        <v>5496</v>
      </c>
      <c r="C22" s="66" t="s">
        <v>5497</v>
      </c>
      <c r="D22" s="66" t="s">
        <v>5498</v>
      </c>
      <c r="E22" s="66">
        <v>8</v>
      </c>
      <c r="F22" s="3">
        <v>1</v>
      </c>
      <c r="G22" s="3" t="s">
        <v>5496</v>
      </c>
      <c r="H22" s="3">
        <v>20</v>
      </c>
      <c r="J22" s="6">
        <f t="shared" si="1"/>
        <v>20</v>
      </c>
    </row>
    <row r="23" customHeight="1" spans="1:10">
      <c r="A23" s="66">
        <v>1999</v>
      </c>
      <c r="B23" s="66" t="s">
        <v>3765</v>
      </c>
      <c r="C23" s="66" t="s">
        <v>5499</v>
      </c>
      <c r="D23" s="66" t="s">
        <v>3825</v>
      </c>
      <c r="E23" s="66">
        <v>6</v>
      </c>
      <c r="F23" s="3">
        <v>1</v>
      </c>
      <c r="G23" s="3" t="s">
        <v>5496</v>
      </c>
      <c r="H23" s="3">
        <v>75</v>
      </c>
      <c r="J23" s="3">
        <v>110</v>
      </c>
    </row>
    <row r="24" customHeight="1" spans="1:10">
      <c r="A24" s="66">
        <v>2020</v>
      </c>
      <c r="B24" s="66" t="s">
        <v>5500</v>
      </c>
      <c r="C24" s="66" t="s">
        <v>5501</v>
      </c>
      <c r="D24" s="66" t="s">
        <v>5502</v>
      </c>
      <c r="E24" s="66">
        <v>9</v>
      </c>
      <c r="F24" s="3">
        <v>1</v>
      </c>
      <c r="G24" s="3" t="s">
        <v>5496</v>
      </c>
      <c r="H24" s="3">
        <v>220</v>
      </c>
      <c r="J24" s="6">
        <f>H24*F24</f>
        <v>220</v>
      </c>
    </row>
    <row r="25" customHeight="1" spans="1:8">
      <c r="A25" s="66">
        <v>2020</v>
      </c>
      <c r="B25" s="66" t="s">
        <v>5500</v>
      </c>
      <c r="C25" s="66" t="s">
        <v>5503</v>
      </c>
      <c r="D25" s="66" t="s">
        <v>5504</v>
      </c>
      <c r="E25" s="66">
        <v>10</v>
      </c>
      <c r="F25" s="3">
        <v>1</v>
      </c>
      <c r="G25" s="3" t="s">
        <v>5496</v>
      </c>
      <c r="H25" s="3">
        <v>350</v>
      </c>
    </row>
    <row r="26" customHeight="1" spans="1:8">
      <c r="A26" s="66">
        <v>1999</v>
      </c>
      <c r="B26" s="66" t="s">
        <v>5500</v>
      </c>
      <c r="C26" s="66" t="s">
        <v>5503</v>
      </c>
      <c r="D26" s="66" t="s">
        <v>5505</v>
      </c>
      <c r="E26" s="66">
        <v>9</v>
      </c>
      <c r="F26" s="3">
        <v>1</v>
      </c>
      <c r="G26" s="3" t="s">
        <v>5496</v>
      </c>
      <c r="H26" s="3">
        <v>800</v>
      </c>
    </row>
    <row r="27" customHeight="1" spans="1:8">
      <c r="A27" s="66">
        <v>2007</v>
      </c>
      <c r="B27" s="66" t="s">
        <v>5500</v>
      </c>
      <c r="C27" s="66" t="s">
        <v>5506</v>
      </c>
      <c r="D27" s="66" t="s">
        <v>5507</v>
      </c>
      <c r="E27" s="66">
        <v>10</v>
      </c>
      <c r="F27" s="3">
        <v>1</v>
      </c>
      <c r="G27" s="3" t="s">
        <v>5496</v>
      </c>
      <c r="H27" s="3">
        <v>420</v>
      </c>
    </row>
    <row r="28" customHeight="1" spans="1:7">
      <c r="A28" s="66">
        <v>1999</v>
      </c>
      <c r="B28" s="66" t="s">
        <v>5508</v>
      </c>
      <c r="C28" s="66" t="s">
        <v>5509</v>
      </c>
      <c r="D28" s="66" t="s">
        <v>5510</v>
      </c>
      <c r="E28" s="66">
        <v>6</v>
      </c>
      <c r="F28" s="3">
        <v>1</v>
      </c>
      <c r="G28" s="3" t="s">
        <v>5496</v>
      </c>
    </row>
    <row r="29" customHeight="1" spans="1:7">
      <c r="A29" s="66">
        <v>1999</v>
      </c>
      <c r="B29" s="66" t="s">
        <v>5508</v>
      </c>
      <c r="C29" s="66" t="s">
        <v>5509</v>
      </c>
      <c r="D29" s="66" t="s">
        <v>5510</v>
      </c>
      <c r="E29" s="66">
        <v>5</v>
      </c>
      <c r="F29" s="3">
        <v>1</v>
      </c>
      <c r="G29" s="3" t="s">
        <v>5496</v>
      </c>
    </row>
    <row r="30" customHeight="1" spans="1:7">
      <c r="A30" s="66">
        <v>1999</v>
      </c>
      <c r="B30" s="66" t="s">
        <v>5508</v>
      </c>
      <c r="C30" s="66" t="s">
        <v>5511</v>
      </c>
      <c r="D30" s="66" t="s">
        <v>5510</v>
      </c>
      <c r="E30" s="66">
        <v>4</v>
      </c>
      <c r="F30" s="3">
        <v>1</v>
      </c>
      <c r="G30" s="3" t="s">
        <v>5496</v>
      </c>
    </row>
    <row r="31" customHeight="1" spans="1:7">
      <c r="A31" s="66">
        <v>2016</v>
      </c>
      <c r="B31" s="66" t="s">
        <v>3993</v>
      </c>
      <c r="C31" s="66" t="s">
        <v>4348</v>
      </c>
      <c r="D31" s="66"/>
      <c r="E31" s="66" t="s">
        <v>808</v>
      </c>
      <c r="F31" s="3">
        <v>1</v>
      </c>
      <c r="G31" s="3" t="s">
        <v>5496</v>
      </c>
    </row>
    <row r="32" customHeight="1" spans="1:7">
      <c r="A32" s="66">
        <v>2016</v>
      </c>
      <c r="B32" s="66" t="s">
        <v>3993</v>
      </c>
      <c r="C32" s="66" t="s">
        <v>4348</v>
      </c>
      <c r="D32" s="66"/>
      <c r="E32" s="66" t="s">
        <v>984</v>
      </c>
      <c r="F32" s="3">
        <v>2</v>
      </c>
      <c r="G32" s="3" t="s">
        <v>5496</v>
      </c>
    </row>
    <row r="33" customHeight="1" spans="1:7">
      <c r="A33" s="66">
        <v>2016</v>
      </c>
      <c r="B33" s="66" t="s">
        <v>3993</v>
      </c>
      <c r="C33" s="66" t="s">
        <v>4348</v>
      </c>
      <c r="D33" s="66"/>
      <c r="E33" s="66">
        <v>7</v>
      </c>
      <c r="F33" s="3">
        <v>1</v>
      </c>
      <c r="G33" s="3" t="s">
        <v>5496</v>
      </c>
    </row>
    <row r="34" customHeight="1" spans="1:7">
      <c r="A34" s="66">
        <v>1999</v>
      </c>
      <c r="B34" s="66" t="s">
        <v>3765</v>
      </c>
      <c r="C34" s="66" t="s">
        <v>4348</v>
      </c>
      <c r="D34" s="66"/>
      <c r="E34" s="66">
        <v>6</v>
      </c>
      <c r="F34" s="3">
        <v>1</v>
      </c>
      <c r="G34" s="3" t="s">
        <v>5496</v>
      </c>
    </row>
    <row r="35" customHeight="1" spans="1:7">
      <c r="A35" s="66">
        <v>2016</v>
      </c>
      <c r="B35" s="66" t="s">
        <v>3993</v>
      </c>
      <c r="C35" s="66" t="s">
        <v>4348</v>
      </c>
      <c r="D35" s="66"/>
      <c r="E35" s="66" t="s">
        <v>5512</v>
      </c>
      <c r="F35" s="3">
        <v>1</v>
      </c>
      <c r="G35" s="3" t="s">
        <v>5496</v>
      </c>
    </row>
    <row r="36" customHeight="1" spans="1:7">
      <c r="A36" s="66">
        <v>1999</v>
      </c>
      <c r="B36" s="66" t="s">
        <v>3783</v>
      </c>
      <c r="C36" s="66" t="s">
        <v>5497</v>
      </c>
      <c r="D36" s="66" t="s">
        <v>5513</v>
      </c>
      <c r="E36" s="66">
        <v>5</v>
      </c>
      <c r="F36" s="3">
        <v>1</v>
      </c>
      <c r="G36" s="3" t="s">
        <v>5496</v>
      </c>
    </row>
    <row r="37" customHeight="1" spans="1:7">
      <c r="A37" s="66">
        <v>1999</v>
      </c>
      <c r="B37" s="66" t="s">
        <v>5508</v>
      </c>
      <c r="C37" s="66" t="s">
        <v>5511</v>
      </c>
      <c r="D37" s="66" t="s">
        <v>5510</v>
      </c>
      <c r="E37" s="66">
        <v>3</v>
      </c>
      <c r="F37" s="3">
        <v>1</v>
      </c>
      <c r="G37" s="3" t="s">
        <v>5496</v>
      </c>
    </row>
    <row r="38" customHeight="1" spans="1:7">
      <c r="A38" s="66">
        <v>1999</v>
      </c>
      <c r="B38" s="66" t="s">
        <v>5508</v>
      </c>
      <c r="C38" s="66" t="s">
        <v>5514</v>
      </c>
      <c r="D38" s="66" t="s">
        <v>5510</v>
      </c>
      <c r="E38" s="66">
        <v>4</v>
      </c>
      <c r="F38" s="3">
        <v>1</v>
      </c>
      <c r="G38" s="3" t="s">
        <v>5496</v>
      </c>
    </row>
    <row r="39" customHeight="1" spans="1:7">
      <c r="A39" s="66">
        <v>1999</v>
      </c>
      <c r="B39" s="66" t="s">
        <v>5508</v>
      </c>
      <c r="C39" s="66" t="s">
        <v>5515</v>
      </c>
      <c r="D39" s="66" t="s">
        <v>5510</v>
      </c>
      <c r="E39" s="66">
        <v>5</v>
      </c>
      <c r="F39" s="3">
        <v>1</v>
      </c>
      <c r="G39" s="3" t="s">
        <v>5496</v>
      </c>
    </row>
    <row r="40" customHeight="1" spans="1:7">
      <c r="A40" s="66">
        <v>1999</v>
      </c>
      <c r="B40" s="66" t="s">
        <v>5508</v>
      </c>
      <c r="C40" s="66" t="s">
        <v>3994</v>
      </c>
      <c r="D40" s="66" t="s">
        <v>3825</v>
      </c>
      <c r="E40" s="66">
        <v>5</v>
      </c>
      <c r="F40" s="3">
        <v>2</v>
      </c>
      <c r="G40" s="3" t="s">
        <v>5496</v>
      </c>
    </row>
    <row r="41" customHeight="1" spans="1:7">
      <c r="A41" s="66">
        <v>1999</v>
      </c>
      <c r="B41" s="66" t="s">
        <v>5508</v>
      </c>
      <c r="C41" s="66" t="s">
        <v>5516</v>
      </c>
      <c r="D41" s="66" t="s">
        <v>3825</v>
      </c>
      <c r="E41" s="66">
        <v>5</v>
      </c>
      <c r="F41" s="3">
        <v>2</v>
      </c>
      <c r="G41" s="3" t="s">
        <v>5496</v>
      </c>
    </row>
    <row r="42" customHeight="1" spans="1:7">
      <c r="A42" s="66">
        <v>1999</v>
      </c>
      <c r="B42" s="66" t="s">
        <v>5508</v>
      </c>
      <c r="C42" s="66" t="s">
        <v>5517</v>
      </c>
      <c r="D42" s="66" t="s">
        <v>5510</v>
      </c>
      <c r="E42" s="66">
        <v>6</v>
      </c>
      <c r="F42" s="3">
        <v>1</v>
      </c>
      <c r="G42" s="3" t="s">
        <v>5496</v>
      </c>
    </row>
    <row r="43" customHeight="1" spans="1:7">
      <c r="A43" s="66">
        <v>1999</v>
      </c>
      <c r="B43" s="66" t="s">
        <v>5508</v>
      </c>
      <c r="C43" s="66" t="s">
        <v>5518</v>
      </c>
      <c r="D43" s="66" t="s">
        <v>5519</v>
      </c>
      <c r="E43" s="66">
        <v>6</v>
      </c>
      <c r="F43" s="3">
        <v>2</v>
      </c>
      <c r="G43" s="3" t="s">
        <v>5496</v>
      </c>
    </row>
    <row r="44" customHeight="1" spans="1:7">
      <c r="A44" s="66">
        <v>1999</v>
      </c>
      <c r="B44" s="66" t="s">
        <v>5508</v>
      </c>
      <c r="C44" s="66" t="s">
        <v>5520</v>
      </c>
      <c r="D44" s="66" t="s">
        <v>3825</v>
      </c>
      <c r="E44" s="66">
        <v>5</v>
      </c>
      <c r="F44" s="3">
        <v>1</v>
      </c>
      <c r="G44" s="3" t="s">
        <v>5496</v>
      </c>
    </row>
    <row r="45" customHeight="1" spans="1:10">
      <c r="A45" s="66">
        <v>2017</v>
      </c>
      <c r="B45" s="66" t="s">
        <v>1995</v>
      </c>
      <c r="C45" s="66" t="s">
        <v>5521</v>
      </c>
      <c r="D45" s="88"/>
      <c r="E45" s="66">
        <v>10</v>
      </c>
      <c r="F45" s="3">
        <v>2</v>
      </c>
      <c r="G45" s="3" t="s">
        <v>4977</v>
      </c>
      <c r="H45" s="3">
        <v>20</v>
      </c>
      <c r="J45" s="3">
        <v>20</v>
      </c>
    </row>
    <row r="46" customHeight="1" spans="1:10">
      <c r="A46" s="66">
        <v>2017</v>
      </c>
      <c r="B46" s="66" t="s">
        <v>5522</v>
      </c>
      <c r="C46" s="66" t="s">
        <v>2490</v>
      </c>
      <c r="D46" s="88"/>
      <c r="E46" s="66">
        <v>10</v>
      </c>
      <c r="F46" s="3">
        <v>1</v>
      </c>
      <c r="G46" s="3" t="s">
        <v>4977</v>
      </c>
      <c r="H46" s="3">
        <v>35</v>
      </c>
      <c r="J46" s="3">
        <v>35</v>
      </c>
    </row>
    <row r="47" customHeight="1" spans="1:10">
      <c r="A47" s="3">
        <v>2018</v>
      </c>
      <c r="B47" s="3" t="s">
        <v>786</v>
      </c>
      <c r="C47" s="3" t="s">
        <v>2490</v>
      </c>
      <c r="D47" s="3" t="s">
        <v>5523</v>
      </c>
      <c r="E47" s="3">
        <v>9</v>
      </c>
      <c r="F47" s="3">
        <v>1</v>
      </c>
      <c r="G47" s="3" t="s">
        <v>4977</v>
      </c>
      <c r="H47" s="3">
        <v>15</v>
      </c>
      <c r="J47" s="3">
        <v>15</v>
      </c>
    </row>
    <row r="48" customHeight="1" spans="1:10">
      <c r="A48" s="3">
        <v>2019</v>
      </c>
      <c r="B48" s="3" t="s">
        <v>1995</v>
      </c>
      <c r="C48" s="3" t="s">
        <v>2490</v>
      </c>
      <c r="E48" s="3">
        <v>10</v>
      </c>
      <c r="F48" s="3">
        <v>1</v>
      </c>
      <c r="G48" s="3" t="s">
        <v>4977</v>
      </c>
      <c r="H48" s="3">
        <v>40</v>
      </c>
      <c r="J48" s="3">
        <v>40</v>
      </c>
    </row>
    <row r="49" customHeight="1" spans="1:10">
      <c r="A49" s="3">
        <v>2018</v>
      </c>
      <c r="B49" s="3" t="s">
        <v>305</v>
      </c>
      <c r="C49" s="3" t="s">
        <v>5521</v>
      </c>
      <c r="D49" s="3" t="s">
        <v>5524</v>
      </c>
      <c r="E49" s="3">
        <v>9</v>
      </c>
      <c r="F49" s="3">
        <v>1</v>
      </c>
      <c r="G49" s="3" t="s">
        <v>4977</v>
      </c>
      <c r="H49" s="3">
        <v>15</v>
      </c>
      <c r="J49" s="3">
        <v>15</v>
      </c>
    </row>
    <row r="50" customHeight="1" spans="1:10">
      <c r="A50" s="3">
        <v>2018</v>
      </c>
      <c r="B50" s="3" t="s">
        <v>305</v>
      </c>
      <c r="C50" s="3" t="s">
        <v>2490</v>
      </c>
      <c r="D50" s="3" t="s">
        <v>5525</v>
      </c>
      <c r="E50" s="3">
        <v>9</v>
      </c>
      <c r="F50" s="3">
        <v>1</v>
      </c>
      <c r="G50" s="3" t="s">
        <v>4977</v>
      </c>
      <c r="H50" s="3">
        <v>25</v>
      </c>
      <c r="J50" s="3">
        <v>25</v>
      </c>
    </row>
    <row r="51" customHeight="1" spans="1:10">
      <c r="A51" s="3">
        <v>2018</v>
      </c>
      <c r="B51" s="3" t="s">
        <v>305</v>
      </c>
      <c r="C51" s="3" t="s">
        <v>2490</v>
      </c>
      <c r="D51" s="3" t="s">
        <v>5526</v>
      </c>
      <c r="E51" s="3">
        <v>9</v>
      </c>
      <c r="F51" s="3">
        <v>2</v>
      </c>
      <c r="G51" s="3" t="s">
        <v>4977</v>
      </c>
      <c r="H51" s="3">
        <v>18</v>
      </c>
      <c r="J51" s="3">
        <v>18</v>
      </c>
    </row>
    <row r="52" customHeight="1" spans="1:10">
      <c r="A52" s="3">
        <v>2017</v>
      </c>
      <c r="B52" s="3" t="s">
        <v>119</v>
      </c>
      <c r="C52" s="3" t="s">
        <v>2490</v>
      </c>
      <c r="E52" s="3">
        <v>10</v>
      </c>
      <c r="F52" s="3">
        <v>2</v>
      </c>
      <c r="G52" s="3" t="s">
        <v>4977</v>
      </c>
      <c r="H52" s="3">
        <v>25</v>
      </c>
      <c r="J52" s="3">
        <v>25</v>
      </c>
    </row>
    <row r="53" customHeight="1" spans="1:10">
      <c r="A53" s="59">
        <v>2018</v>
      </c>
      <c r="B53" s="59" t="s">
        <v>786</v>
      </c>
      <c r="C53" s="59" t="s">
        <v>5527</v>
      </c>
      <c r="D53" s="60"/>
      <c r="E53" s="59">
        <v>10</v>
      </c>
      <c r="F53" s="3">
        <v>3</v>
      </c>
      <c r="G53" s="3" t="s">
        <v>4977</v>
      </c>
      <c r="H53" s="3">
        <v>500</v>
      </c>
      <c r="J53" s="3">
        <v>500</v>
      </c>
    </row>
    <row r="54" customHeight="1" spans="1:10">
      <c r="A54" s="66">
        <v>2001</v>
      </c>
      <c r="B54" s="66" t="s">
        <v>5091</v>
      </c>
      <c r="C54" s="66" t="s">
        <v>5528</v>
      </c>
      <c r="D54" s="88"/>
      <c r="E54" s="66">
        <v>10</v>
      </c>
      <c r="F54" s="3">
        <v>1</v>
      </c>
      <c r="H54" s="3">
        <v>425</v>
      </c>
      <c r="J54" s="3">
        <v>425</v>
      </c>
    </row>
    <row r="55" customHeight="1" spans="1:10">
      <c r="A55" s="59">
        <v>2018</v>
      </c>
      <c r="B55" s="59" t="s">
        <v>5529</v>
      </c>
      <c r="C55" s="59" t="s">
        <v>5530</v>
      </c>
      <c r="D55" s="60"/>
      <c r="E55" s="59">
        <v>10</v>
      </c>
      <c r="F55" s="3">
        <v>1</v>
      </c>
      <c r="G55" s="3" t="s">
        <v>4912</v>
      </c>
      <c r="H55" s="3">
        <v>175</v>
      </c>
      <c r="J55" s="3">
        <v>175</v>
      </c>
    </row>
    <row r="56" customHeight="1" spans="1:10">
      <c r="A56" s="3">
        <v>2020</v>
      </c>
      <c r="B56" s="3" t="s">
        <v>5531</v>
      </c>
      <c r="C56" s="3" t="s">
        <v>5532</v>
      </c>
      <c r="E56" s="3">
        <v>9.5</v>
      </c>
      <c r="F56" s="3">
        <v>1</v>
      </c>
      <c r="G56" s="3" t="s">
        <v>4912</v>
      </c>
      <c r="H56" s="3">
        <v>150</v>
      </c>
      <c r="J56" s="3">
        <v>150</v>
      </c>
    </row>
    <row r="57" customHeight="1" spans="1:10">
      <c r="A57" s="59">
        <v>2020</v>
      </c>
      <c r="B57" s="59" t="s">
        <v>786</v>
      </c>
      <c r="C57" s="59" t="s">
        <v>2526</v>
      </c>
      <c r="D57" s="59" t="s">
        <v>2556</v>
      </c>
      <c r="E57" s="59">
        <v>10</v>
      </c>
      <c r="F57" s="3">
        <v>1</v>
      </c>
      <c r="G57" s="3" t="s">
        <v>4977</v>
      </c>
      <c r="H57" s="3">
        <v>1100</v>
      </c>
      <c r="J57" s="3">
        <v>1100</v>
      </c>
    </row>
    <row r="58" customHeight="1" spans="1:10">
      <c r="A58" s="3">
        <v>2019</v>
      </c>
      <c r="B58" s="3" t="s">
        <v>5533</v>
      </c>
      <c r="C58" s="3" t="s">
        <v>5534</v>
      </c>
      <c r="D58" s="3" t="s">
        <v>5535</v>
      </c>
      <c r="E58" s="3">
        <v>10</v>
      </c>
      <c r="F58" s="3">
        <v>1</v>
      </c>
      <c r="G58" s="3" t="s">
        <v>4977</v>
      </c>
      <c r="H58" s="3">
        <v>375</v>
      </c>
      <c r="J58" s="3">
        <v>375</v>
      </c>
    </row>
    <row r="59" customHeight="1" spans="1:10">
      <c r="A59" s="3">
        <v>2019</v>
      </c>
      <c r="B59" s="3" t="s">
        <v>844</v>
      </c>
      <c r="C59" s="3" t="s">
        <v>5437</v>
      </c>
      <c r="D59" s="3" t="s">
        <v>5536</v>
      </c>
      <c r="E59" s="3">
        <v>9.5</v>
      </c>
      <c r="F59" s="3">
        <v>1</v>
      </c>
      <c r="G59" s="3" t="s">
        <v>4977</v>
      </c>
      <c r="H59" s="3">
        <v>275</v>
      </c>
      <c r="J59" s="3">
        <v>465</v>
      </c>
    </row>
    <row r="60" customHeight="1" spans="1:10">
      <c r="A60" s="59">
        <v>2018</v>
      </c>
      <c r="B60" s="59" t="s">
        <v>844</v>
      </c>
      <c r="C60" s="59" t="s">
        <v>5527</v>
      </c>
      <c r="D60" s="59" t="s">
        <v>5537</v>
      </c>
      <c r="E60" s="59">
        <v>10</v>
      </c>
      <c r="F60" s="3">
        <v>1</v>
      </c>
      <c r="G60" s="3" t="s">
        <v>4977</v>
      </c>
      <c r="H60" s="3">
        <v>2000</v>
      </c>
      <c r="J60" s="3">
        <v>2500</v>
      </c>
    </row>
    <row r="61" customHeight="1" spans="1:10">
      <c r="A61" s="66">
        <v>2018</v>
      </c>
      <c r="B61" s="66" t="s">
        <v>844</v>
      </c>
      <c r="C61" s="66" t="s">
        <v>5538</v>
      </c>
      <c r="D61" s="88"/>
      <c r="E61" s="66">
        <v>10</v>
      </c>
      <c r="F61" s="3">
        <v>1</v>
      </c>
      <c r="G61" s="3" t="s">
        <v>4977</v>
      </c>
      <c r="H61" s="3">
        <v>150</v>
      </c>
      <c r="J61" s="3">
        <v>175</v>
      </c>
    </row>
    <row r="62" customHeight="1" spans="1:10">
      <c r="A62" s="59">
        <v>2017</v>
      </c>
      <c r="B62" s="59" t="s">
        <v>2344</v>
      </c>
      <c r="C62" s="59" t="s">
        <v>1409</v>
      </c>
      <c r="D62" s="60"/>
      <c r="E62" s="59">
        <v>10</v>
      </c>
      <c r="F62" s="3">
        <v>1</v>
      </c>
      <c r="G62" s="3" t="s">
        <v>5349</v>
      </c>
      <c r="H62" s="3">
        <v>1250</v>
      </c>
      <c r="J62" s="3">
        <v>1500</v>
      </c>
    </row>
    <row r="63" customHeight="1" spans="1:10">
      <c r="A63" s="59">
        <v>2020</v>
      </c>
      <c r="B63" s="59" t="s">
        <v>1224</v>
      </c>
      <c r="C63" s="59" t="s">
        <v>1409</v>
      </c>
      <c r="D63" s="59" t="s">
        <v>1708</v>
      </c>
      <c r="E63" s="59">
        <v>9</v>
      </c>
      <c r="F63" s="3">
        <v>1</v>
      </c>
      <c r="G63" s="3" t="s">
        <v>5349</v>
      </c>
      <c r="H63" s="3">
        <v>1800</v>
      </c>
      <c r="J63" s="3">
        <v>1800</v>
      </c>
    </row>
    <row r="64" customHeight="1" spans="1:10">
      <c r="A64" s="3">
        <v>2019</v>
      </c>
      <c r="B64" s="3" t="s">
        <v>2344</v>
      </c>
      <c r="C64" s="3" t="s">
        <v>5539</v>
      </c>
      <c r="D64" s="3" t="s">
        <v>5540</v>
      </c>
      <c r="E64" s="3">
        <v>9</v>
      </c>
      <c r="F64" s="3">
        <v>1</v>
      </c>
      <c r="G64" s="3" t="s">
        <v>4977</v>
      </c>
      <c r="H64" s="3">
        <v>120</v>
      </c>
      <c r="J64" s="3">
        <v>120</v>
      </c>
    </row>
    <row r="65" customHeight="1" spans="1:10">
      <c r="A65" s="3">
        <v>2019</v>
      </c>
      <c r="B65" s="3" t="s">
        <v>786</v>
      </c>
      <c r="C65" s="3" t="s">
        <v>5539</v>
      </c>
      <c r="D65" s="3" t="s">
        <v>5541</v>
      </c>
      <c r="E65" s="3">
        <v>10</v>
      </c>
      <c r="F65" s="3">
        <v>1</v>
      </c>
      <c r="G65" s="3" t="s">
        <v>4977</v>
      </c>
      <c r="H65" s="3">
        <v>15</v>
      </c>
      <c r="J65" s="3">
        <v>15</v>
      </c>
    </row>
    <row r="66" customHeight="1" spans="1:10">
      <c r="A66" s="3">
        <v>2019</v>
      </c>
      <c r="B66" s="3" t="s">
        <v>2344</v>
      </c>
      <c r="C66" s="3" t="s">
        <v>5539</v>
      </c>
      <c r="D66" s="3" t="s">
        <v>5542</v>
      </c>
      <c r="E66" s="3">
        <v>10</v>
      </c>
      <c r="F66" s="3">
        <v>1</v>
      </c>
      <c r="G66" s="3" t="s">
        <v>4977</v>
      </c>
      <c r="H66" s="3">
        <v>20</v>
      </c>
      <c r="J66" s="3">
        <v>20</v>
      </c>
    </row>
    <row r="67" customHeight="1" spans="1:10">
      <c r="A67" s="3">
        <v>2019</v>
      </c>
      <c r="B67" s="3" t="s">
        <v>5032</v>
      </c>
      <c r="C67" s="3" t="s">
        <v>5539</v>
      </c>
      <c r="D67" s="3" t="s">
        <v>5543</v>
      </c>
      <c r="E67" s="3">
        <v>10</v>
      </c>
      <c r="F67" s="3">
        <v>2</v>
      </c>
      <c r="G67" s="3" t="s">
        <v>4977</v>
      </c>
      <c r="H67" s="3">
        <v>10</v>
      </c>
      <c r="J67" s="3">
        <v>10</v>
      </c>
    </row>
    <row r="68" customHeight="1" spans="1:10">
      <c r="A68" s="59">
        <v>2019</v>
      </c>
      <c r="B68" s="59" t="s">
        <v>2523</v>
      </c>
      <c r="C68" s="59" t="s">
        <v>5539</v>
      </c>
      <c r="D68" s="59"/>
      <c r="E68" s="59">
        <v>10</v>
      </c>
      <c r="F68" s="3">
        <v>2</v>
      </c>
      <c r="G68" s="3" t="s">
        <v>4977</v>
      </c>
      <c r="H68" s="3">
        <v>15</v>
      </c>
      <c r="J68" s="3">
        <v>15</v>
      </c>
    </row>
    <row r="69" customHeight="1" spans="1:10">
      <c r="A69" s="59">
        <v>2019</v>
      </c>
      <c r="B69" s="59" t="s">
        <v>5544</v>
      </c>
      <c r="C69" s="59" t="s">
        <v>5545</v>
      </c>
      <c r="D69" s="60"/>
      <c r="E69" s="59">
        <v>9</v>
      </c>
      <c r="F69" s="3">
        <v>1</v>
      </c>
      <c r="G69" s="3" t="s">
        <v>4977</v>
      </c>
      <c r="H69" s="3">
        <v>10</v>
      </c>
      <c r="J69" s="3">
        <v>10</v>
      </c>
    </row>
    <row r="70" customHeight="1" spans="1:10">
      <c r="A70" s="3">
        <v>2018</v>
      </c>
      <c r="B70" s="3" t="s">
        <v>5487</v>
      </c>
      <c r="C70" s="3" t="s">
        <v>5546</v>
      </c>
      <c r="D70" s="3" t="s">
        <v>5547</v>
      </c>
      <c r="E70" s="3">
        <v>9</v>
      </c>
      <c r="F70" s="3">
        <v>1</v>
      </c>
      <c r="G70" s="3" t="s">
        <v>4977</v>
      </c>
      <c r="H70" s="3">
        <v>40</v>
      </c>
      <c r="J70" s="3">
        <v>40</v>
      </c>
    </row>
    <row r="71" customHeight="1" spans="1:10">
      <c r="A71" s="59">
        <v>2019</v>
      </c>
      <c r="B71" s="59" t="s">
        <v>1995</v>
      </c>
      <c r="C71" s="59" t="s">
        <v>5545</v>
      </c>
      <c r="D71" s="60"/>
      <c r="E71" s="59">
        <v>9</v>
      </c>
      <c r="F71" s="3">
        <v>2</v>
      </c>
      <c r="G71" s="3" t="s">
        <v>4977</v>
      </c>
      <c r="H71" s="3">
        <v>10</v>
      </c>
      <c r="J71" s="3">
        <v>10</v>
      </c>
    </row>
    <row r="72" customHeight="1" spans="1:10">
      <c r="A72" s="3">
        <v>2019</v>
      </c>
      <c r="B72" s="3" t="s">
        <v>786</v>
      </c>
      <c r="C72" s="3" t="s">
        <v>5545</v>
      </c>
      <c r="D72" s="3" t="s">
        <v>5548</v>
      </c>
      <c r="E72" s="3">
        <v>10</v>
      </c>
      <c r="F72" s="3">
        <v>1</v>
      </c>
      <c r="G72" s="3" t="s">
        <v>4977</v>
      </c>
      <c r="H72" s="3">
        <v>20</v>
      </c>
      <c r="J72" s="3">
        <v>20</v>
      </c>
    </row>
    <row r="73" customHeight="1" spans="1:10">
      <c r="A73" s="3">
        <v>2017</v>
      </c>
      <c r="B73" s="3" t="s">
        <v>5549</v>
      </c>
      <c r="C73" s="3" t="s">
        <v>5550</v>
      </c>
      <c r="D73" s="3" t="s">
        <v>5551</v>
      </c>
      <c r="E73" s="3">
        <v>10</v>
      </c>
      <c r="F73" s="3">
        <v>1</v>
      </c>
      <c r="G73" s="3" t="s">
        <v>4912</v>
      </c>
      <c r="H73" s="3">
        <v>100</v>
      </c>
      <c r="J73" s="3">
        <v>125</v>
      </c>
    </row>
    <row r="74" customHeight="1" spans="1:10">
      <c r="A74" s="66">
        <v>2018</v>
      </c>
      <c r="B74" s="66" t="s">
        <v>5552</v>
      </c>
      <c r="C74" s="66" t="s">
        <v>5553</v>
      </c>
      <c r="D74" s="66" t="s">
        <v>5554</v>
      </c>
      <c r="E74" s="66">
        <v>10</v>
      </c>
      <c r="F74" s="3">
        <v>1</v>
      </c>
      <c r="G74" s="3" t="s">
        <v>4912</v>
      </c>
      <c r="H74" s="3">
        <v>50</v>
      </c>
      <c r="J74" s="3">
        <v>50</v>
      </c>
    </row>
    <row r="75" customHeight="1" spans="1:10">
      <c r="A75" s="3">
        <v>2016</v>
      </c>
      <c r="B75" s="3" t="s">
        <v>5555</v>
      </c>
      <c r="C75" s="3" t="s">
        <v>5556</v>
      </c>
      <c r="E75" s="3">
        <v>10</v>
      </c>
      <c r="F75" s="3">
        <v>1</v>
      </c>
      <c r="G75" s="3" t="s">
        <v>4912</v>
      </c>
      <c r="H75" s="3">
        <v>15</v>
      </c>
      <c r="J75" s="3">
        <v>15</v>
      </c>
    </row>
    <row r="76" customHeight="1" spans="1:10">
      <c r="A76" s="59">
        <v>2018</v>
      </c>
      <c r="B76" s="59" t="s">
        <v>5031</v>
      </c>
      <c r="C76" s="59" t="s">
        <v>5557</v>
      </c>
      <c r="D76" s="60"/>
      <c r="E76" s="59">
        <v>10</v>
      </c>
      <c r="F76" s="3">
        <v>1</v>
      </c>
      <c r="G76" s="3" t="s">
        <v>4912</v>
      </c>
      <c r="H76" s="3">
        <v>40</v>
      </c>
      <c r="J76" s="3">
        <v>40</v>
      </c>
    </row>
    <row r="77" customHeight="1" spans="1:10">
      <c r="A77" s="3">
        <v>1993</v>
      </c>
      <c r="B77" s="3" t="s">
        <v>5558</v>
      </c>
      <c r="C77" s="3" t="s">
        <v>5559</v>
      </c>
      <c r="E77" s="3">
        <v>6</v>
      </c>
      <c r="F77" s="3">
        <v>1</v>
      </c>
      <c r="G77" s="3" t="s">
        <v>4912</v>
      </c>
      <c r="H77" s="3">
        <v>10</v>
      </c>
      <c r="J77" s="3">
        <v>10</v>
      </c>
    </row>
    <row r="78" customHeight="1" spans="1:10">
      <c r="A78" s="3">
        <v>1995</v>
      </c>
      <c r="B78" s="3" t="s">
        <v>5040</v>
      </c>
      <c r="C78" s="3" t="s">
        <v>5560</v>
      </c>
      <c r="E78" s="3">
        <v>7</v>
      </c>
      <c r="F78" s="3">
        <v>1</v>
      </c>
      <c r="G78" s="3" t="s">
        <v>4912</v>
      </c>
      <c r="H78" s="3">
        <v>10</v>
      </c>
      <c r="J78" s="3">
        <v>10</v>
      </c>
    </row>
    <row r="79" customHeight="1" spans="1:10">
      <c r="A79" s="59">
        <v>1991</v>
      </c>
      <c r="B79" s="59" t="s">
        <v>5040</v>
      </c>
      <c r="C79" s="59" t="s">
        <v>5049</v>
      </c>
      <c r="D79" s="60"/>
      <c r="E79" s="59">
        <v>7</v>
      </c>
      <c r="F79" s="3">
        <v>1</v>
      </c>
      <c r="G79" s="3" t="s">
        <v>4912</v>
      </c>
      <c r="H79" s="3">
        <v>5</v>
      </c>
      <c r="J79" s="3">
        <v>5</v>
      </c>
    </row>
    <row r="80" customHeight="1" spans="1:10">
      <c r="A80" s="66">
        <v>1990</v>
      </c>
      <c r="B80" s="66" t="s">
        <v>5561</v>
      </c>
      <c r="C80" s="66" t="s">
        <v>5562</v>
      </c>
      <c r="D80" s="88"/>
      <c r="E80" s="66">
        <v>6</v>
      </c>
      <c r="F80" s="3">
        <v>1</v>
      </c>
      <c r="G80" s="3" t="s">
        <v>4912</v>
      </c>
      <c r="H80" s="3">
        <v>5</v>
      </c>
      <c r="J80" s="3">
        <v>5</v>
      </c>
    </row>
    <row r="81" customHeight="1" spans="1:10">
      <c r="A81" s="3">
        <v>2018</v>
      </c>
      <c r="B81" s="3" t="s">
        <v>5563</v>
      </c>
      <c r="C81" s="3" t="s">
        <v>5564</v>
      </c>
      <c r="D81" s="3" t="s">
        <v>5565</v>
      </c>
      <c r="E81" s="3">
        <v>10</v>
      </c>
      <c r="F81" s="3">
        <v>1</v>
      </c>
      <c r="G81" s="3" t="s">
        <v>4912</v>
      </c>
      <c r="H81" s="3">
        <v>40</v>
      </c>
      <c r="J81" s="3">
        <v>40</v>
      </c>
    </row>
    <row r="82" customHeight="1" spans="1:10">
      <c r="A82" s="3">
        <v>2019</v>
      </c>
      <c r="B82" s="3" t="s">
        <v>5149</v>
      </c>
      <c r="C82" s="3" t="s">
        <v>5550</v>
      </c>
      <c r="E82" s="3">
        <v>9</v>
      </c>
      <c r="F82" s="3">
        <v>1</v>
      </c>
      <c r="G82" s="3" t="s">
        <v>4912</v>
      </c>
      <c r="H82" s="3">
        <v>20</v>
      </c>
      <c r="J82" s="3">
        <v>20</v>
      </c>
    </row>
    <row r="83" customHeight="1" spans="1:10">
      <c r="A83" s="3">
        <v>2020</v>
      </c>
      <c r="B83" s="3" t="s">
        <v>5566</v>
      </c>
      <c r="C83" s="3" t="s">
        <v>5567</v>
      </c>
      <c r="D83" s="3" t="s">
        <v>5568</v>
      </c>
      <c r="E83" s="3">
        <v>10</v>
      </c>
      <c r="F83" s="3">
        <v>1</v>
      </c>
      <c r="G83" s="3" t="s">
        <v>4912</v>
      </c>
      <c r="H83" s="3">
        <v>125</v>
      </c>
      <c r="J83" s="3">
        <v>125</v>
      </c>
    </row>
    <row r="84" customHeight="1" spans="1:10">
      <c r="A84" s="3">
        <v>2020</v>
      </c>
      <c r="B84" s="3" t="s">
        <v>5569</v>
      </c>
      <c r="C84" s="3" t="s">
        <v>5570</v>
      </c>
      <c r="E84" s="3">
        <v>10</v>
      </c>
      <c r="F84" s="3">
        <v>1</v>
      </c>
      <c r="G84" s="3" t="s">
        <v>4912</v>
      </c>
      <c r="H84" s="3">
        <v>20</v>
      </c>
      <c r="J84" s="3">
        <v>20</v>
      </c>
    </row>
    <row r="85" customHeight="1" spans="1:10">
      <c r="A85" s="3">
        <v>2018</v>
      </c>
      <c r="B85" s="3" t="s">
        <v>39</v>
      </c>
      <c r="C85" s="3" t="s">
        <v>5571</v>
      </c>
      <c r="E85" s="3">
        <v>9</v>
      </c>
      <c r="F85" s="3">
        <v>1</v>
      </c>
      <c r="G85" s="3" t="s">
        <v>4912</v>
      </c>
      <c r="H85" s="3">
        <v>10</v>
      </c>
      <c r="J85" s="3">
        <v>10</v>
      </c>
    </row>
    <row r="86" customHeight="1" spans="1:10">
      <c r="A86" s="3">
        <v>2020</v>
      </c>
      <c r="B86" s="3" t="s">
        <v>2344</v>
      </c>
      <c r="C86" s="3" t="s">
        <v>5572</v>
      </c>
      <c r="D86" s="3" t="s">
        <v>5573</v>
      </c>
      <c r="E86" s="3" t="s">
        <v>2962</v>
      </c>
      <c r="F86" s="3">
        <v>1</v>
      </c>
      <c r="G86" s="3" t="s">
        <v>4912</v>
      </c>
      <c r="H86" s="3">
        <v>125</v>
      </c>
      <c r="J86" s="3">
        <v>125</v>
      </c>
    </row>
    <row r="87" customHeight="1" spans="1:10">
      <c r="A87" s="3">
        <v>2019</v>
      </c>
      <c r="B87" s="3" t="s">
        <v>5574</v>
      </c>
      <c r="C87" s="3" t="s">
        <v>5575</v>
      </c>
      <c r="F87" s="3">
        <v>1</v>
      </c>
      <c r="G87" s="3" t="s">
        <v>4912</v>
      </c>
      <c r="H87" s="3">
        <v>60</v>
      </c>
      <c r="J87" s="3">
        <v>60</v>
      </c>
    </row>
    <row r="88" customHeight="1" spans="1:10">
      <c r="A88" s="66">
        <v>2019</v>
      </c>
      <c r="B88" s="66" t="s">
        <v>5149</v>
      </c>
      <c r="C88" s="66" t="s">
        <v>5530</v>
      </c>
      <c r="D88" s="66" t="s">
        <v>506</v>
      </c>
      <c r="E88" s="66">
        <v>9</v>
      </c>
      <c r="F88" s="3">
        <v>1</v>
      </c>
      <c r="G88" s="3" t="s">
        <v>4912</v>
      </c>
      <c r="H88" s="3">
        <v>125</v>
      </c>
      <c r="J88" s="3">
        <v>125</v>
      </c>
    </row>
    <row r="89" customHeight="1" spans="1:10">
      <c r="A89" s="59">
        <v>2019</v>
      </c>
      <c r="B89" s="59" t="s">
        <v>5576</v>
      </c>
      <c r="C89" s="59" t="s">
        <v>5577</v>
      </c>
      <c r="D89" s="60"/>
      <c r="E89" s="59">
        <v>10</v>
      </c>
      <c r="F89" s="3">
        <v>1</v>
      </c>
      <c r="G89" s="3" t="s">
        <v>4912</v>
      </c>
      <c r="H89" s="3">
        <v>20</v>
      </c>
      <c r="J89" s="3">
        <v>20</v>
      </c>
    </row>
    <row r="90" customHeight="1" spans="1:10">
      <c r="A90" s="3">
        <v>2020</v>
      </c>
      <c r="B90" s="3" t="s">
        <v>5208</v>
      </c>
      <c r="C90" s="3" t="s">
        <v>5578</v>
      </c>
      <c r="E90" s="3">
        <v>10</v>
      </c>
      <c r="F90" s="3">
        <v>2</v>
      </c>
      <c r="G90" s="3" t="s">
        <v>4912</v>
      </c>
      <c r="H90" s="3">
        <v>25</v>
      </c>
      <c r="J90" s="3">
        <v>25</v>
      </c>
    </row>
    <row r="91" customHeight="1" spans="1:8">
      <c r="A91" s="3">
        <v>2019</v>
      </c>
      <c r="B91" s="3" t="s">
        <v>62</v>
      </c>
      <c r="C91" s="3" t="s">
        <v>81</v>
      </c>
      <c r="E91" s="3">
        <v>9.5</v>
      </c>
      <c r="F91" s="3">
        <v>1</v>
      </c>
      <c r="G91" s="3" t="s">
        <v>4912</v>
      </c>
      <c r="H91" s="3">
        <v>15</v>
      </c>
    </row>
    <row r="92" customHeight="1" spans="1:7">
      <c r="A92" s="66">
        <v>2019</v>
      </c>
      <c r="B92" s="66" t="s">
        <v>5579</v>
      </c>
      <c r="C92" s="66" t="s">
        <v>5580</v>
      </c>
      <c r="D92" s="88"/>
      <c r="E92" s="66">
        <v>10</v>
      </c>
      <c r="F92" s="3">
        <v>1</v>
      </c>
      <c r="G92" s="3" t="s">
        <v>4912</v>
      </c>
    </row>
    <row r="93" customHeight="1" spans="1:7">
      <c r="A93" s="3">
        <v>2019</v>
      </c>
      <c r="B93" s="3" t="s">
        <v>5581</v>
      </c>
      <c r="C93" s="3" t="s">
        <v>5577</v>
      </c>
      <c r="E93" s="3">
        <v>8</v>
      </c>
      <c r="F93" s="3">
        <v>2</v>
      </c>
      <c r="G93" s="3" t="s">
        <v>4912</v>
      </c>
    </row>
    <row r="94" customHeight="1" spans="1:7">
      <c r="A94" s="3">
        <v>2017</v>
      </c>
      <c r="B94" s="3" t="s">
        <v>62</v>
      </c>
      <c r="C94" s="3" t="s">
        <v>5553</v>
      </c>
      <c r="E94" s="3">
        <v>10</v>
      </c>
      <c r="F94" s="3">
        <v>1</v>
      </c>
      <c r="G94" s="3" t="s">
        <v>4912</v>
      </c>
    </row>
    <row r="95" customHeight="1" spans="1:7">
      <c r="A95" s="3">
        <v>2020</v>
      </c>
      <c r="B95" s="3" t="s">
        <v>119</v>
      </c>
      <c r="C95" s="3" t="s">
        <v>927</v>
      </c>
      <c r="E95" s="3" t="s">
        <v>467</v>
      </c>
      <c r="F95" s="3">
        <v>1</v>
      </c>
      <c r="G95" s="3">
        <v>4113785</v>
      </c>
    </row>
    <row r="96" customHeight="1" spans="1:7">
      <c r="A96" s="3">
        <v>2020</v>
      </c>
      <c r="B96" s="3" t="s">
        <v>119</v>
      </c>
      <c r="C96" s="3" t="s">
        <v>927</v>
      </c>
      <c r="E96" s="3" t="s">
        <v>961</v>
      </c>
      <c r="F96" s="3">
        <v>1</v>
      </c>
      <c r="G96" s="3">
        <v>7035334</v>
      </c>
    </row>
    <row r="97" customHeight="1" spans="1:7">
      <c r="A97" s="3">
        <v>2020</v>
      </c>
      <c r="B97" s="3" t="s">
        <v>119</v>
      </c>
      <c r="C97" s="3" t="s">
        <v>927</v>
      </c>
      <c r="E97" s="3" t="s">
        <v>961</v>
      </c>
      <c r="F97" s="3">
        <v>1</v>
      </c>
      <c r="G97" s="3">
        <v>1102118</v>
      </c>
    </row>
    <row r="98" customHeight="1" spans="1:7">
      <c r="A98" s="3">
        <v>2020</v>
      </c>
      <c r="B98" s="3" t="s">
        <v>119</v>
      </c>
      <c r="C98" s="3" t="s">
        <v>927</v>
      </c>
      <c r="D98" s="3" t="s">
        <v>953</v>
      </c>
      <c r="E98" s="3" t="s">
        <v>961</v>
      </c>
      <c r="F98" s="3">
        <v>1</v>
      </c>
      <c r="G98" s="3">
        <v>3067481</v>
      </c>
    </row>
    <row r="99" customHeight="1" spans="1:10">
      <c r="A99" s="3">
        <v>2020</v>
      </c>
      <c r="B99" s="3" t="s">
        <v>786</v>
      </c>
      <c r="C99" s="3" t="s">
        <v>1795</v>
      </c>
      <c r="D99" s="3" t="s">
        <v>889</v>
      </c>
      <c r="E99" s="3" t="s">
        <v>467</v>
      </c>
      <c r="F99" s="3">
        <v>1</v>
      </c>
      <c r="G99" s="3">
        <v>2727328</v>
      </c>
      <c r="I99" s="3"/>
      <c r="J99" s="3"/>
    </row>
    <row r="100" customHeight="1" spans="1:10">
      <c r="A100" s="3">
        <v>2020</v>
      </c>
      <c r="B100" s="3" t="s">
        <v>786</v>
      </c>
      <c r="C100" s="3" t="s">
        <v>2259</v>
      </c>
      <c r="D100" s="3" t="s">
        <v>2260</v>
      </c>
      <c r="E100" s="3" t="s">
        <v>467</v>
      </c>
      <c r="F100" s="3">
        <v>1</v>
      </c>
      <c r="G100" s="3">
        <v>4644226</v>
      </c>
      <c r="I100" s="3"/>
      <c r="J100" s="3"/>
    </row>
    <row r="101" customHeight="1" spans="1:10">
      <c r="A101" s="3">
        <v>2020</v>
      </c>
      <c r="B101" s="3" t="s">
        <v>786</v>
      </c>
      <c r="C101" s="3" t="s">
        <v>2752</v>
      </c>
      <c r="E101" s="3" t="s">
        <v>467</v>
      </c>
      <c r="F101" s="3">
        <v>1</v>
      </c>
      <c r="G101" s="3">
        <v>1627568</v>
      </c>
      <c r="I101" s="3"/>
      <c r="J101" s="3"/>
    </row>
    <row r="102" customHeight="1" spans="1:10">
      <c r="A102" s="3">
        <v>2020</v>
      </c>
      <c r="B102" s="3" t="s">
        <v>119</v>
      </c>
      <c r="C102" s="3" t="s">
        <v>927</v>
      </c>
      <c r="E102" s="3" t="s">
        <v>467</v>
      </c>
      <c r="F102" s="3">
        <v>1</v>
      </c>
      <c r="G102" s="3">
        <v>3176700</v>
      </c>
      <c r="H102" s="6">
        <f>0.8*I102</f>
        <v>96</v>
      </c>
      <c r="I102" s="3">
        <v>120</v>
      </c>
      <c r="J102" s="3">
        <f>I102*'MM Slabs'!F49</f>
        <v>240</v>
      </c>
    </row>
    <row r="103" customHeight="1" spans="1:10">
      <c r="A103" s="3">
        <v>2020</v>
      </c>
      <c r="B103" s="3" t="s">
        <v>954</v>
      </c>
      <c r="C103" s="3" t="s">
        <v>895</v>
      </c>
      <c r="D103" s="3" t="s">
        <v>1433</v>
      </c>
      <c r="E103" s="3" t="s">
        <v>961</v>
      </c>
      <c r="F103" s="3">
        <v>1</v>
      </c>
      <c r="G103" s="3">
        <v>1554233</v>
      </c>
      <c r="I103" s="3"/>
      <c r="J103" s="3"/>
    </row>
    <row r="104" customHeight="1" spans="1:10">
      <c r="A104" s="3">
        <v>2020</v>
      </c>
      <c r="B104" s="3" t="s">
        <v>119</v>
      </c>
      <c r="C104" s="3" t="s">
        <v>927</v>
      </c>
      <c r="E104" s="3" t="s">
        <v>68</v>
      </c>
      <c r="F104" s="3">
        <v>1</v>
      </c>
      <c r="G104" s="3">
        <v>4853033</v>
      </c>
      <c r="I104" s="3"/>
      <c r="J104" s="3"/>
    </row>
    <row r="105" customHeight="1" spans="1:10">
      <c r="A105" s="3">
        <v>2020</v>
      </c>
      <c r="B105" s="3" t="s">
        <v>786</v>
      </c>
      <c r="C105" s="3" t="s">
        <v>1817</v>
      </c>
      <c r="E105" s="3" t="s">
        <v>68</v>
      </c>
      <c r="F105" s="3">
        <v>1</v>
      </c>
      <c r="G105" s="3">
        <v>6081851</v>
      </c>
      <c r="I105" s="3"/>
      <c r="J105" s="3"/>
    </row>
    <row r="106" customHeight="1" spans="1:10">
      <c r="A106" s="3">
        <v>2020</v>
      </c>
      <c r="B106" s="3" t="s">
        <v>786</v>
      </c>
      <c r="C106" s="3" t="s">
        <v>2259</v>
      </c>
      <c r="D106" s="3" t="s">
        <v>2260</v>
      </c>
      <c r="E106" s="3" t="s">
        <v>68</v>
      </c>
      <c r="F106" s="3">
        <v>1</v>
      </c>
      <c r="G106" s="3">
        <v>6163036</v>
      </c>
      <c r="I106" s="3"/>
      <c r="J106" s="3"/>
    </row>
    <row r="107" customHeight="1" spans="1:10">
      <c r="A107" s="3">
        <v>2020</v>
      </c>
      <c r="B107" s="3" t="s">
        <v>786</v>
      </c>
      <c r="C107" s="3" t="s">
        <v>2259</v>
      </c>
      <c r="D107" s="3" t="s">
        <v>2260</v>
      </c>
      <c r="E107" s="3" t="s">
        <v>68</v>
      </c>
      <c r="F107" s="3">
        <v>1</v>
      </c>
      <c r="G107" s="3">
        <v>2030574</v>
      </c>
      <c r="I107" s="3"/>
      <c r="J107" s="3"/>
    </row>
    <row r="108" customHeight="1" spans="1:10">
      <c r="A108" s="3">
        <v>2020</v>
      </c>
      <c r="B108" s="3" t="s">
        <v>119</v>
      </c>
      <c r="C108" s="3" t="s">
        <v>927</v>
      </c>
      <c r="E108" s="3" t="s">
        <v>961</v>
      </c>
      <c r="F108" s="3">
        <v>1</v>
      </c>
      <c r="G108" s="3">
        <v>1753153</v>
      </c>
      <c r="I108" s="3"/>
      <c r="J108" s="3"/>
    </row>
    <row r="109" customHeight="1" spans="1:10">
      <c r="A109" s="3">
        <v>2020</v>
      </c>
      <c r="B109" s="3" t="s">
        <v>119</v>
      </c>
      <c r="C109" s="3" t="s">
        <v>927</v>
      </c>
      <c r="E109" s="3" t="s">
        <v>462</v>
      </c>
      <c r="F109" s="3">
        <v>1</v>
      </c>
      <c r="G109" s="3">
        <v>3178186</v>
      </c>
      <c r="I109" s="3"/>
      <c r="J109" s="3"/>
    </row>
    <row r="110" customHeight="1" spans="1:10">
      <c r="A110" s="3">
        <v>2020</v>
      </c>
      <c r="B110" s="3" t="s">
        <v>119</v>
      </c>
      <c r="C110" s="3" t="s">
        <v>927</v>
      </c>
      <c r="E110" s="3" t="s">
        <v>984</v>
      </c>
      <c r="F110" s="3">
        <v>1</v>
      </c>
      <c r="G110" s="3">
        <v>3238557</v>
      </c>
      <c r="I110" s="3"/>
      <c r="J110" s="3"/>
    </row>
    <row r="111" customHeight="1" spans="1:10">
      <c r="A111" s="3">
        <v>2020</v>
      </c>
      <c r="B111" s="3" t="s">
        <v>23</v>
      </c>
      <c r="C111" s="3" t="s">
        <v>67</v>
      </c>
      <c r="E111" s="3" t="s">
        <v>467</v>
      </c>
      <c r="F111" s="3">
        <v>1</v>
      </c>
      <c r="G111" s="3">
        <v>2862361</v>
      </c>
      <c r="I111" s="3"/>
      <c r="J111" s="3"/>
    </row>
    <row r="112" customHeight="1" spans="1:10">
      <c r="A112" s="3">
        <v>2016</v>
      </c>
      <c r="B112" s="3" t="s">
        <v>3993</v>
      </c>
      <c r="C112" s="3" t="s">
        <v>4348</v>
      </c>
      <c r="E112" s="3" t="s">
        <v>467</v>
      </c>
      <c r="F112" s="3">
        <v>1</v>
      </c>
      <c r="G112" s="3">
        <v>5847147</v>
      </c>
      <c r="I112" s="3"/>
      <c r="J112" s="3"/>
    </row>
    <row r="113" customHeight="1" spans="1:10">
      <c r="A113" s="3">
        <v>2020</v>
      </c>
      <c r="B113" s="3" t="s">
        <v>1224</v>
      </c>
      <c r="C113" s="3" t="s">
        <v>895</v>
      </c>
      <c r="E113" s="3" t="s">
        <v>961</v>
      </c>
      <c r="F113" s="3">
        <v>1</v>
      </c>
      <c r="G113" s="3">
        <v>3025370</v>
      </c>
      <c r="I113" s="3"/>
      <c r="J113" s="3"/>
    </row>
    <row r="114" customHeight="1" spans="1:10">
      <c r="A114" s="3">
        <v>2021</v>
      </c>
      <c r="B114" s="3" t="s">
        <v>1847</v>
      </c>
      <c r="C114" s="3" t="s">
        <v>1400</v>
      </c>
      <c r="E114" s="3" t="s">
        <v>68</v>
      </c>
      <c r="F114" s="3">
        <v>1</v>
      </c>
      <c r="G114" s="3">
        <v>1812715</v>
      </c>
      <c r="I114" s="3"/>
      <c r="J114" s="3"/>
    </row>
    <row r="115" customHeight="1" spans="1:10">
      <c r="A115" s="3">
        <v>2020</v>
      </c>
      <c r="B115" s="3" t="s">
        <v>23</v>
      </c>
      <c r="C115" s="3" t="s">
        <v>67</v>
      </c>
      <c r="E115" s="3" t="s">
        <v>68</v>
      </c>
      <c r="F115" s="3">
        <v>1</v>
      </c>
      <c r="G115" s="3">
        <v>6236866</v>
      </c>
      <c r="I115" s="3"/>
      <c r="J115" s="3"/>
    </row>
    <row r="116" customHeight="1" spans="1:10">
      <c r="A116" s="3">
        <v>2020</v>
      </c>
      <c r="B116" s="3" t="s">
        <v>786</v>
      </c>
      <c r="C116" s="3" t="s">
        <v>1182</v>
      </c>
      <c r="D116" s="3" t="s">
        <v>1351</v>
      </c>
      <c r="E116" s="3" t="s">
        <v>467</v>
      </c>
      <c r="F116" s="3">
        <v>1</v>
      </c>
      <c r="G116" s="3">
        <v>3787486</v>
      </c>
      <c r="I116" s="3"/>
      <c r="J116" s="3"/>
    </row>
    <row r="117" customHeight="1" spans="1:10">
      <c r="A117" s="3">
        <v>2020</v>
      </c>
      <c r="B117" s="3" t="s">
        <v>1099</v>
      </c>
      <c r="C117" s="3" t="s">
        <v>1062</v>
      </c>
      <c r="D117" s="3" t="s">
        <v>1225</v>
      </c>
      <c r="E117" s="3" t="s">
        <v>68</v>
      </c>
      <c r="F117" s="3">
        <v>1</v>
      </c>
      <c r="G117" s="3">
        <v>2800785</v>
      </c>
      <c r="I117" s="3"/>
      <c r="J117" s="3"/>
    </row>
    <row r="118" customHeight="1" spans="1:10">
      <c r="A118" s="3">
        <v>2020</v>
      </c>
      <c r="B118" s="3" t="s">
        <v>954</v>
      </c>
      <c r="C118" s="3" t="s">
        <v>854</v>
      </c>
      <c r="D118" s="3" t="s">
        <v>955</v>
      </c>
      <c r="E118" s="3" t="s">
        <v>467</v>
      </c>
      <c r="F118" s="3">
        <v>1</v>
      </c>
      <c r="G118" s="3">
        <v>6835843</v>
      </c>
      <c r="I118" s="3"/>
      <c r="J118" s="3"/>
    </row>
    <row r="119" customHeight="1" spans="1:10">
      <c r="A119" s="3">
        <v>2020</v>
      </c>
      <c r="B119" s="3" t="s">
        <v>956</v>
      </c>
      <c r="C119" s="3" t="s">
        <v>1182</v>
      </c>
      <c r="D119" s="3" t="s">
        <v>1183</v>
      </c>
      <c r="E119" s="3" t="s">
        <v>68</v>
      </c>
      <c r="F119" s="3">
        <v>1</v>
      </c>
      <c r="G119" s="91" t="s">
        <v>1181</v>
      </c>
      <c r="I119" s="3"/>
      <c r="J119" s="3"/>
    </row>
    <row r="120" customHeight="1" spans="1:7">
      <c r="A120" s="3">
        <v>2020</v>
      </c>
      <c r="B120" s="3" t="s">
        <v>956</v>
      </c>
      <c r="C120" s="3" t="s">
        <v>880</v>
      </c>
      <c r="D120" s="3" t="s">
        <v>957</v>
      </c>
      <c r="E120" s="3" t="s">
        <v>467</v>
      </c>
      <c r="F120" s="3">
        <v>1</v>
      </c>
      <c r="G120" s="3">
        <v>2642318</v>
      </c>
    </row>
    <row r="121" customHeight="1" spans="1:10">
      <c r="A121" s="3">
        <v>2020</v>
      </c>
      <c r="B121" s="3" t="s">
        <v>956</v>
      </c>
      <c r="C121" s="3" t="s">
        <v>964</v>
      </c>
      <c r="D121" s="3" t="s">
        <v>1183</v>
      </c>
      <c r="E121" s="3" t="s">
        <v>467</v>
      </c>
      <c r="F121" s="3">
        <v>1</v>
      </c>
      <c r="G121" s="3">
        <v>6723351</v>
      </c>
      <c r="I121" s="3"/>
      <c r="J121" s="3"/>
    </row>
    <row r="122" customHeight="1" spans="1:10">
      <c r="A122" s="3">
        <v>2020</v>
      </c>
      <c r="B122" s="3" t="s">
        <v>954</v>
      </c>
      <c r="C122" s="3" t="s">
        <v>895</v>
      </c>
      <c r="E122" s="3" t="s">
        <v>68</v>
      </c>
      <c r="F122" s="3">
        <v>1</v>
      </c>
      <c r="G122" s="3">
        <v>1364528</v>
      </c>
      <c r="I122" s="3"/>
      <c r="J122" s="3"/>
    </row>
    <row r="123" customHeight="1" spans="1:10">
      <c r="A123" s="3">
        <v>2020</v>
      </c>
      <c r="B123" s="3" t="s">
        <v>956</v>
      </c>
      <c r="C123" s="3" t="s">
        <v>895</v>
      </c>
      <c r="D123" s="3" t="s">
        <v>1098</v>
      </c>
      <c r="E123" s="3" t="s">
        <v>462</v>
      </c>
      <c r="F123" s="3">
        <v>1</v>
      </c>
      <c r="G123" s="91" t="s">
        <v>1097</v>
      </c>
      <c r="I123" s="3"/>
      <c r="J123" s="3"/>
    </row>
    <row r="124" customHeight="1" spans="1:10">
      <c r="A124" s="3">
        <v>2020</v>
      </c>
      <c r="B124" s="3" t="s">
        <v>956</v>
      </c>
      <c r="C124" s="3" t="s">
        <v>880</v>
      </c>
      <c r="D124" s="3" t="s">
        <v>1098</v>
      </c>
      <c r="E124" s="3" t="s">
        <v>467</v>
      </c>
      <c r="F124" s="3">
        <v>1</v>
      </c>
      <c r="G124" s="3">
        <v>3752423</v>
      </c>
      <c r="I124" s="3"/>
      <c r="J124" s="3"/>
    </row>
    <row r="125" customHeight="1" spans="1:10">
      <c r="A125" s="3">
        <v>2020</v>
      </c>
      <c r="B125" s="3" t="s">
        <v>954</v>
      </c>
      <c r="C125" s="3" t="s">
        <v>880</v>
      </c>
      <c r="E125" s="3" t="s">
        <v>68</v>
      </c>
      <c r="F125" s="3">
        <v>1</v>
      </c>
      <c r="G125" s="3">
        <v>6873658</v>
      </c>
      <c r="I125" s="3"/>
      <c r="J125" s="3"/>
    </row>
    <row r="126" customHeight="1" spans="1:10">
      <c r="A126" s="3">
        <v>2020</v>
      </c>
      <c r="B126" s="3" t="s">
        <v>119</v>
      </c>
      <c r="C126" s="3" t="s">
        <v>895</v>
      </c>
      <c r="E126" s="3" t="s">
        <v>808</v>
      </c>
      <c r="F126" s="3">
        <v>1</v>
      </c>
      <c r="G126" s="3">
        <v>7822840</v>
      </c>
      <c r="I126" s="3"/>
      <c r="J126" s="3"/>
    </row>
    <row r="127" customHeight="1" spans="1:10">
      <c r="A127" s="3">
        <v>2020</v>
      </c>
      <c r="B127" s="3" t="s">
        <v>119</v>
      </c>
      <c r="C127" s="3" t="s">
        <v>895</v>
      </c>
      <c r="E127" s="3" t="s">
        <v>467</v>
      </c>
      <c r="F127" s="3">
        <v>1</v>
      </c>
      <c r="G127" s="3">
        <v>3421348</v>
      </c>
      <c r="I127" s="3"/>
      <c r="J127" s="3"/>
    </row>
    <row r="128" customHeight="1" spans="1:10">
      <c r="A128" s="3">
        <v>2020</v>
      </c>
      <c r="B128" s="3" t="s">
        <v>954</v>
      </c>
      <c r="C128" s="3" t="s">
        <v>1060</v>
      </c>
      <c r="D128" s="3" t="s">
        <v>955</v>
      </c>
      <c r="E128" s="3" t="s">
        <v>467</v>
      </c>
      <c r="F128" s="3">
        <v>1</v>
      </c>
      <c r="G128" s="3">
        <v>6183454</v>
      </c>
      <c r="I128" s="3"/>
      <c r="J128" s="3"/>
    </row>
    <row r="129" customHeight="1" spans="1:10">
      <c r="A129" s="3">
        <v>2020</v>
      </c>
      <c r="B129" s="3" t="s">
        <v>954</v>
      </c>
      <c r="C129" s="3" t="s">
        <v>880</v>
      </c>
      <c r="D129" s="3" t="s">
        <v>1434</v>
      </c>
      <c r="E129" s="3" t="s">
        <v>467</v>
      </c>
      <c r="F129" s="3">
        <v>1</v>
      </c>
      <c r="G129" s="3">
        <v>1604736</v>
      </c>
      <c r="I129" s="3"/>
      <c r="J129" s="3"/>
    </row>
    <row r="130" customHeight="1" spans="1:10">
      <c r="A130" s="3">
        <v>2020</v>
      </c>
      <c r="B130" s="3" t="s">
        <v>954</v>
      </c>
      <c r="C130" s="3" t="s">
        <v>880</v>
      </c>
      <c r="D130" s="3" t="s">
        <v>898</v>
      </c>
      <c r="E130" s="3" t="s">
        <v>467</v>
      </c>
      <c r="F130" s="3">
        <v>1</v>
      </c>
      <c r="G130" s="3">
        <v>2788441</v>
      </c>
      <c r="I130" s="3"/>
      <c r="J130" s="3"/>
    </row>
    <row r="131" customHeight="1" spans="1:10">
      <c r="A131" s="3">
        <v>2020</v>
      </c>
      <c r="B131" s="3" t="s">
        <v>956</v>
      </c>
      <c r="C131" s="3" t="s">
        <v>880</v>
      </c>
      <c r="D131" s="3" t="s">
        <v>1365</v>
      </c>
      <c r="E131" s="3" t="s">
        <v>961</v>
      </c>
      <c r="F131" s="3">
        <v>1</v>
      </c>
      <c r="G131" s="3">
        <v>8581208</v>
      </c>
      <c r="I131" s="3"/>
      <c r="J131" s="3"/>
    </row>
    <row r="132" customHeight="1" spans="1:10">
      <c r="A132" s="3">
        <v>2020</v>
      </c>
      <c r="B132" s="3" t="s">
        <v>1099</v>
      </c>
      <c r="C132" s="3" t="s">
        <v>1100</v>
      </c>
      <c r="D132" s="3" t="s">
        <v>1101</v>
      </c>
      <c r="E132" s="3" t="s">
        <v>68</v>
      </c>
      <c r="F132" s="3">
        <v>1</v>
      </c>
      <c r="G132" s="3">
        <v>8860160</v>
      </c>
      <c r="I132" s="3"/>
      <c r="J132" s="3"/>
    </row>
    <row r="133" customHeight="1" spans="1:10">
      <c r="A133" s="69">
        <v>2020</v>
      </c>
      <c r="B133" s="3" t="s">
        <v>1099</v>
      </c>
      <c r="C133" s="3" t="s">
        <v>895</v>
      </c>
      <c r="E133" s="3" t="s">
        <v>68</v>
      </c>
      <c r="F133" s="3">
        <v>1</v>
      </c>
      <c r="G133" s="3">
        <v>4778300</v>
      </c>
      <c r="I133" s="3"/>
      <c r="J133" s="3"/>
    </row>
    <row r="134" customHeight="1" spans="1:10">
      <c r="A134" s="3">
        <v>2020</v>
      </c>
      <c r="B134" s="3" t="s">
        <v>954</v>
      </c>
      <c r="C134" s="3" t="s">
        <v>845</v>
      </c>
      <c r="E134" s="3" t="s">
        <v>961</v>
      </c>
      <c r="F134" s="3">
        <v>1</v>
      </c>
      <c r="G134" s="3">
        <v>2358667</v>
      </c>
      <c r="I134" s="3"/>
      <c r="J134" s="3"/>
    </row>
    <row r="135" customHeight="1" spans="1:10">
      <c r="A135" s="3">
        <v>2020</v>
      </c>
      <c r="B135" s="3" t="s">
        <v>954</v>
      </c>
      <c r="C135" s="3" t="s">
        <v>880</v>
      </c>
      <c r="D135" s="3" t="s">
        <v>955</v>
      </c>
      <c r="E135" s="3" t="s">
        <v>467</v>
      </c>
      <c r="F135" s="3">
        <v>1</v>
      </c>
      <c r="G135" s="3">
        <v>1442604</v>
      </c>
      <c r="I135" s="3"/>
      <c r="J135" s="3"/>
    </row>
    <row r="136" customHeight="1" spans="1:10">
      <c r="A136" s="3">
        <v>2020</v>
      </c>
      <c r="B136" s="3" t="s">
        <v>954</v>
      </c>
      <c r="C136" s="3" t="s">
        <v>1060</v>
      </c>
      <c r="D136" s="3" t="s">
        <v>1435</v>
      </c>
      <c r="E136" s="3" t="s">
        <v>467</v>
      </c>
      <c r="F136" s="3">
        <v>1</v>
      </c>
      <c r="G136" s="3">
        <v>8706313</v>
      </c>
      <c r="I136" s="3"/>
      <c r="J136" s="3"/>
    </row>
    <row r="137" customHeight="1" spans="1:10">
      <c r="A137" s="3">
        <v>2020</v>
      </c>
      <c r="B137" s="3" t="s">
        <v>1436</v>
      </c>
      <c r="C137" s="3" t="s">
        <v>1100</v>
      </c>
      <c r="D137" s="3" t="s">
        <v>1437</v>
      </c>
      <c r="E137" s="3" t="s">
        <v>467</v>
      </c>
      <c r="F137" s="3">
        <v>1</v>
      </c>
      <c r="G137" s="3">
        <v>7204357</v>
      </c>
      <c r="I137" s="3"/>
      <c r="J137" s="3"/>
    </row>
    <row r="138" customHeight="1" spans="1:10">
      <c r="A138" s="3">
        <v>2020</v>
      </c>
      <c r="B138" s="3" t="s">
        <v>786</v>
      </c>
      <c r="C138" s="3" t="s">
        <v>927</v>
      </c>
      <c r="D138" s="3" t="s">
        <v>901</v>
      </c>
      <c r="E138" s="3" t="s">
        <v>68</v>
      </c>
      <c r="F138" s="3">
        <v>1</v>
      </c>
      <c r="G138" s="3">
        <v>7324124</v>
      </c>
      <c r="I138" s="3"/>
      <c r="J138" s="3"/>
    </row>
    <row r="139" customHeight="1" spans="1:10">
      <c r="A139" s="3">
        <v>2020</v>
      </c>
      <c r="B139" s="3" t="s">
        <v>1224</v>
      </c>
      <c r="C139" s="3" t="s">
        <v>854</v>
      </c>
      <c r="D139" s="3" t="s">
        <v>869</v>
      </c>
      <c r="E139" s="3" t="s">
        <v>467</v>
      </c>
      <c r="F139" s="3">
        <v>1</v>
      </c>
      <c r="G139" s="3">
        <v>4612102</v>
      </c>
      <c r="I139" s="3"/>
      <c r="J139" s="3"/>
    </row>
    <row r="140" customHeight="1" spans="1:10">
      <c r="A140" s="3">
        <v>2020</v>
      </c>
      <c r="B140" s="3" t="s">
        <v>954</v>
      </c>
      <c r="C140" s="3" t="s">
        <v>854</v>
      </c>
      <c r="E140" s="3" t="s">
        <v>467</v>
      </c>
      <c r="F140" s="3">
        <v>1</v>
      </c>
      <c r="G140" s="3">
        <v>6802143</v>
      </c>
      <c r="I140" s="3"/>
      <c r="J140" s="3"/>
    </row>
    <row r="141" customHeight="1" spans="1:10">
      <c r="A141" s="3">
        <v>2020</v>
      </c>
      <c r="B141" s="3" t="s">
        <v>786</v>
      </c>
      <c r="C141" s="3" t="s">
        <v>2455</v>
      </c>
      <c r="D141" s="3" t="s">
        <v>2456</v>
      </c>
      <c r="E141" s="3" t="s">
        <v>68</v>
      </c>
      <c r="F141" s="3">
        <v>1</v>
      </c>
      <c r="G141" s="3">
        <v>4574480</v>
      </c>
      <c r="I141" s="3"/>
      <c r="J141" s="3"/>
    </row>
    <row r="142" customHeight="1" spans="1:10">
      <c r="A142" s="3">
        <v>2020</v>
      </c>
      <c r="B142" s="3" t="s">
        <v>786</v>
      </c>
      <c r="C142" s="3" t="s">
        <v>1844</v>
      </c>
      <c r="D142" s="3" t="s">
        <v>1845</v>
      </c>
      <c r="E142" s="3" t="s">
        <v>68</v>
      </c>
      <c r="F142" s="3">
        <v>1</v>
      </c>
      <c r="G142" s="3">
        <v>2768316</v>
      </c>
      <c r="I142" s="3"/>
      <c r="J142" s="3"/>
    </row>
    <row r="143" customHeight="1" spans="1:10">
      <c r="A143" s="3">
        <v>2020</v>
      </c>
      <c r="B143" s="3" t="s">
        <v>786</v>
      </c>
      <c r="C143" s="3" t="s">
        <v>2209</v>
      </c>
      <c r="D143" s="3" t="s">
        <v>901</v>
      </c>
      <c r="E143" s="3" t="s">
        <v>68</v>
      </c>
      <c r="F143" s="3">
        <v>1</v>
      </c>
      <c r="G143" s="3">
        <v>7880445</v>
      </c>
      <c r="I143" s="3"/>
      <c r="J143" s="3"/>
    </row>
    <row r="144" customHeight="1" spans="1:10">
      <c r="A144" s="3">
        <v>2020</v>
      </c>
      <c r="B144" s="3" t="s">
        <v>954</v>
      </c>
      <c r="C144" s="3" t="s">
        <v>880</v>
      </c>
      <c r="E144" s="3" t="s">
        <v>68</v>
      </c>
      <c r="F144" s="3">
        <v>1</v>
      </c>
      <c r="G144" s="3">
        <v>6111814</v>
      </c>
      <c r="I144" s="3"/>
      <c r="J144" s="3"/>
    </row>
    <row r="145" customHeight="1" spans="1:10">
      <c r="A145" s="3">
        <v>2020</v>
      </c>
      <c r="B145" s="3" t="s">
        <v>884</v>
      </c>
      <c r="C145" s="3" t="s">
        <v>927</v>
      </c>
      <c r="E145" s="3" t="s">
        <v>467</v>
      </c>
      <c r="F145" s="3">
        <v>1</v>
      </c>
      <c r="G145" s="3">
        <v>5625713</v>
      </c>
      <c r="I145" s="3"/>
      <c r="J145" s="3"/>
    </row>
    <row r="146" customHeight="1" spans="1:10">
      <c r="A146" s="3">
        <v>2020</v>
      </c>
      <c r="B146" s="3" t="s">
        <v>954</v>
      </c>
      <c r="C146" s="3" t="s">
        <v>880</v>
      </c>
      <c r="E146" s="3" t="s">
        <v>467</v>
      </c>
      <c r="F146" s="3">
        <v>1</v>
      </c>
      <c r="G146" s="91" t="s">
        <v>1102</v>
      </c>
      <c r="I146" s="3"/>
      <c r="J146" s="3"/>
    </row>
    <row r="147" customHeight="1" spans="1:10">
      <c r="A147" s="3">
        <v>2020</v>
      </c>
      <c r="B147" s="3" t="s">
        <v>954</v>
      </c>
      <c r="C147" s="3" t="s">
        <v>880</v>
      </c>
      <c r="E147" s="3" t="s">
        <v>961</v>
      </c>
      <c r="F147" s="3">
        <v>1</v>
      </c>
      <c r="G147" s="3">
        <v>7884516</v>
      </c>
      <c r="I147" s="3"/>
      <c r="J147" s="3"/>
    </row>
    <row r="148" customHeight="1" spans="1:10">
      <c r="A148" s="3">
        <v>2020</v>
      </c>
      <c r="B148" s="3" t="s">
        <v>954</v>
      </c>
      <c r="C148" s="3" t="s">
        <v>847</v>
      </c>
      <c r="D148" s="3" t="s">
        <v>955</v>
      </c>
      <c r="E148" s="3" t="s">
        <v>961</v>
      </c>
      <c r="F148" s="3">
        <v>1</v>
      </c>
      <c r="G148" s="3">
        <v>4256037</v>
      </c>
      <c r="I148" s="3"/>
      <c r="J148" s="3"/>
    </row>
    <row r="149" customHeight="1" spans="1:10">
      <c r="A149" s="3">
        <v>2011</v>
      </c>
      <c r="B149" s="3" t="s">
        <v>3765</v>
      </c>
      <c r="C149" s="3" t="s">
        <v>4349</v>
      </c>
      <c r="D149" s="3" t="s">
        <v>4350</v>
      </c>
      <c r="E149" s="3" t="s">
        <v>4351</v>
      </c>
      <c r="F149" s="3">
        <v>1</v>
      </c>
      <c r="G149" s="3">
        <v>2135284</v>
      </c>
      <c r="I149" s="3"/>
      <c r="J149" s="3"/>
    </row>
    <row r="150" customHeight="1" spans="1:10">
      <c r="A150" s="3">
        <v>2020</v>
      </c>
      <c r="B150" s="3" t="s">
        <v>786</v>
      </c>
      <c r="C150" s="3" t="s">
        <v>2752</v>
      </c>
      <c r="D150" s="3" t="s">
        <v>2087</v>
      </c>
      <c r="E150" s="3" t="s">
        <v>68</v>
      </c>
      <c r="F150" s="3">
        <v>1</v>
      </c>
      <c r="G150" s="3">
        <v>3702730</v>
      </c>
      <c r="I150" s="3"/>
      <c r="J150" s="3"/>
    </row>
    <row r="151" customHeight="1" spans="1:10">
      <c r="A151" s="3">
        <v>2020</v>
      </c>
      <c r="B151" s="3" t="s">
        <v>958</v>
      </c>
      <c r="C151" s="3" t="s">
        <v>959</v>
      </c>
      <c r="D151" s="3" t="s">
        <v>960</v>
      </c>
      <c r="E151" s="3" t="s">
        <v>961</v>
      </c>
      <c r="F151" s="3">
        <v>1</v>
      </c>
      <c r="G151" s="3">
        <v>7588020</v>
      </c>
      <c r="I151" s="3"/>
      <c r="J151" s="3"/>
    </row>
    <row r="152" customHeight="1" spans="1:10">
      <c r="A152" s="3">
        <v>2020</v>
      </c>
      <c r="B152" s="3" t="s">
        <v>956</v>
      </c>
      <c r="C152" s="3" t="s">
        <v>880</v>
      </c>
      <c r="D152" s="3" t="s">
        <v>898</v>
      </c>
      <c r="E152" s="3" t="s">
        <v>68</v>
      </c>
      <c r="F152" s="3">
        <v>1</v>
      </c>
      <c r="G152" s="3">
        <v>1326603</v>
      </c>
      <c r="I152" s="3"/>
      <c r="J152" s="3"/>
    </row>
    <row r="153" customHeight="1" spans="1:10">
      <c r="A153" s="3">
        <v>2020</v>
      </c>
      <c r="B153" s="3" t="s">
        <v>786</v>
      </c>
      <c r="C153" s="3" t="s">
        <v>2487</v>
      </c>
      <c r="D153" s="3" t="s">
        <v>889</v>
      </c>
      <c r="E153" s="3" t="s">
        <v>462</v>
      </c>
      <c r="F153" s="3">
        <v>1</v>
      </c>
      <c r="G153" s="3">
        <v>5730365</v>
      </c>
      <c r="I153" s="3"/>
      <c r="J153" s="3"/>
    </row>
    <row r="154" customHeight="1" spans="1:10">
      <c r="A154" s="3">
        <v>2020</v>
      </c>
      <c r="B154" s="3" t="s">
        <v>954</v>
      </c>
      <c r="C154" s="3" t="s">
        <v>847</v>
      </c>
      <c r="D154" s="3" t="s">
        <v>955</v>
      </c>
      <c r="E154" s="3" t="s">
        <v>68</v>
      </c>
      <c r="F154" s="3">
        <v>1</v>
      </c>
      <c r="G154" s="3">
        <v>7386806</v>
      </c>
      <c r="I154" s="3"/>
      <c r="J154" s="3"/>
    </row>
    <row r="155" customHeight="1" spans="1:7">
      <c r="A155" s="3">
        <v>2020</v>
      </c>
      <c r="B155" s="3" t="s">
        <v>954</v>
      </c>
      <c r="C155" s="3" t="s">
        <v>880</v>
      </c>
      <c r="E155" s="3" t="s">
        <v>68</v>
      </c>
      <c r="F155" s="3">
        <v>1</v>
      </c>
      <c r="G155" s="91" t="s">
        <v>1352</v>
      </c>
    </row>
    <row r="156" customHeight="1" spans="1:10">
      <c r="A156" s="3">
        <v>2020</v>
      </c>
      <c r="B156" s="3" t="s">
        <v>954</v>
      </c>
      <c r="C156" s="3" t="s">
        <v>854</v>
      </c>
      <c r="D156" s="3" t="s">
        <v>1435</v>
      </c>
      <c r="E156" s="3" t="s">
        <v>467</v>
      </c>
      <c r="F156" s="3">
        <v>1</v>
      </c>
      <c r="G156" s="3">
        <v>3488376</v>
      </c>
      <c r="I156" s="3"/>
      <c r="J156" s="3"/>
    </row>
    <row r="157" customHeight="1" spans="1:10">
      <c r="A157" s="3">
        <v>2020</v>
      </c>
      <c r="B157" s="3" t="s">
        <v>1187</v>
      </c>
      <c r="C157" s="3" t="s">
        <v>1438</v>
      </c>
      <c r="D157" s="3" t="s">
        <v>1439</v>
      </c>
      <c r="E157" s="3" t="s">
        <v>961</v>
      </c>
      <c r="F157" s="3">
        <v>1</v>
      </c>
      <c r="G157" s="3">
        <v>1487601</v>
      </c>
      <c r="I157" s="3"/>
      <c r="J157" s="3"/>
    </row>
    <row r="158" customHeight="1" spans="1:10">
      <c r="A158" s="3">
        <v>2019</v>
      </c>
      <c r="B158" s="3" t="s">
        <v>786</v>
      </c>
      <c r="C158" s="3" t="s">
        <v>70</v>
      </c>
      <c r="D158" s="3" t="s">
        <v>787</v>
      </c>
      <c r="E158" s="3" t="s">
        <v>467</v>
      </c>
      <c r="F158" s="3">
        <v>1</v>
      </c>
      <c r="G158" s="3">
        <v>8262732</v>
      </c>
      <c r="I158" s="3"/>
      <c r="J158" s="3"/>
    </row>
    <row r="159" customHeight="1" spans="1:10">
      <c r="A159" s="3">
        <v>2020</v>
      </c>
      <c r="B159" s="3" t="s">
        <v>954</v>
      </c>
      <c r="C159" s="3" t="s">
        <v>895</v>
      </c>
      <c r="D159" s="3" t="s">
        <v>1433</v>
      </c>
      <c r="E159" s="3" t="s">
        <v>961</v>
      </c>
      <c r="F159" s="3">
        <v>1</v>
      </c>
      <c r="G159" s="3">
        <v>7407521</v>
      </c>
      <c r="I159" s="3"/>
      <c r="J159" s="3"/>
    </row>
    <row r="160" customHeight="1" spans="1:10">
      <c r="A160" s="3">
        <v>2010</v>
      </c>
      <c r="B160" s="3" t="s">
        <v>3765</v>
      </c>
      <c r="C160" s="3" t="s">
        <v>4352</v>
      </c>
      <c r="E160" s="3" t="s">
        <v>4353</v>
      </c>
      <c r="F160" s="3">
        <v>1</v>
      </c>
      <c r="G160" s="3">
        <v>6724406</v>
      </c>
      <c r="I160" s="3"/>
      <c r="J160" s="3"/>
    </row>
    <row r="161" customHeight="1" spans="1:10">
      <c r="A161" s="3">
        <v>2020</v>
      </c>
      <c r="B161" s="3" t="s">
        <v>954</v>
      </c>
      <c r="C161" s="3" t="s">
        <v>880</v>
      </c>
      <c r="D161" s="3" t="s">
        <v>955</v>
      </c>
      <c r="E161" s="3" t="s">
        <v>68</v>
      </c>
      <c r="F161" s="3">
        <v>1</v>
      </c>
      <c r="G161" s="3">
        <v>5544810</v>
      </c>
      <c r="I161" s="3"/>
      <c r="J161" s="3"/>
    </row>
    <row r="162" customHeight="1" spans="1:10">
      <c r="A162" s="59">
        <v>2019</v>
      </c>
      <c r="B162" s="59" t="s">
        <v>786</v>
      </c>
      <c r="C162" s="59" t="s">
        <v>1175</v>
      </c>
      <c r="D162" s="60"/>
      <c r="E162" s="59">
        <v>10</v>
      </c>
      <c r="F162" s="3">
        <v>1</v>
      </c>
      <c r="G162" s="3">
        <v>5</v>
      </c>
      <c r="H162" s="6">
        <f>0.8*I162</f>
        <v>28</v>
      </c>
      <c r="I162" s="3">
        <v>35</v>
      </c>
      <c r="J162" s="3">
        <f>I162*G162</f>
        <v>175</v>
      </c>
    </row>
    <row r="163" customHeight="1" spans="1:8">
      <c r="A163" s="20">
        <v>2020</v>
      </c>
      <c r="B163" s="20" t="s">
        <v>884</v>
      </c>
      <c r="C163" s="20" t="s">
        <v>880</v>
      </c>
      <c r="D163" s="20" t="s">
        <v>851</v>
      </c>
      <c r="E163" s="20">
        <v>10</v>
      </c>
      <c r="F163" s="3">
        <v>1</v>
      </c>
      <c r="G163" s="20">
        <v>1</v>
      </c>
      <c r="H163" s="3">
        <v>50</v>
      </c>
    </row>
    <row r="165" customHeight="1" spans="9:9">
      <c r="I165" s="92"/>
    </row>
    <row r="167" customHeight="1" spans="9:9">
      <c r="I167" s="92"/>
    </row>
    <row r="169" customHeight="1" spans="4:4">
      <c r="D169" s="1"/>
    </row>
    <row r="170" customHeight="1" spans="4:6">
      <c r="D170" s="1"/>
      <c r="E170" s="26"/>
      <c r="F170" s="26"/>
    </row>
    <row r="171" customHeight="1" spans="4:6">
      <c r="D171" s="1" t="s">
        <v>1784</v>
      </c>
      <c r="E171" s="26"/>
      <c r="F171" s="26"/>
    </row>
    <row r="172" customHeight="1" spans="4:6">
      <c r="D172" s="26"/>
      <c r="E172" s="1" t="s">
        <v>4885</v>
      </c>
      <c r="F172" s="1" t="s">
        <v>4886</v>
      </c>
    </row>
    <row r="173" customHeight="1" spans="4:6">
      <c r="D173" s="26"/>
      <c r="E173" s="26"/>
      <c r="F173" s="26"/>
    </row>
    <row r="174" customHeight="1" spans="4:6">
      <c r="D174" s="26"/>
      <c r="E174" s="26">
        <f>SUM(F3:F169)</f>
        <v>186</v>
      </c>
      <c r="F174" s="26">
        <f>SUM(J3:J169)</f>
        <v>13712.2</v>
      </c>
    </row>
  </sheetData>
  <conditionalFormatting sqref="G3:G94 G164:G168">
    <cfRule type="containsText" dxfId="2" priority="1" operator="between" text="Basketball ">
      <formula>NOT(ISERROR(SEARCH("Basketball ",G3)))</formula>
    </cfRule>
  </conditionalFormatting>
  <conditionalFormatting sqref="G3:G94 G167:G168">
    <cfRule type="containsText" dxfId="1" priority="2" operator="between" text="Baseball ">
      <formula>NOT(ISERROR(SEARCH("Baseball ",G3)))</formula>
    </cfRule>
  </conditionalFormatting>
  <conditionalFormatting sqref="G3:G94 G165 G167:G168">
    <cfRule type="containsText" dxfId="0" priority="3" operator="between" text="football">
      <formula>NOT(ISERROR(SEARCH("football",G3)))</formula>
    </cfRule>
  </conditionalFormatting>
  <conditionalFormatting sqref="G3:G94 G164:G169">
    <cfRule type="containsText" dxfId="12" priority="4" operator="between" text="pokemon">
      <formula>NOT(ISERROR(SEARCH("pokemon",G3)))</formula>
    </cfRule>
  </conditionalFormatting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95"/>
  <sheetViews>
    <sheetView workbookViewId="0">
      <selection activeCell="A1" sqref="A1"/>
    </sheetView>
  </sheetViews>
  <sheetFormatPr defaultColWidth="12.6285714285714" defaultRowHeight="15.75" customHeight="1"/>
  <sheetData>
    <row r="1" customHeight="1" spans="1:11">
      <c r="A1" s="1" t="s">
        <v>3</v>
      </c>
      <c r="B1" s="1" t="s">
        <v>4</v>
      </c>
      <c r="C1" s="2" t="s">
        <v>5</v>
      </c>
      <c r="D1" s="1" t="s">
        <v>7</v>
      </c>
      <c r="E1" s="1" t="s">
        <v>8</v>
      </c>
      <c r="F1" s="1" t="s">
        <v>4927</v>
      </c>
      <c r="G1" s="1" t="s">
        <v>5222</v>
      </c>
      <c r="H1" s="1"/>
      <c r="I1" s="1" t="s">
        <v>5223</v>
      </c>
      <c r="J1" s="1" t="s">
        <v>5224</v>
      </c>
      <c r="K1" s="1" t="s">
        <v>4889</v>
      </c>
    </row>
    <row r="3" customHeight="1" spans="1:27">
      <c r="A3" s="63">
        <v>1988</v>
      </c>
      <c r="B3" s="63" t="s">
        <v>102</v>
      </c>
      <c r="C3" s="63" t="s">
        <v>2645</v>
      </c>
      <c r="D3" s="63" t="s">
        <v>2646</v>
      </c>
      <c r="E3" s="63">
        <v>9</v>
      </c>
      <c r="F3" s="63">
        <v>1</v>
      </c>
      <c r="G3" s="62"/>
      <c r="H3" s="62"/>
      <c r="I3" s="62"/>
      <c r="J3" s="62"/>
      <c r="K3" s="62"/>
      <c r="L3" s="82"/>
      <c r="M3" s="83" t="s">
        <v>1780</v>
      </c>
      <c r="N3" s="84" t="s">
        <v>5372</v>
      </c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</row>
    <row r="4" customHeight="1" spans="1:27">
      <c r="A4" s="63">
        <v>1993</v>
      </c>
      <c r="B4" s="63" t="s">
        <v>2964</v>
      </c>
      <c r="C4" s="63" t="s">
        <v>2969</v>
      </c>
      <c r="D4" s="62"/>
      <c r="E4" s="63" t="s">
        <v>60</v>
      </c>
      <c r="F4" s="63">
        <v>1</v>
      </c>
      <c r="G4" s="62"/>
      <c r="H4" s="62"/>
      <c r="I4" s="62"/>
      <c r="J4" s="62"/>
      <c r="K4" s="62"/>
      <c r="L4" s="85"/>
      <c r="M4" s="86">
        <f>SUM(F3:F88)</f>
        <v>83</v>
      </c>
      <c r="N4" s="87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</row>
    <row r="5" customHeight="1" spans="1:27">
      <c r="A5" s="63">
        <v>1993</v>
      </c>
      <c r="B5" s="63" t="s">
        <v>2964</v>
      </c>
      <c r="C5" s="63" t="s">
        <v>2969</v>
      </c>
      <c r="D5" s="62"/>
      <c r="E5" s="63" t="s">
        <v>60</v>
      </c>
      <c r="F5" s="63">
        <v>1</v>
      </c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</row>
    <row r="6" customHeight="1" spans="1:27">
      <c r="A6" s="63">
        <v>1993</v>
      </c>
      <c r="B6" s="63" t="s">
        <v>2964</v>
      </c>
      <c r="C6" s="63" t="s">
        <v>2965</v>
      </c>
      <c r="D6" s="62"/>
      <c r="E6" s="63" t="s">
        <v>2967</v>
      </c>
      <c r="F6" s="63">
        <v>1</v>
      </c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</row>
    <row r="7" customHeight="1" spans="1:27">
      <c r="A7" s="63">
        <v>1973</v>
      </c>
      <c r="B7" s="63" t="s">
        <v>1974</v>
      </c>
      <c r="C7" s="63" t="s">
        <v>5582</v>
      </c>
      <c r="D7" s="62"/>
      <c r="E7" s="63" t="s">
        <v>5583</v>
      </c>
      <c r="F7" s="63">
        <v>1</v>
      </c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</row>
    <row r="8" customHeight="1" spans="1:27">
      <c r="A8" s="63">
        <v>1975</v>
      </c>
      <c r="B8" s="63" t="s">
        <v>5584</v>
      </c>
      <c r="C8" s="63" t="s">
        <v>5582</v>
      </c>
      <c r="D8" s="62"/>
      <c r="E8" s="63" t="s">
        <v>5585</v>
      </c>
      <c r="F8" s="63">
        <v>1</v>
      </c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</row>
    <row r="9" customHeight="1" spans="1:27">
      <c r="A9" s="63">
        <v>1966</v>
      </c>
      <c r="B9" s="63" t="s">
        <v>1974</v>
      </c>
      <c r="C9" s="63" t="s">
        <v>5582</v>
      </c>
      <c r="D9" s="62"/>
      <c r="E9" s="63" t="s">
        <v>5586</v>
      </c>
      <c r="F9" s="63">
        <v>1</v>
      </c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</row>
    <row r="10" customHeight="1" spans="1:27">
      <c r="A10" s="63">
        <v>2012</v>
      </c>
      <c r="B10" s="63" t="s">
        <v>844</v>
      </c>
      <c r="C10" s="63" t="s">
        <v>2961</v>
      </c>
      <c r="D10" s="62"/>
      <c r="E10" s="63" t="s">
        <v>2962</v>
      </c>
      <c r="F10" s="63">
        <v>1</v>
      </c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</row>
    <row r="11" customHeight="1" spans="1:27">
      <c r="A11" s="63">
        <v>2017</v>
      </c>
      <c r="B11" s="63" t="s">
        <v>2344</v>
      </c>
      <c r="C11" s="63" t="s">
        <v>2345</v>
      </c>
      <c r="D11" s="62"/>
      <c r="E11" s="63">
        <v>10</v>
      </c>
      <c r="F11" s="63">
        <v>1</v>
      </c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</row>
    <row r="12" customHeight="1" spans="1:27">
      <c r="A12" s="63">
        <v>2019</v>
      </c>
      <c r="B12" s="63" t="s">
        <v>786</v>
      </c>
      <c r="C12" s="63" t="s">
        <v>1409</v>
      </c>
      <c r="D12" s="62"/>
      <c r="E12" s="63">
        <v>9</v>
      </c>
      <c r="F12" s="63">
        <v>1</v>
      </c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</row>
    <row r="13" customHeight="1" spans="1:27">
      <c r="A13" s="63">
        <v>2020</v>
      </c>
      <c r="B13" s="63" t="s">
        <v>786</v>
      </c>
      <c r="C13" s="63" t="s">
        <v>2526</v>
      </c>
      <c r="D13" s="63" t="s">
        <v>1837</v>
      </c>
      <c r="E13" s="63">
        <v>9</v>
      </c>
      <c r="F13" s="63">
        <v>1</v>
      </c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</row>
    <row r="14" customHeight="1" spans="1:27">
      <c r="A14" s="63">
        <v>2020</v>
      </c>
      <c r="B14" s="63" t="s">
        <v>786</v>
      </c>
      <c r="C14" s="63" t="s">
        <v>2526</v>
      </c>
      <c r="D14" s="63" t="s">
        <v>2563</v>
      </c>
      <c r="E14" s="63">
        <v>9</v>
      </c>
      <c r="F14" s="63">
        <v>1</v>
      </c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</row>
    <row r="15" customHeight="1" spans="1:27">
      <c r="A15" s="63">
        <v>2020</v>
      </c>
      <c r="B15" s="63" t="s">
        <v>786</v>
      </c>
      <c r="C15" s="63" t="s">
        <v>2526</v>
      </c>
      <c r="D15" s="63" t="s">
        <v>1837</v>
      </c>
      <c r="E15" s="63">
        <v>9</v>
      </c>
      <c r="F15" s="63">
        <v>1</v>
      </c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</row>
    <row r="16" customHeight="1" spans="1:27">
      <c r="A16" s="63">
        <v>2020</v>
      </c>
      <c r="B16" s="63" t="s">
        <v>786</v>
      </c>
      <c r="C16" s="63" t="s">
        <v>2526</v>
      </c>
      <c r="D16" s="63" t="s">
        <v>2556</v>
      </c>
      <c r="E16" s="63">
        <v>9</v>
      </c>
      <c r="F16" s="63">
        <v>1</v>
      </c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</row>
    <row r="17" customHeight="1" spans="1:27">
      <c r="A17" s="63">
        <v>2020</v>
      </c>
      <c r="B17" s="63" t="s">
        <v>786</v>
      </c>
      <c r="C17" s="63" t="s">
        <v>2526</v>
      </c>
      <c r="D17" s="63" t="s">
        <v>2556</v>
      </c>
      <c r="E17" s="63">
        <v>9</v>
      </c>
      <c r="F17" s="63">
        <v>1</v>
      </c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</row>
    <row r="18" customHeight="1" spans="1:27">
      <c r="A18" s="63">
        <v>2020</v>
      </c>
      <c r="B18" s="63" t="s">
        <v>786</v>
      </c>
      <c r="C18" s="63" t="s">
        <v>2526</v>
      </c>
      <c r="D18" s="63" t="s">
        <v>2556</v>
      </c>
      <c r="E18" s="63">
        <v>9</v>
      </c>
      <c r="F18" s="63">
        <v>1</v>
      </c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</row>
    <row r="19" customHeight="1" spans="1:27">
      <c r="A19" s="63">
        <v>2020</v>
      </c>
      <c r="B19" s="63" t="s">
        <v>786</v>
      </c>
      <c r="C19" s="63" t="s">
        <v>2526</v>
      </c>
      <c r="D19" s="63" t="s">
        <v>2556</v>
      </c>
      <c r="E19" s="63">
        <v>9</v>
      </c>
      <c r="F19" s="63">
        <v>1</v>
      </c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</row>
    <row r="20" customHeight="1" spans="1:27">
      <c r="A20" s="63">
        <v>2012</v>
      </c>
      <c r="B20" s="63" t="s">
        <v>786</v>
      </c>
      <c r="C20" s="63" t="s">
        <v>5587</v>
      </c>
      <c r="D20" s="63" t="s">
        <v>1837</v>
      </c>
      <c r="E20" s="63" t="s">
        <v>5588</v>
      </c>
      <c r="F20" s="63">
        <v>1</v>
      </c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</row>
    <row r="21" customHeight="1" spans="1:27">
      <c r="A21" s="63">
        <v>2020</v>
      </c>
      <c r="B21" s="63" t="s">
        <v>786</v>
      </c>
      <c r="C21" s="63" t="s">
        <v>2526</v>
      </c>
      <c r="D21" s="63" t="s">
        <v>2563</v>
      </c>
      <c r="E21" s="63">
        <v>8</v>
      </c>
      <c r="F21" s="63">
        <v>1</v>
      </c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</row>
    <row r="22" customHeight="1" spans="1:27">
      <c r="A22" s="63">
        <v>2020</v>
      </c>
      <c r="B22" s="63" t="s">
        <v>786</v>
      </c>
      <c r="C22" s="63" t="s">
        <v>2526</v>
      </c>
      <c r="D22" s="63" t="s">
        <v>2556</v>
      </c>
      <c r="E22" s="63">
        <v>9</v>
      </c>
      <c r="F22" s="63">
        <v>1</v>
      </c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</row>
    <row r="23" customHeight="1" spans="1:27">
      <c r="A23" s="63">
        <v>2020</v>
      </c>
      <c r="B23" s="63" t="s">
        <v>786</v>
      </c>
      <c r="C23" s="63" t="s">
        <v>2526</v>
      </c>
      <c r="D23" s="63" t="s">
        <v>1837</v>
      </c>
      <c r="E23" s="63">
        <v>8</v>
      </c>
      <c r="F23" s="63">
        <v>1</v>
      </c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</row>
    <row r="24" customHeight="1" spans="1:27">
      <c r="A24" s="63">
        <v>2020</v>
      </c>
      <c r="B24" s="63" t="s">
        <v>786</v>
      </c>
      <c r="C24" s="63" t="s">
        <v>2526</v>
      </c>
      <c r="D24" s="63" t="s">
        <v>2556</v>
      </c>
      <c r="E24" s="63">
        <v>8</v>
      </c>
      <c r="F24" s="63">
        <v>1</v>
      </c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</row>
    <row r="25" customHeight="1" spans="1:27">
      <c r="A25" s="63">
        <v>2020</v>
      </c>
      <c r="B25" s="63" t="s">
        <v>786</v>
      </c>
      <c r="C25" s="63" t="s">
        <v>2526</v>
      </c>
      <c r="D25" s="63" t="s">
        <v>2556</v>
      </c>
      <c r="E25" s="63">
        <v>8</v>
      </c>
      <c r="F25" s="63">
        <v>1</v>
      </c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</row>
    <row r="26" customHeight="1" spans="1:27">
      <c r="A26" s="63">
        <v>2020</v>
      </c>
      <c r="B26" s="63" t="s">
        <v>786</v>
      </c>
      <c r="C26" s="63" t="s">
        <v>2526</v>
      </c>
      <c r="D26" s="63" t="s">
        <v>2556</v>
      </c>
      <c r="E26" s="63">
        <v>8</v>
      </c>
      <c r="F26" s="63">
        <v>1</v>
      </c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</row>
    <row r="27" customHeight="1" spans="1:27">
      <c r="A27" s="63">
        <v>2020</v>
      </c>
      <c r="B27" s="63" t="s">
        <v>786</v>
      </c>
      <c r="C27" s="63" t="s">
        <v>2526</v>
      </c>
      <c r="D27" s="63" t="s">
        <v>2556</v>
      </c>
      <c r="E27" s="63">
        <v>8</v>
      </c>
      <c r="F27" s="63">
        <v>1</v>
      </c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</row>
    <row r="28" customHeight="1" spans="1:27">
      <c r="A28" s="63">
        <v>2020</v>
      </c>
      <c r="B28" s="63" t="s">
        <v>786</v>
      </c>
      <c r="C28" s="63" t="s">
        <v>2526</v>
      </c>
      <c r="D28" s="63" t="s">
        <v>2556</v>
      </c>
      <c r="E28" s="63">
        <v>8</v>
      </c>
      <c r="F28" s="63">
        <v>1</v>
      </c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</row>
    <row r="29" customHeight="1" spans="1:27">
      <c r="A29" s="63">
        <v>2020</v>
      </c>
      <c r="B29" s="63" t="s">
        <v>786</v>
      </c>
      <c r="C29" s="63" t="s">
        <v>2526</v>
      </c>
      <c r="D29" s="63" t="s">
        <v>2556</v>
      </c>
      <c r="E29" s="63">
        <v>8</v>
      </c>
      <c r="F29" s="63">
        <v>1</v>
      </c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</row>
    <row r="30" customHeight="1" spans="1:27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</row>
    <row r="31" customHeight="1" spans="1:27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</row>
    <row r="32" customHeight="1" spans="1:27">
      <c r="A32" s="63">
        <v>1999</v>
      </c>
      <c r="B32" s="63" t="s">
        <v>4466</v>
      </c>
      <c r="C32" s="63" t="s">
        <v>4467</v>
      </c>
      <c r="D32" s="63" t="s">
        <v>3862</v>
      </c>
      <c r="E32" s="63">
        <v>5</v>
      </c>
      <c r="F32" s="63">
        <v>1</v>
      </c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</row>
    <row r="33" customHeight="1" spans="1:27">
      <c r="A33" s="63">
        <v>1999</v>
      </c>
      <c r="B33" s="63" t="s">
        <v>4456</v>
      </c>
      <c r="C33" s="63" t="s">
        <v>4111</v>
      </c>
      <c r="D33" s="63" t="s">
        <v>4457</v>
      </c>
      <c r="E33" s="63">
        <v>7</v>
      </c>
      <c r="F33" s="63">
        <v>1</v>
      </c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</row>
    <row r="34" customHeight="1" spans="1:27">
      <c r="A34" s="63">
        <v>1999</v>
      </c>
      <c r="B34" s="63" t="s">
        <v>5589</v>
      </c>
      <c r="C34" s="62"/>
      <c r="D34" s="63" t="s">
        <v>1770</v>
      </c>
      <c r="E34" s="63">
        <v>8</v>
      </c>
      <c r="F34" s="63">
        <v>1</v>
      </c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</row>
    <row r="35" customHeight="1" spans="1:27">
      <c r="A35" s="63">
        <v>2000</v>
      </c>
      <c r="B35" s="63" t="s">
        <v>4431</v>
      </c>
      <c r="C35" s="63" t="s">
        <v>4464</v>
      </c>
      <c r="D35" s="63" t="s">
        <v>1770</v>
      </c>
      <c r="E35" s="63">
        <v>8</v>
      </c>
      <c r="F35" s="63">
        <v>1</v>
      </c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</row>
    <row r="36" customHeight="1" spans="1:27">
      <c r="A36" s="63">
        <v>2000</v>
      </c>
      <c r="B36" s="63" t="s">
        <v>4431</v>
      </c>
      <c r="C36" s="63" t="s">
        <v>4432</v>
      </c>
      <c r="D36" s="63" t="s">
        <v>4433</v>
      </c>
      <c r="E36" s="63">
        <v>7</v>
      </c>
      <c r="F36" s="63">
        <v>1</v>
      </c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</row>
    <row r="37" customHeight="1" spans="1:27">
      <c r="A37" s="63">
        <v>1999</v>
      </c>
      <c r="B37" s="63" t="s">
        <v>4444</v>
      </c>
      <c r="C37" s="63" t="s">
        <v>4445</v>
      </c>
      <c r="D37" s="63" t="s">
        <v>4446</v>
      </c>
      <c r="E37" s="63">
        <v>8</v>
      </c>
      <c r="F37" s="63">
        <v>1</v>
      </c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</row>
    <row r="38" customHeight="1" spans="1:27">
      <c r="A38" s="63">
        <v>1999</v>
      </c>
      <c r="B38" s="62"/>
      <c r="C38" s="63" t="s">
        <v>3870</v>
      </c>
      <c r="D38" s="63" t="s">
        <v>5590</v>
      </c>
      <c r="E38" s="63">
        <v>7</v>
      </c>
      <c r="F38" s="63">
        <v>1</v>
      </c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</row>
    <row r="39" customHeight="1" spans="1:27">
      <c r="A39" s="62"/>
      <c r="B39" s="62"/>
      <c r="C39" s="63" t="s">
        <v>5591</v>
      </c>
      <c r="D39" s="62"/>
      <c r="E39" s="63">
        <v>6</v>
      </c>
      <c r="F39" s="63">
        <v>1</v>
      </c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</row>
    <row r="40" customHeight="1" spans="1:27">
      <c r="A40" s="63">
        <v>2000</v>
      </c>
      <c r="B40" s="63" t="s">
        <v>3765</v>
      </c>
      <c r="C40" s="63" t="s">
        <v>4419</v>
      </c>
      <c r="D40" s="63" t="s">
        <v>3862</v>
      </c>
      <c r="E40" s="63">
        <v>8</v>
      </c>
      <c r="F40" s="63">
        <v>1</v>
      </c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</row>
    <row r="41" customHeight="1" spans="1:27">
      <c r="A41" s="63">
        <v>2000</v>
      </c>
      <c r="B41" s="63" t="s">
        <v>3765</v>
      </c>
      <c r="C41" s="63" t="s">
        <v>4408</v>
      </c>
      <c r="D41" s="63" t="s">
        <v>4409</v>
      </c>
      <c r="E41" s="63">
        <v>7</v>
      </c>
      <c r="F41" s="63">
        <v>1</v>
      </c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</row>
    <row r="42" customHeight="1" spans="1:27">
      <c r="A42" s="63">
        <v>1999</v>
      </c>
      <c r="B42" s="63" t="s">
        <v>3765</v>
      </c>
      <c r="C42" s="63" t="s">
        <v>4376</v>
      </c>
      <c r="D42" s="62"/>
      <c r="E42" s="63">
        <v>7</v>
      </c>
      <c r="F42" s="63">
        <v>1</v>
      </c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</row>
    <row r="43" customHeight="1" spans="1:27">
      <c r="A43" s="63">
        <v>1999</v>
      </c>
      <c r="B43" s="63" t="s">
        <v>3765</v>
      </c>
      <c r="C43" s="63" t="s">
        <v>4427</v>
      </c>
      <c r="D43" s="62"/>
      <c r="E43" s="63">
        <v>7</v>
      </c>
      <c r="F43" s="63">
        <v>1</v>
      </c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</row>
    <row r="44" customHeight="1" spans="1:27">
      <c r="A44" s="63">
        <v>1998</v>
      </c>
      <c r="B44" s="63" t="s">
        <v>4375</v>
      </c>
      <c r="C44" s="63" t="s">
        <v>4427</v>
      </c>
      <c r="D44" s="63" t="s">
        <v>4377</v>
      </c>
      <c r="E44" s="63">
        <v>10</v>
      </c>
      <c r="F44" s="63">
        <v>1</v>
      </c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</row>
    <row r="45" customHeight="1" spans="1:27">
      <c r="A45" s="63">
        <v>1998</v>
      </c>
      <c r="B45" s="63" t="s">
        <v>4375</v>
      </c>
      <c r="C45" s="63" t="s">
        <v>5592</v>
      </c>
      <c r="D45" s="63" t="s">
        <v>4377</v>
      </c>
      <c r="E45" s="63">
        <v>10</v>
      </c>
      <c r="F45" s="63">
        <v>1</v>
      </c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</row>
    <row r="46" customHeight="1" spans="1:27">
      <c r="A46" s="63">
        <v>1998</v>
      </c>
      <c r="B46" s="63" t="s">
        <v>4375</v>
      </c>
      <c r="C46" s="63" t="s">
        <v>4376</v>
      </c>
      <c r="D46" s="63" t="s">
        <v>4377</v>
      </c>
      <c r="E46" s="63">
        <v>10</v>
      </c>
      <c r="F46" s="63">
        <v>1</v>
      </c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</row>
    <row r="47" customHeight="1" spans="1:27">
      <c r="A47" s="63">
        <v>1998</v>
      </c>
      <c r="B47" s="63" t="s">
        <v>4375</v>
      </c>
      <c r="C47" s="63" t="s">
        <v>4383</v>
      </c>
      <c r="D47" s="63" t="s">
        <v>4377</v>
      </c>
      <c r="E47" s="63">
        <v>9</v>
      </c>
      <c r="F47" s="63">
        <v>1</v>
      </c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</row>
    <row r="48" customHeight="1" spans="1:27">
      <c r="A48" s="63">
        <v>1999</v>
      </c>
      <c r="B48" s="63" t="s">
        <v>3765</v>
      </c>
      <c r="C48" s="63" t="s">
        <v>4450</v>
      </c>
      <c r="D48" s="63" t="s">
        <v>5593</v>
      </c>
      <c r="E48" s="63">
        <v>6</v>
      </c>
      <c r="F48" s="63">
        <v>1</v>
      </c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</row>
    <row r="49" customHeight="1" spans="1:27">
      <c r="A49" s="63">
        <v>1999</v>
      </c>
      <c r="B49" s="63" t="s">
        <v>4385</v>
      </c>
      <c r="C49" s="63" t="s">
        <v>4386</v>
      </c>
      <c r="D49" s="63" t="s">
        <v>5593</v>
      </c>
      <c r="E49" s="63">
        <v>7</v>
      </c>
      <c r="F49" s="63">
        <v>1</v>
      </c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</row>
    <row r="50" customHeight="1" spans="1:27">
      <c r="A50" s="63">
        <v>1999</v>
      </c>
      <c r="B50" s="63" t="s">
        <v>3777</v>
      </c>
      <c r="C50" s="63" t="s">
        <v>4454</v>
      </c>
      <c r="D50" s="63" t="s">
        <v>3862</v>
      </c>
      <c r="E50" s="63">
        <v>9</v>
      </c>
      <c r="F50" s="63">
        <v>1</v>
      </c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</row>
    <row r="51" customHeight="1" spans="1:27">
      <c r="A51" s="63">
        <v>1999</v>
      </c>
      <c r="B51" s="63" t="s">
        <v>3777</v>
      </c>
      <c r="C51" s="63" t="s">
        <v>4393</v>
      </c>
      <c r="D51" s="63" t="s">
        <v>3862</v>
      </c>
      <c r="E51" s="63">
        <v>9</v>
      </c>
      <c r="F51" s="63">
        <v>1</v>
      </c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</row>
    <row r="52" customHeight="1" spans="1:27">
      <c r="A52" s="63">
        <v>1999</v>
      </c>
      <c r="B52" s="63" t="s">
        <v>3777</v>
      </c>
      <c r="C52" s="63" t="s">
        <v>3999</v>
      </c>
      <c r="D52" s="63" t="s">
        <v>3862</v>
      </c>
      <c r="E52" s="63">
        <v>9</v>
      </c>
      <c r="F52" s="63">
        <v>1</v>
      </c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</row>
    <row r="53" customHeight="1" spans="1:27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</row>
    <row r="54" customHeight="1" spans="1:27">
      <c r="A54" s="63">
        <v>1999</v>
      </c>
      <c r="B54" s="63" t="s">
        <v>4375</v>
      </c>
      <c r="C54" s="63" t="s">
        <v>4441</v>
      </c>
      <c r="D54" s="62"/>
      <c r="E54" s="63">
        <v>8</v>
      </c>
      <c r="F54" s="63">
        <v>1</v>
      </c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</row>
    <row r="55" customHeight="1" spans="1:27">
      <c r="A55" s="63">
        <v>2000</v>
      </c>
      <c r="B55" s="63" t="s">
        <v>4404</v>
      </c>
      <c r="C55" s="63" t="s">
        <v>4405</v>
      </c>
      <c r="D55" s="63" t="s">
        <v>4406</v>
      </c>
      <c r="E55" s="63">
        <v>6</v>
      </c>
      <c r="F55" s="63">
        <v>1</v>
      </c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</row>
    <row r="56" customHeight="1" spans="1:27">
      <c r="A56" s="63">
        <v>1999</v>
      </c>
      <c r="B56" s="63" t="s">
        <v>3777</v>
      </c>
      <c r="C56" s="63" t="s">
        <v>4462</v>
      </c>
      <c r="D56" s="62"/>
      <c r="E56" s="63">
        <v>7</v>
      </c>
      <c r="F56" s="63">
        <v>1</v>
      </c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</row>
    <row r="57" customHeight="1" spans="1:27">
      <c r="A57" s="63">
        <v>1999</v>
      </c>
      <c r="B57" s="63" t="s">
        <v>4368</v>
      </c>
      <c r="C57" s="63" t="s">
        <v>4425</v>
      </c>
      <c r="D57" s="62"/>
      <c r="E57" s="63">
        <v>6</v>
      </c>
      <c r="F57" s="63">
        <v>1</v>
      </c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</row>
    <row r="58" customHeight="1" spans="1:27">
      <c r="A58" s="63">
        <v>1999</v>
      </c>
      <c r="B58" s="63" t="s">
        <v>3783</v>
      </c>
      <c r="C58" s="63" t="s">
        <v>4435</v>
      </c>
      <c r="D58" s="63" t="s">
        <v>3862</v>
      </c>
      <c r="E58" s="63">
        <v>7</v>
      </c>
      <c r="F58" s="63">
        <v>1</v>
      </c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</row>
    <row r="59" customHeight="1" spans="1:27">
      <c r="A59" s="63">
        <v>1998</v>
      </c>
      <c r="B59" s="63" t="s">
        <v>4413</v>
      </c>
      <c r="C59" s="63" t="s">
        <v>4414</v>
      </c>
      <c r="D59" s="63" t="s">
        <v>4415</v>
      </c>
      <c r="E59" s="63">
        <v>9</v>
      </c>
      <c r="F59" s="63">
        <v>1</v>
      </c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</row>
    <row r="60" customHeight="1" spans="1:27">
      <c r="A60" s="63">
        <v>1998</v>
      </c>
      <c r="B60" s="63" t="s">
        <v>4413</v>
      </c>
      <c r="C60" s="63" t="s">
        <v>4414</v>
      </c>
      <c r="D60" s="63" t="s">
        <v>4415</v>
      </c>
      <c r="E60" s="63">
        <v>10</v>
      </c>
      <c r="F60" s="63">
        <v>1</v>
      </c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</row>
    <row r="61" customHeight="1" spans="1:27">
      <c r="A61" s="63">
        <v>2000</v>
      </c>
      <c r="B61" s="63" t="s">
        <v>3768</v>
      </c>
      <c r="C61" s="63" t="s">
        <v>4439</v>
      </c>
      <c r="D61" s="62"/>
      <c r="E61" s="63">
        <v>5</v>
      </c>
      <c r="F61" s="63">
        <v>1</v>
      </c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</row>
    <row r="62" customHeight="1" spans="1:27">
      <c r="A62" s="63">
        <v>1998</v>
      </c>
      <c r="B62" s="63" t="s">
        <v>4413</v>
      </c>
      <c r="C62" s="63" t="s">
        <v>4348</v>
      </c>
      <c r="D62" s="63" t="s">
        <v>4377</v>
      </c>
      <c r="E62" s="63">
        <v>9</v>
      </c>
      <c r="F62" s="63">
        <v>1</v>
      </c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</row>
    <row r="63" customHeight="1" spans="1:27">
      <c r="A63" s="63">
        <v>1998</v>
      </c>
      <c r="B63" s="63" t="s">
        <v>4375</v>
      </c>
      <c r="C63" s="63" t="s">
        <v>4376</v>
      </c>
      <c r="D63" s="63" t="s">
        <v>4377</v>
      </c>
      <c r="E63" s="63">
        <v>10</v>
      </c>
      <c r="F63" s="63">
        <v>1</v>
      </c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</row>
    <row r="64" customHeight="1" spans="1:27">
      <c r="A64" s="63">
        <v>1999</v>
      </c>
      <c r="B64" s="63" t="s">
        <v>3765</v>
      </c>
      <c r="C64" s="63" t="s">
        <v>4402</v>
      </c>
      <c r="D64" s="63" t="s">
        <v>3862</v>
      </c>
      <c r="E64" s="63">
        <v>7</v>
      </c>
      <c r="F64" s="63">
        <v>1</v>
      </c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</row>
    <row r="65" customHeight="1" spans="1:27">
      <c r="A65" s="63">
        <v>1999</v>
      </c>
      <c r="B65" s="63" t="s">
        <v>3777</v>
      </c>
      <c r="C65" s="63" t="s">
        <v>4452</v>
      </c>
      <c r="D65" s="62"/>
      <c r="E65" s="63">
        <v>8</v>
      </c>
      <c r="F65" s="63">
        <v>1</v>
      </c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</row>
    <row r="66" customHeight="1" spans="1:27">
      <c r="A66" s="63">
        <v>1999</v>
      </c>
      <c r="B66" s="63" t="s">
        <v>3783</v>
      </c>
      <c r="C66" s="63" t="s">
        <v>4390</v>
      </c>
      <c r="D66" s="63" t="s">
        <v>5593</v>
      </c>
      <c r="E66" s="63">
        <v>8</v>
      </c>
      <c r="F66" s="63">
        <v>1</v>
      </c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</row>
    <row r="67" customHeight="1" spans="1:27">
      <c r="A67" s="63">
        <v>1999</v>
      </c>
      <c r="B67" s="63" t="s">
        <v>3783</v>
      </c>
      <c r="C67" s="63" t="s">
        <v>4395</v>
      </c>
      <c r="D67" s="63" t="s">
        <v>3862</v>
      </c>
      <c r="E67" s="63">
        <v>8</v>
      </c>
      <c r="F67" s="63">
        <v>1</v>
      </c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</row>
    <row r="68" customHeight="1" spans="1:27">
      <c r="A68" s="63">
        <v>1999</v>
      </c>
      <c r="B68" s="63" t="s">
        <v>3765</v>
      </c>
      <c r="C68" s="63" t="s">
        <v>4397</v>
      </c>
      <c r="D68" s="62"/>
      <c r="E68" s="63">
        <v>8</v>
      </c>
      <c r="F68" s="63">
        <v>1</v>
      </c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</row>
    <row r="69" customHeight="1" spans="1:27">
      <c r="A69" s="63">
        <v>1999</v>
      </c>
      <c r="B69" s="63" t="s">
        <v>3777</v>
      </c>
      <c r="C69" s="63" t="s">
        <v>4380</v>
      </c>
      <c r="D69" s="63" t="s">
        <v>3862</v>
      </c>
      <c r="E69" s="63">
        <v>7</v>
      </c>
      <c r="F69" s="63">
        <v>1</v>
      </c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</row>
    <row r="70" customHeight="1" spans="1:27">
      <c r="A70" s="63">
        <v>1999</v>
      </c>
      <c r="B70" s="63" t="s">
        <v>3777</v>
      </c>
      <c r="C70" s="63" t="s">
        <v>3837</v>
      </c>
      <c r="D70" s="62"/>
      <c r="E70" s="63">
        <v>7</v>
      </c>
      <c r="F70" s="63">
        <v>1</v>
      </c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</row>
    <row r="71" customHeight="1" spans="1:27">
      <c r="A71" s="63">
        <v>1998</v>
      </c>
      <c r="B71" s="63" t="s">
        <v>4375</v>
      </c>
      <c r="C71" s="63" t="s">
        <v>5592</v>
      </c>
      <c r="D71" s="63" t="s">
        <v>4377</v>
      </c>
      <c r="E71" s="63">
        <v>10</v>
      </c>
      <c r="F71" s="63">
        <v>1</v>
      </c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</row>
    <row r="72" customHeight="1" spans="1:27">
      <c r="A72" s="63">
        <v>1999</v>
      </c>
      <c r="B72" s="63" t="s">
        <v>3777</v>
      </c>
      <c r="C72" s="63" t="s">
        <v>4380</v>
      </c>
      <c r="D72" s="63" t="s">
        <v>3862</v>
      </c>
      <c r="E72" s="63">
        <v>7</v>
      </c>
      <c r="F72" s="63">
        <v>1</v>
      </c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</row>
    <row r="73" customHeight="1" spans="1:27">
      <c r="A73" s="63">
        <v>1999</v>
      </c>
      <c r="B73" s="63" t="s">
        <v>3765</v>
      </c>
      <c r="C73" s="63" t="s">
        <v>4474</v>
      </c>
      <c r="D73" s="62"/>
      <c r="E73" s="63">
        <v>7</v>
      </c>
      <c r="F73" s="63">
        <v>1</v>
      </c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</row>
    <row r="74" customHeight="1" spans="1:27">
      <c r="A74" s="63">
        <v>2000</v>
      </c>
      <c r="B74" s="63" t="s">
        <v>3768</v>
      </c>
      <c r="C74" s="63" t="s">
        <v>4419</v>
      </c>
      <c r="D74" s="63" t="s">
        <v>5594</v>
      </c>
      <c r="E74" s="63">
        <v>7</v>
      </c>
      <c r="F74" s="63">
        <v>1</v>
      </c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</row>
    <row r="75" customHeight="1" spans="1:27">
      <c r="A75" s="63">
        <v>1999</v>
      </c>
      <c r="B75" s="63" t="s">
        <v>3777</v>
      </c>
      <c r="C75" s="63" t="s">
        <v>5595</v>
      </c>
      <c r="D75" s="62"/>
      <c r="E75" s="63">
        <v>8</v>
      </c>
      <c r="F75" s="63">
        <v>1</v>
      </c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</row>
    <row r="76" customHeight="1" spans="1:27">
      <c r="A76" s="63">
        <v>1999</v>
      </c>
      <c r="B76" s="63" t="s">
        <v>3777</v>
      </c>
      <c r="C76" s="63" t="s">
        <v>3999</v>
      </c>
      <c r="D76" s="63" t="s">
        <v>5593</v>
      </c>
      <c r="E76" s="63">
        <v>7</v>
      </c>
      <c r="F76" s="63">
        <v>1</v>
      </c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</row>
    <row r="77" customHeight="1" spans="1:27">
      <c r="A77" s="63">
        <v>2000</v>
      </c>
      <c r="B77" s="63" t="s">
        <v>3765</v>
      </c>
      <c r="C77" s="63" t="s">
        <v>4470</v>
      </c>
      <c r="D77" s="63" t="s">
        <v>4409</v>
      </c>
      <c r="E77" s="63">
        <v>9</v>
      </c>
      <c r="F77" s="63">
        <v>1</v>
      </c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</row>
    <row r="78" customHeight="1" spans="1:27">
      <c r="A78" s="63">
        <v>1999</v>
      </c>
      <c r="B78" s="63" t="s">
        <v>3783</v>
      </c>
      <c r="C78" s="63" t="s">
        <v>4421</v>
      </c>
      <c r="D78" s="63" t="s">
        <v>3862</v>
      </c>
      <c r="E78" s="63">
        <v>7</v>
      </c>
      <c r="F78" s="63">
        <v>1</v>
      </c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</row>
    <row r="79" customHeight="1" spans="1:27">
      <c r="A79" s="63">
        <v>1999</v>
      </c>
      <c r="B79" s="63" t="s">
        <v>3765</v>
      </c>
      <c r="C79" s="63" t="s">
        <v>5596</v>
      </c>
      <c r="D79" s="63" t="s">
        <v>3825</v>
      </c>
      <c r="E79" s="63">
        <v>7</v>
      </c>
      <c r="F79" s="63">
        <v>1</v>
      </c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</row>
    <row r="80" customHeight="1" spans="1:27">
      <c r="A80" s="63">
        <v>1999</v>
      </c>
      <c r="B80" s="63" t="s">
        <v>3783</v>
      </c>
      <c r="C80" s="63" t="s">
        <v>4459</v>
      </c>
      <c r="D80" s="62"/>
      <c r="E80" s="63">
        <v>8</v>
      </c>
      <c r="F80" s="63">
        <v>1</v>
      </c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</row>
    <row r="81" customHeight="1" spans="1:27">
      <c r="A81" s="63">
        <v>1999</v>
      </c>
      <c r="B81" s="63" t="s">
        <v>3777</v>
      </c>
      <c r="C81" s="63" t="s">
        <v>4002</v>
      </c>
      <c r="D81" s="63" t="s">
        <v>3862</v>
      </c>
      <c r="E81" s="63">
        <v>8</v>
      </c>
      <c r="F81" s="63">
        <v>1</v>
      </c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</row>
    <row r="82" customHeight="1" spans="1:27">
      <c r="A82" s="63">
        <v>2000</v>
      </c>
      <c r="B82" s="63" t="s">
        <v>3765</v>
      </c>
      <c r="C82" s="63" t="s">
        <v>4400</v>
      </c>
      <c r="D82" s="63" t="s">
        <v>4429</v>
      </c>
      <c r="E82" s="63">
        <v>8</v>
      </c>
      <c r="F82" s="63">
        <v>1</v>
      </c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</row>
    <row r="83" customHeight="1" spans="1:27">
      <c r="A83" s="63">
        <v>2000</v>
      </c>
      <c r="B83" s="63" t="s">
        <v>3768</v>
      </c>
      <c r="C83" s="63" t="s">
        <v>4448</v>
      </c>
      <c r="D83" s="62"/>
      <c r="E83" s="63">
        <v>8</v>
      </c>
      <c r="F83" s="63">
        <v>1</v>
      </c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</row>
    <row r="84" customHeight="1" spans="1:27">
      <c r="A84" s="63">
        <v>2016</v>
      </c>
      <c r="B84" s="63" t="s">
        <v>3998</v>
      </c>
      <c r="C84" s="63" t="s">
        <v>3999</v>
      </c>
      <c r="D84" s="63" t="s">
        <v>4000</v>
      </c>
      <c r="E84" s="63">
        <v>9</v>
      </c>
      <c r="F84" s="63">
        <v>1</v>
      </c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</row>
    <row r="85" customHeight="1" spans="1:27">
      <c r="A85" s="63">
        <v>1999</v>
      </c>
      <c r="B85" s="63" t="s">
        <v>5597</v>
      </c>
      <c r="C85" s="63" t="s">
        <v>5598</v>
      </c>
      <c r="D85" s="63" t="s">
        <v>4744</v>
      </c>
      <c r="E85" s="63">
        <v>10</v>
      </c>
      <c r="F85" s="63">
        <v>1</v>
      </c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</row>
    <row r="86" customHeight="1" spans="1:27">
      <c r="A86" s="63">
        <v>1999</v>
      </c>
      <c r="B86" s="63" t="s">
        <v>5597</v>
      </c>
      <c r="C86" s="63" t="s">
        <v>5598</v>
      </c>
      <c r="D86" s="63" t="s">
        <v>5599</v>
      </c>
      <c r="E86" s="63">
        <v>10</v>
      </c>
      <c r="F86" s="63">
        <v>1</v>
      </c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</row>
    <row r="87" customHeight="1" spans="1:27">
      <c r="A87" s="63">
        <v>1999</v>
      </c>
      <c r="B87" s="63" t="s">
        <v>5597</v>
      </c>
      <c r="C87" s="63" t="s">
        <v>5600</v>
      </c>
      <c r="D87" s="63" t="s">
        <v>5601</v>
      </c>
      <c r="E87" s="63">
        <v>9</v>
      </c>
      <c r="F87" s="63">
        <v>1</v>
      </c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</row>
    <row r="88" customHeight="1" spans="1:27">
      <c r="A88" s="63">
        <v>1999</v>
      </c>
      <c r="B88" s="63" t="s">
        <v>5597</v>
      </c>
      <c r="C88" s="63" t="s">
        <v>5598</v>
      </c>
      <c r="D88" s="63" t="s">
        <v>5602</v>
      </c>
      <c r="E88" s="63">
        <v>9</v>
      </c>
      <c r="F88" s="63">
        <v>1</v>
      </c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</row>
    <row r="89" customHeight="1" spans="1:27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</row>
    <row r="90" customHeight="1" spans="1:27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</row>
    <row r="91" customHeight="1" spans="1:27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</row>
    <row r="92" customHeight="1" spans="1:27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</row>
    <row r="93" customHeight="1" spans="1:27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</row>
    <row r="94" customHeight="1" spans="1:27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</row>
    <row r="95" customHeight="1" spans="1:27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FFFF"/>
    <outlinePr summaryBelow="0" summaryRight="0"/>
  </sheetPr>
  <dimension ref="A1:AH239"/>
  <sheetViews>
    <sheetView workbookViewId="0">
      <selection activeCell="A1" sqref="A1"/>
    </sheetView>
  </sheetViews>
  <sheetFormatPr defaultColWidth="12.6285714285714" defaultRowHeight="15.75" customHeight="1"/>
  <sheetData>
    <row r="1" customHeight="1" spans="1:34">
      <c r="A1" s="52" t="s">
        <v>3</v>
      </c>
      <c r="B1" s="52" t="s">
        <v>4</v>
      </c>
      <c r="C1" s="52" t="s">
        <v>5</v>
      </c>
      <c r="D1" s="52" t="s">
        <v>6</v>
      </c>
      <c r="E1" s="52" t="s">
        <v>7</v>
      </c>
      <c r="F1" s="52" t="s">
        <v>8</v>
      </c>
      <c r="G1" s="52" t="s">
        <v>4927</v>
      </c>
      <c r="H1" s="53" t="s">
        <v>830</v>
      </c>
      <c r="I1" s="79"/>
      <c r="K1" s="53"/>
      <c r="L1" s="53"/>
      <c r="M1" s="53" t="s">
        <v>5603</v>
      </c>
      <c r="N1" s="53" t="s">
        <v>5604</v>
      </c>
      <c r="O1" s="53"/>
      <c r="P1" s="53"/>
      <c r="Q1" s="53"/>
      <c r="R1" s="80"/>
      <c r="S1" s="81"/>
      <c r="T1" s="81"/>
      <c r="U1" s="81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</row>
    <row r="2" customHeight="1" spans="11:12">
      <c r="K2" s="11" t="s">
        <v>1780</v>
      </c>
      <c r="L2" s="12" t="s">
        <v>1781</v>
      </c>
    </row>
    <row r="3" customHeight="1" spans="11:14">
      <c r="K3" s="15">
        <f>G239</f>
        <v>219</v>
      </c>
      <c r="L3" s="16">
        <f>SUM(I4:I236)</f>
        <v>7252</v>
      </c>
      <c r="M3" s="28">
        <f>SUM(I7:I12,I4:I5,I19:I23,I26:I36,I38:I43,I53:I63,I65:I69,I71:I73,I77:I84,I87:I93,I104:I112,I96:I102,I114,I116:I118,I120,I123:I131,I133:I139,I141,I144:I149,I152,I154:I156,I158:I162,I164:I172,I175:I182,I184:I192,I204:I212,I214:I215,I218:I226,I228:I236)</f>
        <v>6633</v>
      </c>
      <c r="N3" s="26">
        <f>SUM(G4:G5,G7:G12,G19:G23,G26:G36,G38:G43,G53:G63,G65:G69,G71:G73,G77:G84,G87:G93,G96:G102,G104:G112,G114,G116:G118,G120,G123:G131,G133:G139,G141,G144:G149,G152,G154:G156,G158:G162,G164:G172,G175:G182,G184:G192,G204:G212,G214:G215,G218:G226,G228:G236)</f>
        <v>184</v>
      </c>
    </row>
    <row r="4" customHeight="1" spans="1:13">
      <c r="A4" s="72">
        <v>2014</v>
      </c>
      <c r="B4" s="72" t="s">
        <v>23</v>
      </c>
      <c r="C4" s="72" t="s">
        <v>5605</v>
      </c>
      <c r="D4" s="72">
        <v>117</v>
      </c>
      <c r="E4" s="72" t="s">
        <v>5015</v>
      </c>
      <c r="F4" s="72" t="s">
        <v>25</v>
      </c>
      <c r="G4" s="3">
        <v>1</v>
      </c>
      <c r="H4" s="3">
        <v>25</v>
      </c>
      <c r="I4" s="6">
        <f t="shared" ref="I4:I172" si="0">G4*H4</f>
        <v>25</v>
      </c>
      <c r="J4" s="6">
        <f t="shared" ref="J4:J5" si="1">0.85*I4</f>
        <v>21.25</v>
      </c>
      <c r="M4" s="64">
        <f>0.85*M3</f>
        <v>5638.05</v>
      </c>
    </row>
    <row r="5" customHeight="1" spans="1:10">
      <c r="A5" s="72">
        <v>2020</v>
      </c>
      <c r="B5" s="72" t="s">
        <v>1847</v>
      </c>
      <c r="C5" s="72" t="s">
        <v>880</v>
      </c>
      <c r="D5" s="72">
        <v>102</v>
      </c>
      <c r="E5" s="73"/>
      <c r="F5" s="72" t="s">
        <v>30</v>
      </c>
      <c r="G5" s="3">
        <v>1</v>
      </c>
      <c r="H5" s="3">
        <v>50</v>
      </c>
      <c r="I5" s="6">
        <f t="shared" si="0"/>
        <v>50</v>
      </c>
      <c r="J5" s="6">
        <f t="shared" si="1"/>
        <v>42.5</v>
      </c>
    </row>
    <row r="6" customHeight="1" spans="1:9">
      <c r="A6" s="3">
        <v>2014</v>
      </c>
      <c r="B6" s="3" t="s">
        <v>5606</v>
      </c>
      <c r="C6" s="3" t="s">
        <v>5607</v>
      </c>
      <c r="D6" s="3" t="s">
        <v>5608</v>
      </c>
      <c r="E6" s="3" t="s">
        <v>5609</v>
      </c>
      <c r="F6" s="3" t="s">
        <v>25</v>
      </c>
      <c r="G6" s="3">
        <v>1</v>
      </c>
      <c r="H6" s="3">
        <v>15</v>
      </c>
      <c r="I6" s="6">
        <f t="shared" si="0"/>
        <v>15</v>
      </c>
    </row>
    <row r="7" customHeight="1" spans="1:10">
      <c r="A7" s="72">
        <v>2018</v>
      </c>
      <c r="B7" s="72" t="s">
        <v>5610</v>
      </c>
      <c r="C7" s="72" t="s">
        <v>3382</v>
      </c>
      <c r="D7" s="72">
        <v>152</v>
      </c>
      <c r="E7" s="72" t="s">
        <v>5611</v>
      </c>
      <c r="F7" s="72" t="s">
        <v>244</v>
      </c>
      <c r="G7" s="3">
        <v>1</v>
      </c>
      <c r="H7" s="3">
        <v>50</v>
      </c>
      <c r="I7" s="6">
        <f t="shared" si="0"/>
        <v>50</v>
      </c>
      <c r="J7" s="6">
        <f t="shared" ref="J7:J9" si="2">0.85*I7</f>
        <v>42.5</v>
      </c>
    </row>
    <row r="8" customHeight="1" spans="1:10">
      <c r="A8" s="72">
        <v>2018</v>
      </c>
      <c r="B8" s="72" t="s">
        <v>786</v>
      </c>
      <c r="C8" s="72" t="s">
        <v>3382</v>
      </c>
      <c r="D8" s="72">
        <v>213</v>
      </c>
      <c r="E8" s="72" t="s">
        <v>1090</v>
      </c>
      <c r="F8" s="72" t="s">
        <v>244</v>
      </c>
      <c r="G8" s="3">
        <v>1</v>
      </c>
      <c r="H8" s="3">
        <v>40</v>
      </c>
      <c r="I8" s="6">
        <f t="shared" si="0"/>
        <v>40</v>
      </c>
      <c r="J8" s="6">
        <f t="shared" si="2"/>
        <v>34</v>
      </c>
    </row>
    <row r="9" customHeight="1" spans="1:10">
      <c r="A9" s="72">
        <v>2018</v>
      </c>
      <c r="B9" s="72" t="s">
        <v>305</v>
      </c>
      <c r="C9" s="72" t="s">
        <v>3382</v>
      </c>
      <c r="D9" s="72">
        <v>158</v>
      </c>
      <c r="E9" s="72" t="s">
        <v>5612</v>
      </c>
      <c r="F9" s="72" t="s">
        <v>244</v>
      </c>
      <c r="G9" s="3">
        <v>1</v>
      </c>
      <c r="H9" s="3">
        <v>50</v>
      </c>
      <c r="I9" s="6">
        <f t="shared" si="0"/>
        <v>50</v>
      </c>
      <c r="J9" s="6">
        <f t="shared" si="2"/>
        <v>42.5</v>
      </c>
    </row>
    <row r="10" customHeight="1" spans="1:9">
      <c r="A10" s="72">
        <v>2019</v>
      </c>
      <c r="B10" s="72" t="s">
        <v>786</v>
      </c>
      <c r="C10" s="72" t="s">
        <v>1089</v>
      </c>
      <c r="D10" s="72">
        <v>353</v>
      </c>
      <c r="E10" s="72" t="s">
        <v>889</v>
      </c>
      <c r="F10" s="72" t="s">
        <v>30</v>
      </c>
      <c r="G10" s="3">
        <v>1</v>
      </c>
      <c r="H10" s="3">
        <v>120</v>
      </c>
      <c r="I10" s="6">
        <f t="shared" si="0"/>
        <v>120</v>
      </c>
    </row>
    <row r="11" customHeight="1" spans="1:10">
      <c r="A11" s="72">
        <v>2018</v>
      </c>
      <c r="B11" s="72" t="s">
        <v>305</v>
      </c>
      <c r="C11" s="72" t="s">
        <v>3382</v>
      </c>
      <c r="D11" s="72">
        <v>158</v>
      </c>
      <c r="E11" s="72" t="s">
        <v>5613</v>
      </c>
      <c r="F11" s="72" t="s">
        <v>25</v>
      </c>
      <c r="G11" s="3">
        <v>1</v>
      </c>
      <c r="H11" s="3">
        <v>30</v>
      </c>
      <c r="I11" s="6">
        <f t="shared" si="0"/>
        <v>30</v>
      </c>
      <c r="J11" s="6">
        <f>0.85*I11</f>
        <v>25.5</v>
      </c>
    </row>
    <row r="12" customHeight="1" spans="1:10">
      <c r="A12" s="72">
        <v>2018</v>
      </c>
      <c r="B12" s="72" t="s">
        <v>786</v>
      </c>
      <c r="C12" s="72" t="s">
        <v>922</v>
      </c>
      <c r="D12" s="72">
        <v>102</v>
      </c>
      <c r="E12" s="72" t="s">
        <v>1090</v>
      </c>
      <c r="F12" s="72" t="s">
        <v>25</v>
      </c>
      <c r="G12" s="3">
        <v>1</v>
      </c>
      <c r="H12" s="3">
        <v>150</v>
      </c>
      <c r="I12" s="6">
        <f t="shared" si="0"/>
        <v>150</v>
      </c>
      <c r="J12" s="3">
        <v>120</v>
      </c>
    </row>
    <row r="13" customHeight="1" spans="1:9">
      <c r="A13" s="3">
        <v>2019</v>
      </c>
      <c r="B13" s="3" t="s">
        <v>786</v>
      </c>
      <c r="C13" s="3" t="s">
        <v>5614</v>
      </c>
      <c r="D13" s="3">
        <v>322</v>
      </c>
      <c r="E13" s="3" t="s">
        <v>889</v>
      </c>
      <c r="F13" s="3" t="s">
        <v>30</v>
      </c>
      <c r="G13" s="3">
        <v>1</v>
      </c>
      <c r="H13" s="3">
        <v>75</v>
      </c>
      <c r="I13" s="6">
        <f t="shared" si="0"/>
        <v>75</v>
      </c>
    </row>
    <row r="14" customHeight="1" spans="1:9">
      <c r="A14" s="3">
        <v>2018</v>
      </c>
      <c r="B14" s="3" t="s">
        <v>1706</v>
      </c>
      <c r="C14" s="3" t="s">
        <v>1087</v>
      </c>
      <c r="D14" s="3" t="s">
        <v>5615</v>
      </c>
      <c r="E14" s="3" t="s">
        <v>5616</v>
      </c>
      <c r="F14" s="3" t="s">
        <v>72</v>
      </c>
      <c r="G14" s="3">
        <v>1</v>
      </c>
      <c r="I14" s="6">
        <f t="shared" si="0"/>
        <v>0</v>
      </c>
    </row>
    <row r="15" customHeight="1" spans="1:9">
      <c r="A15" s="3">
        <v>2020</v>
      </c>
      <c r="B15" s="3" t="s">
        <v>1591</v>
      </c>
      <c r="C15" s="3" t="s">
        <v>1087</v>
      </c>
      <c r="D15" s="3">
        <v>12</v>
      </c>
      <c r="E15" s="3" t="s">
        <v>5617</v>
      </c>
      <c r="F15" s="3" t="s">
        <v>30</v>
      </c>
      <c r="G15" s="3">
        <v>1</v>
      </c>
      <c r="I15" s="6">
        <f t="shared" si="0"/>
        <v>0</v>
      </c>
    </row>
    <row r="16" customHeight="1" spans="1:10">
      <c r="A16" s="3">
        <v>2020</v>
      </c>
      <c r="B16" s="3" t="s">
        <v>5618</v>
      </c>
      <c r="C16" s="3" t="s">
        <v>854</v>
      </c>
      <c r="E16" s="3" t="s">
        <v>5619</v>
      </c>
      <c r="F16" s="3" t="s">
        <v>5620</v>
      </c>
      <c r="G16" s="3">
        <v>1</v>
      </c>
      <c r="H16" s="3">
        <v>150</v>
      </c>
      <c r="I16" s="6">
        <f t="shared" si="0"/>
        <v>150</v>
      </c>
      <c r="J16" s="6">
        <f>0.85*I16</f>
        <v>127.5</v>
      </c>
    </row>
    <row r="17" customHeight="1" spans="1:9">
      <c r="A17" s="3">
        <v>2020</v>
      </c>
      <c r="B17" s="3" t="s">
        <v>5621</v>
      </c>
      <c r="C17" s="3" t="s">
        <v>5622</v>
      </c>
      <c r="E17" s="74">
        <v>44562</v>
      </c>
      <c r="F17" s="3" t="s">
        <v>5620</v>
      </c>
      <c r="G17" s="3">
        <v>1</v>
      </c>
      <c r="I17" s="6">
        <f t="shared" si="0"/>
        <v>0</v>
      </c>
    </row>
    <row r="18" customHeight="1" spans="9:9">
      <c r="I18" s="6">
        <f t="shared" si="0"/>
        <v>0</v>
      </c>
    </row>
    <row r="19" customHeight="1" spans="1:9">
      <c r="A19" s="72">
        <v>2019</v>
      </c>
      <c r="B19" s="72" t="s">
        <v>5610</v>
      </c>
      <c r="C19" s="72" t="s">
        <v>1092</v>
      </c>
      <c r="D19" s="72">
        <v>182</v>
      </c>
      <c r="E19" s="73"/>
      <c r="F19" s="72" t="s">
        <v>25</v>
      </c>
      <c r="G19" s="3">
        <v>1</v>
      </c>
      <c r="H19" s="3">
        <v>20</v>
      </c>
      <c r="I19" s="6">
        <f t="shared" si="0"/>
        <v>20</v>
      </c>
    </row>
    <row r="20" customHeight="1" spans="1:10">
      <c r="A20" s="72">
        <v>2012</v>
      </c>
      <c r="B20" s="72" t="s">
        <v>23</v>
      </c>
      <c r="C20" s="72" t="s">
        <v>906</v>
      </c>
      <c r="D20" s="72">
        <v>109</v>
      </c>
      <c r="E20" s="73"/>
      <c r="F20" s="72" t="s">
        <v>30</v>
      </c>
      <c r="G20" s="3">
        <v>1</v>
      </c>
      <c r="H20" s="3">
        <v>40</v>
      </c>
      <c r="I20" s="6">
        <f t="shared" si="0"/>
        <v>40</v>
      </c>
      <c r="J20" s="6">
        <f>0.85*I20</f>
        <v>34</v>
      </c>
    </row>
    <row r="21" customHeight="1" spans="1:9">
      <c r="A21" s="72">
        <v>2019</v>
      </c>
      <c r="B21" s="72" t="s">
        <v>305</v>
      </c>
      <c r="C21" s="72" t="s">
        <v>1092</v>
      </c>
      <c r="D21" s="72">
        <v>163</v>
      </c>
      <c r="E21" s="72" t="s">
        <v>5623</v>
      </c>
      <c r="F21" s="72" t="s">
        <v>25</v>
      </c>
      <c r="G21" s="3">
        <v>1</v>
      </c>
      <c r="H21" s="3">
        <v>30</v>
      </c>
      <c r="I21" s="6">
        <f t="shared" si="0"/>
        <v>30</v>
      </c>
    </row>
    <row r="22" customHeight="1" spans="1:9">
      <c r="A22" s="72">
        <v>2020</v>
      </c>
      <c r="B22" s="72" t="s">
        <v>1377</v>
      </c>
      <c r="C22" s="72" t="s">
        <v>880</v>
      </c>
      <c r="D22" s="72">
        <v>362</v>
      </c>
      <c r="E22" s="73"/>
      <c r="F22" s="72" t="s">
        <v>25</v>
      </c>
      <c r="G22" s="3">
        <v>1</v>
      </c>
      <c r="H22" s="3">
        <v>20</v>
      </c>
      <c r="I22" s="6">
        <f t="shared" si="0"/>
        <v>20</v>
      </c>
    </row>
    <row r="23" customHeight="1" spans="1:9">
      <c r="A23" s="72">
        <v>2020</v>
      </c>
      <c r="B23" s="72" t="s">
        <v>1591</v>
      </c>
      <c r="C23" s="72" t="s">
        <v>1087</v>
      </c>
      <c r="D23" s="72">
        <v>12</v>
      </c>
      <c r="E23" s="72" t="s">
        <v>5617</v>
      </c>
      <c r="F23" s="72" t="s">
        <v>30</v>
      </c>
      <c r="G23" s="3">
        <v>1</v>
      </c>
      <c r="H23" s="3">
        <v>10</v>
      </c>
      <c r="I23" s="6">
        <f t="shared" si="0"/>
        <v>10</v>
      </c>
    </row>
    <row r="24" customHeight="1" spans="1:9">
      <c r="A24" s="3">
        <v>2018</v>
      </c>
      <c r="B24" s="3" t="s">
        <v>1706</v>
      </c>
      <c r="C24" s="3" t="s">
        <v>1087</v>
      </c>
      <c r="D24" s="3" t="s">
        <v>5615</v>
      </c>
      <c r="E24" s="3" t="s">
        <v>5624</v>
      </c>
      <c r="F24" s="3" t="s">
        <v>72</v>
      </c>
      <c r="G24" s="3">
        <v>1</v>
      </c>
      <c r="H24" s="3">
        <v>20</v>
      </c>
      <c r="I24" s="6">
        <f t="shared" si="0"/>
        <v>20</v>
      </c>
    </row>
    <row r="25" customHeight="1" spans="9:9">
      <c r="I25" s="6">
        <f t="shared" si="0"/>
        <v>0</v>
      </c>
    </row>
    <row r="26" customHeight="1" spans="1:10">
      <c r="A26" s="72">
        <v>2019</v>
      </c>
      <c r="B26" s="72" t="s">
        <v>786</v>
      </c>
      <c r="C26" s="72" t="s">
        <v>1823</v>
      </c>
      <c r="D26" s="72">
        <v>2</v>
      </c>
      <c r="E26" s="72" t="s">
        <v>5625</v>
      </c>
      <c r="F26" s="72" t="s">
        <v>25</v>
      </c>
      <c r="G26" s="3">
        <v>1</v>
      </c>
      <c r="H26" s="3">
        <v>40</v>
      </c>
      <c r="I26" s="6">
        <f t="shared" si="0"/>
        <v>40</v>
      </c>
      <c r="J26" s="6">
        <f>0.85*I26</f>
        <v>34</v>
      </c>
    </row>
    <row r="27" customHeight="1" spans="1:9">
      <c r="A27" s="72">
        <v>2015</v>
      </c>
      <c r="B27" s="72" t="s">
        <v>954</v>
      </c>
      <c r="C27" s="72" t="s">
        <v>5626</v>
      </c>
      <c r="D27" s="72">
        <v>47</v>
      </c>
      <c r="E27" s="73"/>
      <c r="F27" s="72" t="s">
        <v>25</v>
      </c>
      <c r="G27" s="3">
        <v>1</v>
      </c>
      <c r="H27" s="3">
        <v>20</v>
      </c>
      <c r="I27" s="6">
        <f t="shared" si="0"/>
        <v>20</v>
      </c>
    </row>
    <row r="28" customHeight="1" spans="1:9">
      <c r="A28" s="72">
        <v>2012</v>
      </c>
      <c r="B28" s="72" t="s">
        <v>5627</v>
      </c>
      <c r="C28" s="72" t="s">
        <v>1823</v>
      </c>
      <c r="D28" s="72">
        <v>1</v>
      </c>
      <c r="E28" s="72" t="s">
        <v>5628</v>
      </c>
      <c r="F28" s="72" t="s">
        <v>25</v>
      </c>
      <c r="G28" s="3">
        <v>1</v>
      </c>
      <c r="H28" s="3">
        <v>40</v>
      </c>
      <c r="I28" s="6">
        <f t="shared" si="0"/>
        <v>40</v>
      </c>
    </row>
    <row r="29" customHeight="1" spans="1:10">
      <c r="A29" s="72">
        <v>2019</v>
      </c>
      <c r="B29" s="72" t="s">
        <v>884</v>
      </c>
      <c r="C29" s="72" t="s">
        <v>1823</v>
      </c>
      <c r="D29" s="72">
        <v>298</v>
      </c>
      <c r="E29" s="72" t="s">
        <v>920</v>
      </c>
      <c r="F29" s="72" t="s">
        <v>30</v>
      </c>
      <c r="G29" s="3">
        <v>1</v>
      </c>
      <c r="H29" s="3">
        <v>45</v>
      </c>
      <c r="I29" s="6">
        <f t="shared" si="0"/>
        <v>45</v>
      </c>
      <c r="J29" s="6">
        <f>0.85*I29</f>
        <v>38.25</v>
      </c>
    </row>
    <row r="30" customHeight="1" spans="1:9">
      <c r="A30" s="72">
        <v>2019</v>
      </c>
      <c r="B30" s="72" t="s">
        <v>786</v>
      </c>
      <c r="C30" s="72" t="s">
        <v>1823</v>
      </c>
      <c r="D30" s="72">
        <v>129</v>
      </c>
      <c r="E30" s="72" t="s">
        <v>2260</v>
      </c>
      <c r="F30" s="72" t="s">
        <v>25</v>
      </c>
      <c r="G30" s="3">
        <v>1</v>
      </c>
      <c r="H30" s="3">
        <v>55</v>
      </c>
      <c r="I30" s="6">
        <f t="shared" si="0"/>
        <v>55</v>
      </c>
    </row>
    <row r="31" customHeight="1" spans="1:10">
      <c r="A31" s="72">
        <v>2019</v>
      </c>
      <c r="B31" s="72" t="s">
        <v>305</v>
      </c>
      <c r="C31" s="72" t="s">
        <v>1823</v>
      </c>
      <c r="D31" s="72">
        <v>60</v>
      </c>
      <c r="E31" s="72" t="s">
        <v>2478</v>
      </c>
      <c r="F31" s="72" t="s">
        <v>25</v>
      </c>
      <c r="G31" s="3">
        <v>1</v>
      </c>
      <c r="H31" s="3">
        <v>20</v>
      </c>
      <c r="I31" s="6">
        <f t="shared" si="0"/>
        <v>20</v>
      </c>
      <c r="J31" s="6">
        <f>0.85*I31</f>
        <v>17</v>
      </c>
    </row>
    <row r="32" customHeight="1" spans="1:10">
      <c r="A32" s="72">
        <v>2015</v>
      </c>
      <c r="B32" s="72" t="s">
        <v>1995</v>
      </c>
      <c r="C32" s="72" t="s">
        <v>1823</v>
      </c>
      <c r="D32" s="72">
        <v>14</v>
      </c>
      <c r="E32" s="73"/>
      <c r="F32" s="72" t="s">
        <v>30</v>
      </c>
      <c r="G32" s="3">
        <v>3</v>
      </c>
      <c r="H32" s="3">
        <v>100</v>
      </c>
      <c r="I32" s="6">
        <f t="shared" si="0"/>
        <v>300</v>
      </c>
      <c r="J32" s="3">
        <v>240</v>
      </c>
    </row>
    <row r="33" customHeight="1" spans="1:10">
      <c r="A33" s="72">
        <v>2013</v>
      </c>
      <c r="B33" s="72" t="s">
        <v>1995</v>
      </c>
      <c r="C33" s="72" t="s">
        <v>1823</v>
      </c>
      <c r="D33" s="72">
        <v>20</v>
      </c>
      <c r="E33" s="72" t="s">
        <v>5629</v>
      </c>
      <c r="F33" s="72" t="s">
        <v>25</v>
      </c>
      <c r="G33" s="3">
        <v>1</v>
      </c>
      <c r="H33" s="3">
        <v>20</v>
      </c>
      <c r="I33" s="6">
        <f t="shared" si="0"/>
        <v>20</v>
      </c>
      <c r="J33" s="6">
        <f>0.85*I33</f>
        <v>17</v>
      </c>
    </row>
    <row r="34" customHeight="1" spans="1:9">
      <c r="A34" s="72">
        <v>2012</v>
      </c>
      <c r="B34" s="72" t="s">
        <v>5630</v>
      </c>
      <c r="C34" s="72" t="s">
        <v>1823</v>
      </c>
      <c r="D34" s="72">
        <v>116</v>
      </c>
      <c r="E34" s="73"/>
      <c r="F34" s="72" t="s">
        <v>25</v>
      </c>
      <c r="G34" s="3">
        <v>1</v>
      </c>
      <c r="H34" s="3">
        <v>20</v>
      </c>
      <c r="I34" s="6">
        <f t="shared" si="0"/>
        <v>20</v>
      </c>
    </row>
    <row r="35" customHeight="1" spans="1:9">
      <c r="A35" s="72">
        <v>2016</v>
      </c>
      <c r="B35" s="72" t="s">
        <v>5631</v>
      </c>
      <c r="C35" s="72" t="s">
        <v>1823</v>
      </c>
      <c r="D35" s="72">
        <v>31</v>
      </c>
      <c r="E35" s="73"/>
      <c r="F35" s="72" t="s">
        <v>25</v>
      </c>
      <c r="G35" s="3">
        <v>1</v>
      </c>
      <c r="H35" s="3">
        <v>15</v>
      </c>
      <c r="I35" s="6">
        <f t="shared" si="0"/>
        <v>15</v>
      </c>
    </row>
    <row r="36" customHeight="1" spans="1:9">
      <c r="A36" s="72">
        <v>2010</v>
      </c>
      <c r="B36" s="72" t="s">
        <v>5632</v>
      </c>
      <c r="C36" s="72" t="s">
        <v>1823</v>
      </c>
      <c r="D36" s="72">
        <v>17</v>
      </c>
      <c r="E36" s="72" t="s">
        <v>5633</v>
      </c>
      <c r="F36" s="72" t="s">
        <v>25</v>
      </c>
      <c r="G36" s="3">
        <v>1</v>
      </c>
      <c r="H36" s="3">
        <v>20</v>
      </c>
      <c r="I36" s="6">
        <f t="shared" si="0"/>
        <v>20</v>
      </c>
    </row>
    <row r="37" customHeight="1" spans="1:9">
      <c r="A37" s="75">
        <v>2016</v>
      </c>
      <c r="B37" s="75" t="s">
        <v>5445</v>
      </c>
      <c r="C37" s="75" t="s">
        <v>1823</v>
      </c>
      <c r="D37" s="75">
        <v>64</v>
      </c>
      <c r="E37" s="76"/>
      <c r="F37" s="75" t="s">
        <v>25</v>
      </c>
      <c r="G37" s="3">
        <v>1</v>
      </c>
      <c r="H37" s="3">
        <v>15</v>
      </c>
      <c r="I37" s="6">
        <f t="shared" si="0"/>
        <v>15</v>
      </c>
    </row>
    <row r="38" customHeight="1" spans="1:10">
      <c r="A38" s="72">
        <v>2003</v>
      </c>
      <c r="B38" s="72" t="s">
        <v>1802</v>
      </c>
      <c r="C38" s="72" t="s">
        <v>1823</v>
      </c>
      <c r="D38" s="73"/>
      <c r="E38" s="72" t="s">
        <v>5634</v>
      </c>
      <c r="F38" s="72" t="s">
        <v>25</v>
      </c>
      <c r="G38" s="3">
        <v>1</v>
      </c>
      <c r="H38" s="3">
        <v>25</v>
      </c>
      <c r="I38" s="6">
        <f t="shared" si="0"/>
        <v>25</v>
      </c>
      <c r="J38" s="6">
        <f>0.85*I38</f>
        <v>21.25</v>
      </c>
    </row>
    <row r="39" customHeight="1" spans="1:10">
      <c r="A39" s="72">
        <v>2003</v>
      </c>
      <c r="B39" s="72" t="s">
        <v>1802</v>
      </c>
      <c r="C39" s="72" t="s">
        <v>1823</v>
      </c>
      <c r="D39" s="72" t="s">
        <v>5635</v>
      </c>
      <c r="E39" s="72" t="s">
        <v>5634</v>
      </c>
      <c r="F39" s="72" t="s">
        <v>25</v>
      </c>
      <c r="G39" s="3">
        <v>2</v>
      </c>
      <c r="H39" s="3">
        <v>20</v>
      </c>
      <c r="I39" s="6">
        <f t="shared" si="0"/>
        <v>40</v>
      </c>
      <c r="J39" s="3">
        <v>30</v>
      </c>
    </row>
    <row r="40" customHeight="1" spans="1:10">
      <c r="A40" s="72">
        <v>2003</v>
      </c>
      <c r="B40" s="72" t="s">
        <v>1802</v>
      </c>
      <c r="C40" s="72" t="s">
        <v>1823</v>
      </c>
      <c r="D40" s="72">
        <v>28</v>
      </c>
      <c r="E40" s="73"/>
      <c r="F40" s="72" t="s">
        <v>25</v>
      </c>
      <c r="G40" s="3">
        <v>1</v>
      </c>
      <c r="H40" s="3">
        <v>40</v>
      </c>
      <c r="I40" s="6">
        <f t="shared" si="0"/>
        <v>40</v>
      </c>
      <c r="J40" s="3">
        <v>30</v>
      </c>
    </row>
    <row r="41" customHeight="1" spans="1:10">
      <c r="A41" s="72">
        <v>2013</v>
      </c>
      <c r="B41" s="72" t="s">
        <v>2660</v>
      </c>
      <c r="C41" s="72" t="s">
        <v>1823</v>
      </c>
      <c r="D41" s="72">
        <v>39</v>
      </c>
      <c r="E41" s="73"/>
      <c r="F41" s="72" t="s">
        <v>25</v>
      </c>
      <c r="G41" s="3">
        <v>1</v>
      </c>
      <c r="H41" s="3">
        <v>20</v>
      </c>
      <c r="I41" s="6">
        <f t="shared" si="0"/>
        <v>20</v>
      </c>
      <c r="J41" s="6">
        <f t="shared" ref="J41:J43" si="3">0.85*I41</f>
        <v>17</v>
      </c>
    </row>
    <row r="42" customHeight="1" spans="1:10">
      <c r="A42" s="72">
        <v>2004</v>
      </c>
      <c r="B42" s="72" t="s">
        <v>2125</v>
      </c>
      <c r="C42" s="72" t="s">
        <v>1823</v>
      </c>
      <c r="D42" s="72" t="s">
        <v>5636</v>
      </c>
      <c r="E42" s="72" t="s">
        <v>5637</v>
      </c>
      <c r="F42" s="72" t="s">
        <v>25</v>
      </c>
      <c r="G42" s="3">
        <v>1</v>
      </c>
      <c r="H42" s="3">
        <v>40</v>
      </c>
      <c r="I42" s="6">
        <f t="shared" si="0"/>
        <v>40</v>
      </c>
      <c r="J42" s="6">
        <f t="shared" si="3"/>
        <v>34</v>
      </c>
    </row>
    <row r="43" customHeight="1" spans="1:10">
      <c r="A43" s="72">
        <v>2015</v>
      </c>
      <c r="B43" s="72" t="s">
        <v>119</v>
      </c>
      <c r="C43" s="72" t="s">
        <v>1823</v>
      </c>
      <c r="D43" s="72">
        <v>12</v>
      </c>
      <c r="E43" s="72" t="s">
        <v>5638</v>
      </c>
      <c r="F43" s="72" t="s">
        <v>25</v>
      </c>
      <c r="G43" s="3">
        <v>1</v>
      </c>
      <c r="H43" s="3">
        <v>20</v>
      </c>
      <c r="I43" s="6">
        <f t="shared" si="0"/>
        <v>20</v>
      </c>
      <c r="J43" s="6">
        <f t="shared" si="3"/>
        <v>17</v>
      </c>
    </row>
    <row r="44" customHeight="1" spans="9:9">
      <c r="I44" s="6">
        <f t="shared" si="0"/>
        <v>0</v>
      </c>
    </row>
    <row r="45" customHeight="1" spans="1:9">
      <c r="A45" s="3">
        <v>1998</v>
      </c>
      <c r="B45" s="3" t="s">
        <v>5639</v>
      </c>
      <c r="C45" s="3" t="s">
        <v>2430</v>
      </c>
      <c r="D45" s="3">
        <v>56</v>
      </c>
      <c r="F45" s="3" t="s">
        <v>72</v>
      </c>
      <c r="G45" s="3">
        <v>1</v>
      </c>
      <c r="H45" s="3">
        <v>15</v>
      </c>
      <c r="I45" s="6">
        <f t="shared" si="0"/>
        <v>15</v>
      </c>
    </row>
    <row r="46" customHeight="1" spans="1:9">
      <c r="A46" s="3">
        <v>1998</v>
      </c>
      <c r="B46" s="3" t="s">
        <v>5639</v>
      </c>
      <c r="C46" s="3" t="s">
        <v>2430</v>
      </c>
      <c r="D46" s="3">
        <v>9</v>
      </c>
      <c r="F46" s="3" t="s">
        <v>25</v>
      </c>
      <c r="G46" s="3">
        <v>1</v>
      </c>
      <c r="H46" s="3">
        <v>25</v>
      </c>
      <c r="I46" s="6">
        <f t="shared" si="0"/>
        <v>25</v>
      </c>
    </row>
    <row r="47" customHeight="1" spans="1:9">
      <c r="A47" s="3">
        <v>1998</v>
      </c>
      <c r="B47" s="3" t="s">
        <v>5639</v>
      </c>
      <c r="C47" s="3" t="s">
        <v>2430</v>
      </c>
      <c r="D47" s="3">
        <v>81</v>
      </c>
      <c r="F47" s="3" t="s">
        <v>72</v>
      </c>
      <c r="G47" s="3">
        <v>1</v>
      </c>
      <c r="H47" s="3">
        <v>15</v>
      </c>
      <c r="I47" s="6">
        <f t="shared" si="0"/>
        <v>15</v>
      </c>
    </row>
    <row r="48" customHeight="1" spans="1:9">
      <c r="A48" s="3">
        <v>2008</v>
      </c>
      <c r="B48" s="3" t="s">
        <v>5640</v>
      </c>
      <c r="C48" s="3" t="s">
        <v>2430</v>
      </c>
      <c r="D48" s="3">
        <v>51</v>
      </c>
      <c r="E48" s="3" t="s">
        <v>5641</v>
      </c>
      <c r="F48" s="3" t="s">
        <v>1138</v>
      </c>
      <c r="G48" s="3">
        <v>1</v>
      </c>
      <c r="I48" s="6">
        <f t="shared" si="0"/>
        <v>0</v>
      </c>
    </row>
    <row r="49" customHeight="1" spans="1:9">
      <c r="A49" s="3">
        <v>1998</v>
      </c>
      <c r="B49" s="3" t="s">
        <v>5642</v>
      </c>
      <c r="C49" s="3" t="s">
        <v>2430</v>
      </c>
      <c r="D49" s="3">
        <v>1</v>
      </c>
      <c r="F49" s="3" t="s">
        <v>1138</v>
      </c>
      <c r="G49" s="3">
        <v>1</v>
      </c>
      <c r="I49" s="6">
        <f t="shared" si="0"/>
        <v>0</v>
      </c>
    </row>
    <row r="50" customHeight="1" spans="1:9">
      <c r="A50" s="3">
        <v>2003</v>
      </c>
      <c r="B50" s="3" t="s">
        <v>5643</v>
      </c>
      <c r="C50" s="3" t="s">
        <v>2430</v>
      </c>
      <c r="D50" s="3" t="s">
        <v>5644</v>
      </c>
      <c r="E50" s="3" t="s">
        <v>5645</v>
      </c>
      <c r="F50" s="3" t="s">
        <v>25</v>
      </c>
      <c r="G50" s="3">
        <v>1</v>
      </c>
      <c r="I50" s="6">
        <f t="shared" si="0"/>
        <v>0</v>
      </c>
    </row>
    <row r="51" customHeight="1" spans="1:9">
      <c r="A51" s="3">
        <v>1998</v>
      </c>
      <c r="B51" s="3" t="s">
        <v>5646</v>
      </c>
      <c r="C51" s="3" t="s">
        <v>2430</v>
      </c>
      <c r="D51" s="3">
        <v>175</v>
      </c>
      <c r="E51" s="3" t="s">
        <v>5647</v>
      </c>
      <c r="F51" s="3" t="s">
        <v>666</v>
      </c>
      <c r="G51" s="3">
        <v>1</v>
      </c>
      <c r="H51" s="3">
        <v>10</v>
      </c>
      <c r="I51" s="6">
        <f t="shared" si="0"/>
        <v>10</v>
      </c>
    </row>
    <row r="52" customHeight="1" spans="9:9">
      <c r="I52" s="6">
        <f t="shared" si="0"/>
        <v>0</v>
      </c>
    </row>
    <row r="53" customHeight="1" spans="1:10">
      <c r="A53" s="72">
        <v>2018</v>
      </c>
      <c r="B53" s="72" t="s">
        <v>2683</v>
      </c>
      <c r="C53" s="72" t="s">
        <v>2688</v>
      </c>
      <c r="D53" s="72">
        <v>108</v>
      </c>
      <c r="E53" s="73"/>
      <c r="F53" s="72" t="s">
        <v>25</v>
      </c>
      <c r="G53" s="3">
        <v>2</v>
      </c>
      <c r="H53" s="3">
        <v>10</v>
      </c>
      <c r="I53" s="6">
        <f t="shared" si="0"/>
        <v>20</v>
      </c>
      <c r="J53" s="6">
        <f>0.85*I53</f>
        <v>17</v>
      </c>
    </row>
    <row r="54" customHeight="1" spans="1:9">
      <c r="A54" s="72">
        <v>2018</v>
      </c>
      <c r="B54" s="72" t="s">
        <v>2683</v>
      </c>
      <c r="C54" s="72" t="s">
        <v>2688</v>
      </c>
      <c r="D54" s="72">
        <v>108</v>
      </c>
      <c r="E54" s="73"/>
      <c r="F54" s="72" t="s">
        <v>72</v>
      </c>
      <c r="G54" s="3">
        <v>1</v>
      </c>
      <c r="H54" s="3">
        <v>5</v>
      </c>
      <c r="I54" s="6">
        <f t="shared" si="0"/>
        <v>5</v>
      </c>
    </row>
    <row r="55" customHeight="1" spans="1:34">
      <c r="A55" s="77">
        <v>2018</v>
      </c>
      <c r="B55" s="78" t="s">
        <v>2683</v>
      </c>
      <c r="C55" s="78" t="s">
        <v>2688</v>
      </c>
      <c r="D55" s="77">
        <v>108</v>
      </c>
      <c r="E55" s="78" t="s">
        <v>5648</v>
      </c>
      <c r="F55" s="78" t="s">
        <v>25</v>
      </c>
      <c r="G55" s="65">
        <v>1</v>
      </c>
      <c r="H55" s="45">
        <v>20</v>
      </c>
      <c r="I55" s="6">
        <f t="shared" si="0"/>
        <v>20</v>
      </c>
      <c r="J55" s="6">
        <f>0.85*I55</f>
        <v>17</v>
      </c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</row>
    <row r="56" customHeight="1" spans="1:9">
      <c r="A56" s="72">
        <v>2018</v>
      </c>
      <c r="B56" s="72" t="s">
        <v>954</v>
      </c>
      <c r="C56" s="78" t="s">
        <v>2688</v>
      </c>
      <c r="D56" s="72">
        <v>2</v>
      </c>
      <c r="E56" s="73"/>
      <c r="F56" s="72" t="s">
        <v>25</v>
      </c>
      <c r="G56" s="3">
        <v>1</v>
      </c>
      <c r="H56" s="3">
        <v>12</v>
      </c>
      <c r="I56" s="6">
        <f t="shared" si="0"/>
        <v>12</v>
      </c>
    </row>
    <row r="57" customHeight="1" spans="1:9">
      <c r="A57" s="72">
        <v>2018</v>
      </c>
      <c r="B57" s="72" t="s">
        <v>786</v>
      </c>
      <c r="C57" s="72" t="s">
        <v>5649</v>
      </c>
      <c r="D57" s="72">
        <v>289</v>
      </c>
      <c r="E57" s="73"/>
      <c r="F57" s="72" t="s">
        <v>25</v>
      </c>
      <c r="G57" s="3">
        <v>4</v>
      </c>
      <c r="H57" s="3">
        <v>12</v>
      </c>
      <c r="I57" s="6">
        <f t="shared" si="0"/>
        <v>48</v>
      </c>
    </row>
    <row r="58" customHeight="1" spans="1:9">
      <c r="A58" s="72">
        <v>2018</v>
      </c>
      <c r="B58" s="72" t="s">
        <v>786</v>
      </c>
      <c r="C58" s="72" t="s">
        <v>2688</v>
      </c>
      <c r="D58" s="72">
        <v>279</v>
      </c>
      <c r="E58" s="72" t="s">
        <v>2260</v>
      </c>
      <c r="F58" s="72" t="s">
        <v>25</v>
      </c>
      <c r="G58" s="3">
        <v>1</v>
      </c>
      <c r="H58" s="3">
        <v>35</v>
      </c>
      <c r="I58" s="6">
        <f t="shared" si="0"/>
        <v>35</v>
      </c>
    </row>
    <row r="59" customHeight="1" spans="1:9">
      <c r="A59" s="72">
        <v>2018</v>
      </c>
      <c r="B59" s="72" t="s">
        <v>786</v>
      </c>
      <c r="C59" s="72" t="s">
        <v>2688</v>
      </c>
      <c r="D59" s="72">
        <v>279</v>
      </c>
      <c r="E59" s="72" t="s">
        <v>1499</v>
      </c>
      <c r="F59" s="72" t="s">
        <v>25</v>
      </c>
      <c r="G59" s="3">
        <v>1</v>
      </c>
      <c r="H59" s="3">
        <v>80</v>
      </c>
      <c r="I59" s="6">
        <f t="shared" si="0"/>
        <v>80</v>
      </c>
    </row>
    <row r="60" customHeight="1" spans="1:9">
      <c r="A60" s="72">
        <v>2018</v>
      </c>
      <c r="B60" s="72" t="s">
        <v>786</v>
      </c>
      <c r="C60" s="72" t="s">
        <v>2688</v>
      </c>
      <c r="D60" s="72">
        <v>279</v>
      </c>
      <c r="E60" s="73"/>
      <c r="F60" s="72" t="s">
        <v>25</v>
      </c>
      <c r="G60" s="3">
        <v>1</v>
      </c>
      <c r="H60" s="3">
        <v>10</v>
      </c>
      <c r="I60" s="6">
        <f t="shared" si="0"/>
        <v>10</v>
      </c>
    </row>
    <row r="61" customHeight="1" spans="1:10">
      <c r="A61" s="72">
        <v>2018</v>
      </c>
      <c r="B61" s="72" t="s">
        <v>305</v>
      </c>
      <c r="C61" s="72" t="s">
        <v>2688</v>
      </c>
      <c r="D61" s="72">
        <v>157</v>
      </c>
      <c r="E61" s="72" t="s">
        <v>1811</v>
      </c>
      <c r="F61" s="72" t="s">
        <v>25</v>
      </c>
      <c r="G61" s="3">
        <v>1</v>
      </c>
      <c r="H61" s="3">
        <v>17</v>
      </c>
      <c r="I61" s="6">
        <f t="shared" si="0"/>
        <v>17</v>
      </c>
      <c r="J61" s="6">
        <f t="shared" ref="J61:J63" si="4">0.85*I61</f>
        <v>14.45</v>
      </c>
    </row>
    <row r="62" customHeight="1" spans="1:10">
      <c r="A62" s="72">
        <v>2018</v>
      </c>
      <c r="B62" s="72" t="s">
        <v>305</v>
      </c>
      <c r="C62" s="72" t="s">
        <v>2688</v>
      </c>
      <c r="D62" s="72">
        <v>157</v>
      </c>
      <c r="E62" s="72" t="s">
        <v>5650</v>
      </c>
      <c r="F62" s="72" t="s">
        <v>72</v>
      </c>
      <c r="G62" s="3">
        <v>1</v>
      </c>
      <c r="H62" s="3">
        <v>20</v>
      </c>
      <c r="I62" s="6">
        <f t="shared" si="0"/>
        <v>20</v>
      </c>
      <c r="J62" s="6">
        <f t="shared" si="4"/>
        <v>17</v>
      </c>
    </row>
    <row r="63" customHeight="1" spans="1:10">
      <c r="A63" s="72">
        <v>2018</v>
      </c>
      <c r="B63" s="72" t="s">
        <v>305</v>
      </c>
      <c r="C63" s="72" t="s">
        <v>2688</v>
      </c>
      <c r="D63" s="72">
        <v>157</v>
      </c>
      <c r="E63" s="72" t="s">
        <v>5651</v>
      </c>
      <c r="F63" s="72" t="s">
        <v>30</v>
      </c>
      <c r="G63" s="3">
        <v>1</v>
      </c>
      <c r="H63" s="3">
        <v>65</v>
      </c>
      <c r="I63" s="6">
        <f t="shared" si="0"/>
        <v>65</v>
      </c>
      <c r="J63" s="6">
        <f t="shared" si="4"/>
        <v>55.25</v>
      </c>
    </row>
    <row r="64" customHeight="1" spans="9:9">
      <c r="I64" s="6">
        <f t="shared" si="0"/>
        <v>0</v>
      </c>
    </row>
    <row r="65" customHeight="1" spans="1:9">
      <c r="A65" s="72">
        <v>2018</v>
      </c>
      <c r="B65" s="72" t="s">
        <v>305</v>
      </c>
      <c r="C65" s="72" t="s">
        <v>2728</v>
      </c>
      <c r="D65" s="73"/>
      <c r="E65" s="72" t="s">
        <v>2653</v>
      </c>
      <c r="F65" s="72" t="s">
        <v>25</v>
      </c>
      <c r="G65" s="3">
        <v>1</v>
      </c>
      <c r="I65" s="6">
        <f t="shared" si="0"/>
        <v>0</v>
      </c>
    </row>
    <row r="66" customHeight="1" spans="1:10">
      <c r="A66" s="72">
        <v>2019</v>
      </c>
      <c r="B66" s="72" t="s">
        <v>884</v>
      </c>
      <c r="C66" s="72" t="s">
        <v>1795</v>
      </c>
      <c r="D66" s="72">
        <v>1</v>
      </c>
      <c r="E66" s="72" t="s">
        <v>920</v>
      </c>
      <c r="F66" s="72" t="s">
        <v>25</v>
      </c>
      <c r="G66" s="3">
        <v>1</v>
      </c>
      <c r="H66" s="3">
        <v>10</v>
      </c>
      <c r="I66" s="6">
        <f t="shared" si="0"/>
        <v>10</v>
      </c>
      <c r="J66" s="6">
        <f t="shared" ref="J66:J69" si="5">0.85*I66</f>
        <v>8.5</v>
      </c>
    </row>
    <row r="67" customHeight="1" spans="1:10">
      <c r="A67" s="72">
        <v>2010</v>
      </c>
      <c r="B67" s="72" t="s">
        <v>1706</v>
      </c>
      <c r="C67" s="72" t="s">
        <v>2430</v>
      </c>
      <c r="D67" s="73"/>
      <c r="E67" s="73"/>
      <c r="F67" s="72" t="s">
        <v>25</v>
      </c>
      <c r="G67" s="3">
        <v>1</v>
      </c>
      <c r="H67" s="3">
        <v>40</v>
      </c>
      <c r="I67" s="6">
        <f t="shared" si="0"/>
        <v>40</v>
      </c>
      <c r="J67" s="6">
        <f t="shared" si="5"/>
        <v>34</v>
      </c>
    </row>
    <row r="68" customHeight="1" spans="1:10">
      <c r="A68" s="72">
        <v>2019</v>
      </c>
      <c r="B68" s="72" t="s">
        <v>884</v>
      </c>
      <c r="C68" s="72" t="s">
        <v>1840</v>
      </c>
      <c r="D68" s="72">
        <v>13</v>
      </c>
      <c r="E68" s="72" t="s">
        <v>5652</v>
      </c>
      <c r="F68" s="72" t="s">
        <v>30</v>
      </c>
      <c r="G68" s="3">
        <v>1</v>
      </c>
      <c r="H68" s="3">
        <v>30</v>
      </c>
      <c r="I68" s="6">
        <f t="shared" si="0"/>
        <v>30</v>
      </c>
      <c r="J68" s="6">
        <f t="shared" si="5"/>
        <v>25.5</v>
      </c>
    </row>
    <row r="69" customHeight="1" spans="1:10">
      <c r="A69" s="72">
        <v>2019</v>
      </c>
      <c r="B69" s="72" t="s">
        <v>884</v>
      </c>
      <c r="C69" s="72" t="s">
        <v>1840</v>
      </c>
      <c r="D69" s="72">
        <v>14</v>
      </c>
      <c r="E69" s="72" t="s">
        <v>5653</v>
      </c>
      <c r="F69" s="72" t="s">
        <v>30</v>
      </c>
      <c r="G69" s="3">
        <v>1</v>
      </c>
      <c r="H69" s="3">
        <v>60</v>
      </c>
      <c r="I69" s="6">
        <f t="shared" si="0"/>
        <v>60</v>
      </c>
      <c r="J69" s="6">
        <f t="shared" si="5"/>
        <v>51</v>
      </c>
    </row>
    <row r="70" customHeight="1" spans="1:9">
      <c r="A70" s="75">
        <v>2019</v>
      </c>
      <c r="B70" s="75" t="s">
        <v>305</v>
      </c>
      <c r="C70" s="75" t="s">
        <v>5654</v>
      </c>
      <c r="D70" s="75">
        <v>154</v>
      </c>
      <c r="E70" s="75" t="s">
        <v>5655</v>
      </c>
      <c r="F70" s="75" t="s">
        <v>72</v>
      </c>
      <c r="G70" s="3">
        <v>1</v>
      </c>
      <c r="H70" s="3">
        <v>20</v>
      </c>
      <c r="I70" s="6">
        <f t="shared" si="0"/>
        <v>20</v>
      </c>
    </row>
    <row r="71" customHeight="1" spans="1:10">
      <c r="A71" s="72">
        <v>2019</v>
      </c>
      <c r="B71" s="72" t="s">
        <v>1847</v>
      </c>
      <c r="C71" s="72" t="s">
        <v>1848</v>
      </c>
      <c r="D71" s="72">
        <v>44</v>
      </c>
      <c r="E71" s="73"/>
      <c r="F71" s="72" t="s">
        <v>25</v>
      </c>
      <c r="G71" s="3">
        <v>1</v>
      </c>
      <c r="H71" s="3">
        <v>15</v>
      </c>
      <c r="I71" s="6">
        <f t="shared" si="0"/>
        <v>15</v>
      </c>
      <c r="J71" s="6">
        <f t="shared" ref="J71:J73" si="6">0.85*I71</f>
        <v>12.75</v>
      </c>
    </row>
    <row r="72" customHeight="1" spans="1:10">
      <c r="A72" s="72">
        <v>2019</v>
      </c>
      <c r="B72" s="72" t="s">
        <v>956</v>
      </c>
      <c r="C72" s="72" t="s">
        <v>1990</v>
      </c>
      <c r="D72" s="72">
        <v>243</v>
      </c>
      <c r="E72" s="72" t="s">
        <v>2720</v>
      </c>
      <c r="F72" s="72" t="s">
        <v>30</v>
      </c>
      <c r="G72" s="3">
        <v>1</v>
      </c>
      <c r="H72" s="3">
        <v>10</v>
      </c>
      <c r="I72" s="6">
        <f t="shared" si="0"/>
        <v>10</v>
      </c>
      <c r="J72" s="6">
        <f t="shared" si="6"/>
        <v>8.5</v>
      </c>
    </row>
    <row r="73" customHeight="1" spans="1:10">
      <c r="A73" s="72">
        <v>2019</v>
      </c>
      <c r="B73" s="72" t="s">
        <v>844</v>
      </c>
      <c r="C73" s="72" t="s">
        <v>5656</v>
      </c>
      <c r="D73" s="72">
        <v>282</v>
      </c>
      <c r="E73" s="72" t="s">
        <v>898</v>
      </c>
      <c r="F73" s="72" t="s">
        <v>30</v>
      </c>
      <c r="G73" s="3">
        <v>1</v>
      </c>
      <c r="H73" s="3">
        <v>65</v>
      </c>
      <c r="I73" s="6">
        <f t="shared" si="0"/>
        <v>65</v>
      </c>
      <c r="J73" s="6">
        <f t="shared" si="6"/>
        <v>55.25</v>
      </c>
    </row>
    <row r="74" customHeight="1" spans="9:9">
      <c r="I74" s="6">
        <f t="shared" si="0"/>
        <v>0</v>
      </c>
    </row>
    <row r="75" customHeight="1" spans="1:9">
      <c r="A75" s="3">
        <v>2019</v>
      </c>
      <c r="B75" s="3" t="s">
        <v>786</v>
      </c>
      <c r="C75" s="3" t="s">
        <v>5657</v>
      </c>
      <c r="D75" s="3">
        <v>262</v>
      </c>
      <c r="F75" s="3" t="s">
        <v>30</v>
      </c>
      <c r="G75" s="3">
        <v>1</v>
      </c>
      <c r="H75" s="3">
        <v>5</v>
      </c>
      <c r="I75" s="6">
        <f t="shared" si="0"/>
        <v>5</v>
      </c>
    </row>
    <row r="76" customHeight="1" spans="9:9">
      <c r="I76" s="6">
        <f t="shared" si="0"/>
        <v>0</v>
      </c>
    </row>
    <row r="77" customHeight="1" spans="1:9">
      <c r="A77" s="72">
        <v>2019</v>
      </c>
      <c r="B77" s="72" t="s">
        <v>786</v>
      </c>
      <c r="C77" s="72" t="s">
        <v>5658</v>
      </c>
      <c r="D77" s="72">
        <v>274</v>
      </c>
      <c r="E77" s="73"/>
      <c r="F77" s="72" t="s">
        <v>30</v>
      </c>
      <c r="G77" s="3">
        <v>1</v>
      </c>
      <c r="H77" s="3">
        <v>20</v>
      </c>
      <c r="I77" s="6">
        <f t="shared" si="0"/>
        <v>20</v>
      </c>
    </row>
    <row r="78" customHeight="1" spans="1:9">
      <c r="A78" s="72">
        <v>2019</v>
      </c>
      <c r="B78" s="72" t="s">
        <v>786</v>
      </c>
      <c r="C78" s="72" t="s">
        <v>5658</v>
      </c>
      <c r="D78" s="72">
        <v>274</v>
      </c>
      <c r="E78" s="73"/>
      <c r="F78" s="72" t="s">
        <v>25</v>
      </c>
      <c r="G78" s="3">
        <v>2</v>
      </c>
      <c r="H78" s="3">
        <v>10</v>
      </c>
      <c r="I78" s="6">
        <f t="shared" si="0"/>
        <v>20</v>
      </c>
    </row>
    <row r="79" customHeight="1" spans="1:9">
      <c r="A79" s="72">
        <v>2019</v>
      </c>
      <c r="B79" s="72" t="s">
        <v>305</v>
      </c>
      <c r="C79" s="72" t="s">
        <v>2686</v>
      </c>
      <c r="D79" s="72">
        <v>194</v>
      </c>
      <c r="E79" s="73"/>
      <c r="F79" s="72" t="s">
        <v>30</v>
      </c>
      <c r="G79" s="3">
        <v>1</v>
      </c>
      <c r="H79" s="3">
        <v>10</v>
      </c>
      <c r="I79" s="6">
        <f t="shared" si="0"/>
        <v>10</v>
      </c>
    </row>
    <row r="80" customHeight="1" spans="1:9">
      <c r="A80" s="72">
        <v>2019</v>
      </c>
      <c r="B80" s="72" t="s">
        <v>1847</v>
      </c>
      <c r="C80" s="72" t="s">
        <v>5659</v>
      </c>
      <c r="D80" s="72">
        <v>7</v>
      </c>
      <c r="E80" s="72" t="s">
        <v>173</v>
      </c>
      <c r="F80" s="72" t="s">
        <v>25</v>
      </c>
      <c r="G80" s="3">
        <v>1</v>
      </c>
      <c r="H80" s="3">
        <v>20</v>
      </c>
      <c r="I80" s="6">
        <f t="shared" si="0"/>
        <v>20</v>
      </c>
    </row>
    <row r="81" customHeight="1" spans="1:9">
      <c r="A81" s="72">
        <v>2018</v>
      </c>
      <c r="B81" s="72" t="s">
        <v>5445</v>
      </c>
      <c r="C81" s="72" t="s">
        <v>5660</v>
      </c>
      <c r="D81" s="72">
        <v>151</v>
      </c>
      <c r="E81" s="73"/>
      <c r="F81" s="72" t="s">
        <v>25</v>
      </c>
      <c r="G81" s="3">
        <v>1</v>
      </c>
      <c r="H81" s="3">
        <v>10</v>
      </c>
      <c r="I81" s="6">
        <f t="shared" si="0"/>
        <v>10</v>
      </c>
    </row>
    <row r="82" customHeight="1" spans="1:9">
      <c r="A82" s="72">
        <v>2018</v>
      </c>
      <c r="B82" s="72" t="s">
        <v>954</v>
      </c>
      <c r="C82" s="72" t="s">
        <v>5661</v>
      </c>
      <c r="D82" s="72">
        <v>263</v>
      </c>
      <c r="E82" s="73"/>
      <c r="F82" s="72" t="s">
        <v>25</v>
      </c>
      <c r="G82" s="3">
        <v>1</v>
      </c>
      <c r="H82" s="3">
        <v>20</v>
      </c>
      <c r="I82" s="6">
        <f t="shared" si="0"/>
        <v>20</v>
      </c>
    </row>
    <row r="83" customHeight="1" spans="1:9">
      <c r="A83" s="72">
        <v>2018</v>
      </c>
      <c r="B83" s="72" t="s">
        <v>954</v>
      </c>
      <c r="C83" s="72" t="s">
        <v>5662</v>
      </c>
      <c r="D83" s="72">
        <v>47</v>
      </c>
      <c r="E83" s="72" t="s">
        <v>5663</v>
      </c>
      <c r="F83" s="72" t="s">
        <v>25</v>
      </c>
      <c r="G83" s="3">
        <v>1</v>
      </c>
      <c r="H83" s="3">
        <v>5</v>
      </c>
      <c r="I83" s="6">
        <f t="shared" si="0"/>
        <v>5</v>
      </c>
    </row>
    <row r="84" customHeight="1" spans="1:10">
      <c r="A84" s="72">
        <v>2017</v>
      </c>
      <c r="B84" s="72" t="s">
        <v>954</v>
      </c>
      <c r="C84" s="72" t="s">
        <v>2302</v>
      </c>
      <c r="D84" s="72">
        <v>93</v>
      </c>
      <c r="E84" s="73"/>
      <c r="F84" s="72" t="s">
        <v>25</v>
      </c>
      <c r="G84" s="3">
        <v>1</v>
      </c>
      <c r="H84" s="3">
        <v>30</v>
      </c>
      <c r="I84" s="6">
        <f t="shared" si="0"/>
        <v>30</v>
      </c>
      <c r="J84" s="6">
        <f>0.85*I84</f>
        <v>25.5</v>
      </c>
    </row>
    <row r="85" customHeight="1" spans="9:9">
      <c r="I85" s="6">
        <f t="shared" si="0"/>
        <v>0</v>
      </c>
    </row>
    <row r="86" customHeight="1" spans="1:9">
      <c r="A86" s="3">
        <v>2019</v>
      </c>
      <c r="B86" s="3" t="s">
        <v>1847</v>
      </c>
      <c r="C86" s="3" t="s">
        <v>2206</v>
      </c>
      <c r="D86" s="3">
        <v>20</v>
      </c>
      <c r="E86" s="3" t="s">
        <v>5664</v>
      </c>
      <c r="F86" s="3" t="s">
        <v>72</v>
      </c>
      <c r="G86" s="3">
        <v>1</v>
      </c>
      <c r="H86" s="3">
        <v>35</v>
      </c>
      <c r="I86" s="6">
        <f t="shared" si="0"/>
        <v>35</v>
      </c>
    </row>
    <row r="87" customHeight="1" spans="1:9">
      <c r="A87" s="72">
        <v>2019</v>
      </c>
      <c r="B87" s="72" t="s">
        <v>305</v>
      </c>
      <c r="C87" s="72" t="s">
        <v>5377</v>
      </c>
      <c r="D87" s="73"/>
      <c r="E87" s="72" t="s">
        <v>1770</v>
      </c>
      <c r="F87" s="72" t="s">
        <v>25</v>
      </c>
      <c r="G87" s="3">
        <v>1</v>
      </c>
      <c r="H87" s="3">
        <v>10</v>
      </c>
      <c r="I87" s="6">
        <f t="shared" si="0"/>
        <v>10</v>
      </c>
    </row>
    <row r="88" customHeight="1" spans="1:9">
      <c r="A88" s="72">
        <v>2019</v>
      </c>
      <c r="B88" s="72" t="s">
        <v>844</v>
      </c>
      <c r="C88" s="72" t="s">
        <v>5377</v>
      </c>
      <c r="D88" s="73"/>
      <c r="E88" s="72" t="s">
        <v>898</v>
      </c>
      <c r="F88" s="72" t="s">
        <v>25</v>
      </c>
      <c r="G88" s="3">
        <v>1</v>
      </c>
      <c r="H88" s="3">
        <v>15</v>
      </c>
      <c r="I88" s="6">
        <f t="shared" si="0"/>
        <v>15</v>
      </c>
    </row>
    <row r="89" customHeight="1" spans="1:10">
      <c r="A89" s="72">
        <v>2019</v>
      </c>
      <c r="B89" s="72" t="s">
        <v>954</v>
      </c>
      <c r="C89" s="72" t="s">
        <v>1848</v>
      </c>
      <c r="D89" s="72">
        <v>72</v>
      </c>
      <c r="E89" s="72" t="s">
        <v>5665</v>
      </c>
      <c r="F89" s="72" t="s">
        <v>30</v>
      </c>
      <c r="G89" s="3">
        <v>1</v>
      </c>
      <c r="H89" s="3">
        <v>450</v>
      </c>
      <c r="I89" s="6">
        <f t="shared" si="0"/>
        <v>450</v>
      </c>
      <c r="J89" s="6">
        <f>0.85*I89</f>
        <v>382.5</v>
      </c>
    </row>
    <row r="90" customHeight="1" spans="1:9">
      <c r="A90" s="72">
        <v>2019</v>
      </c>
      <c r="B90" s="72" t="s">
        <v>305</v>
      </c>
      <c r="C90" s="72" t="s">
        <v>2686</v>
      </c>
      <c r="D90" s="73"/>
      <c r="E90" s="72" t="s">
        <v>5666</v>
      </c>
      <c r="F90" s="72" t="s">
        <v>30</v>
      </c>
      <c r="G90" s="3">
        <v>1</v>
      </c>
      <c r="H90" s="3">
        <v>30</v>
      </c>
      <c r="I90" s="6">
        <f t="shared" si="0"/>
        <v>30</v>
      </c>
    </row>
    <row r="91" customHeight="1" spans="1:9">
      <c r="A91" s="72">
        <v>2018</v>
      </c>
      <c r="B91" s="72" t="s">
        <v>786</v>
      </c>
      <c r="C91" s="72" t="s">
        <v>5667</v>
      </c>
      <c r="D91" s="72">
        <v>11</v>
      </c>
      <c r="E91" s="72" t="s">
        <v>2260</v>
      </c>
      <c r="F91" s="72" t="s">
        <v>25</v>
      </c>
      <c r="G91" s="3">
        <v>1</v>
      </c>
      <c r="H91" s="3">
        <v>60</v>
      </c>
      <c r="I91" s="6">
        <f t="shared" si="0"/>
        <v>60</v>
      </c>
    </row>
    <row r="92" customHeight="1" spans="1:9">
      <c r="A92" s="72">
        <v>2019</v>
      </c>
      <c r="B92" s="72" t="s">
        <v>119</v>
      </c>
      <c r="C92" s="72" t="s">
        <v>1976</v>
      </c>
      <c r="D92" s="72">
        <v>16</v>
      </c>
      <c r="E92" s="72" t="s">
        <v>5668</v>
      </c>
      <c r="F92" s="72" t="s">
        <v>72</v>
      </c>
      <c r="G92" s="3">
        <v>1</v>
      </c>
      <c r="H92" s="3">
        <v>25</v>
      </c>
      <c r="I92" s="6">
        <f t="shared" si="0"/>
        <v>25</v>
      </c>
    </row>
    <row r="93" customHeight="1" spans="1:9">
      <c r="A93" s="72">
        <v>2018</v>
      </c>
      <c r="B93" s="72" t="s">
        <v>786</v>
      </c>
      <c r="C93" s="72" t="s">
        <v>5669</v>
      </c>
      <c r="D93" s="72">
        <v>184</v>
      </c>
      <c r="E93" s="72" t="s">
        <v>898</v>
      </c>
      <c r="F93" s="72" t="s">
        <v>25</v>
      </c>
      <c r="G93" s="3">
        <v>1</v>
      </c>
      <c r="H93" s="3">
        <v>70</v>
      </c>
      <c r="I93" s="6">
        <f t="shared" si="0"/>
        <v>70</v>
      </c>
    </row>
    <row r="94" customHeight="1" spans="1:9">
      <c r="A94" s="3">
        <v>2003</v>
      </c>
      <c r="B94" s="3" t="s">
        <v>5670</v>
      </c>
      <c r="C94" s="3" t="s">
        <v>5671</v>
      </c>
      <c r="F94" s="3" t="s">
        <v>25</v>
      </c>
      <c r="G94" s="3">
        <v>1</v>
      </c>
      <c r="I94" s="6">
        <f t="shared" si="0"/>
        <v>0</v>
      </c>
    </row>
    <row r="95" customHeight="1" spans="9:9">
      <c r="I95" s="6">
        <f t="shared" si="0"/>
        <v>0</v>
      </c>
    </row>
    <row r="96" customHeight="1" spans="1:9">
      <c r="A96" s="72">
        <v>2019</v>
      </c>
      <c r="B96" s="72" t="s">
        <v>305</v>
      </c>
      <c r="C96" s="72" t="s">
        <v>1840</v>
      </c>
      <c r="D96" s="72">
        <v>16</v>
      </c>
      <c r="E96" s="73"/>
      <c r="F96" s="72" t="s">
        <v>30</v>
      </c>
      <c r="G96" s="3">
        <v>3</v>
      </c>
      <c r="H96" s="3">
        <v>20</v>
      </c>
      <c r="I96" s="6">
        <f t="shared" si="0"/>
        <v>60</v>
      </c>
    </row>
    <row r="97" customHeight="1" spans="1:9">
      <c r="A97" s="72">
        <v>2018</v>
      </c>
      <c r="B97" s="72" t="s">
        <v>786</v>
      </c>
      <c r="C97" s="72" t="s">
        <v>2077</v>
      </c>
      <c r="D97" s="72">
        <v>143</v>
      </c>
      <c r="E97" s="72" t="s">
        <v>4274</v>
      </c>
      <c r="F97" s="72" t="s">
        <v>72</v>
      </c>
      <c r="G97" s="3">
        <v>1</v>
      </c>
      <c r="H97" s="3">
        <v>5</v>
      </c>
      <c r="I97" s="6">
        <f t="shared" si="0"/>
        <v>5</v>
      </c>
    </row>
    <row r="98" customHeight="1" spans="1:9">
      <c r="A98" s="72">
        <v>2019</v>
      </c>
      <c r="B98" s="72" t="s">
        <v>954</v>
      </c>
      <c r="C98" s="72" t="s">
        <v>5672</v>
      </c>
      <c r="D98" s="73"/>
      <c r="E98" s="72" t="s">
        <v>5673</v>
      </c>
      <c r="F98" s="72" t="s">
        <v>30</v>
      </c>
      <c r="G98" s="3">
        <v>1</v>
      </c>
      <c r="I98" s="6">
        <f t="shared" si="0"/>
        <v>0</v>
      </c>
    </row>
    <row r="99" customHeight="1" spans="1:9">
      <c r="A99" s="72">
        <v>2018</v>
      </c>
      <c r="B99" s="72" t="s">
        <v>786</v>
      </c>
      <c r="C99" s="72" t="s">
        <v>1804</v>
      </c>
      <c r="D99" s="72">
        <v>34</v>
      </c>
      <c r="E99" s="72" t="s">
        <v>2260</v>
      </c>
      <c r="F99" s="72" t="s">
        <v>25</v>
      </c>
      <c r="G99" s="3">
        <v>1</v>
      </c>
      <c r="H99" s="3">
        <v>15</v>
      </c>
      <c r="I99" s="6">
        <f t="shared" si="0"/>
        <v>15</v>
      </c>
    </row>
    <row r="100" customHeight="1" spans="1:9">
      <c r="A100" s="72">
        <v>2018</v>
      </c>
      <c r="B100" s="72" t="s">
        <v>786</v>
      </c>
      <c r="C100" s="72" t="s">
        <v>5674</v>
      </c>
      <c r="D100" s="72">
        <v>66</v>
      </c>
      <c r="E100" s="73"/>
      <c r="F100" s="72" t="s">
        <v>25</v>
      </c>
      <c r="G100" s="3">
        <v>1</v>
      </c>
      <c r="H100" s="3">
        <v>10</v>
      </c>
      <c r="I100" s="6">
        <f t="shared" si="0"/>
        <v>10</v>
      </c>
    </row>
    <row r="101" customHeight="1" spans="1:9">
      <c r="A101" s="72">
        <v>2019</v>
      </c>
      <c r="B101" s="72" t="s">
        <v>305</v>
      </c>
      <c r="C101" s="72" t="s">
        <v>1449</v>
      </c>
      <c r="D101" s="72">
        <v>172</v>
      </c>
      <c r="E101" s="73"/>
      <c r="F101" s="72" t="s">
        <v>25</v>
      </c>
      <c r="G101" s="3">
        <v>1</v>
      </c>
      <c r="H101" s="3">
        <v>10</v>
      </c>
      <c r="I101" s="6">
        <f t="shared" si="0"/>
        <v>10</v>
      </c>
    </row>
    <row r="102" customHeight="1" spans="1:9">
      <c r="A102" s="72">
        <v>2019</v>
      </c>
      <c r="B102" s="72" t="s">
        <v>305</v>
      </c>
      <c r="C102" s="72" t="s">
        <v>5675</v>
      </c>
      <c r="D102" s="72">
        <v>198</v>
      </c>
      <c r="E102" s="73"/>
      <c r="F102" s="72" t="s">
        <v>30</v>
      </c>
      <c r="G102" s="3">
        <v>1</v>
      </c>
      <c r="H102" s="3">
        <v>12</v>
      </c>
      <c r="I102" s="6">
        <f t="shared" si="0"/>
        <v>12</v>
      </c>
    </row>
    <row r="103" customHeight="1" spans="9:9">
      <c r="I103" s="6">
        <f t="shared" si="0"/>
        <v>0</v>
      </c>
    </row>
    <row r="104" customHeight="1" spans="1:9">
      <c r="A104" s="72">
        <v>2019</v>
      </c>
      <c r="B104" s="72" t="s">
        <v>305</v>
      </c>
      <c r="C104" s="72" t="s">
        <v>1092</v>
      </c>
      <c r="D104" s="72">
        <v>163</v>
      </c>
      <c r="E104" s="72" t="s">
        <v>5623</v>
      </c>
      <c r="F104" s="72" t="s">
        <v>25</v>
      </c>
      <c r="G104" s="3">
        <v>1</v>
      </c>
      <c r="H104" s="3">
        <v>30</v>
      </c>
      <c r="I104" s="6">
        <f t="shared" si="0"/>
        <v>30</v>
      </c>
    </row>
    <row r="105" customHeight="1" spans="1:9">
      <c r="A105" s="72">
        <v>2019</v>
      </c>
      <c r="B105" s="72" t="s">
        <v>954</v>
      </c>
      <c r="C105" s="72" t="s">
        <v>1092</v>
      </c>
      <c r="D105" s="72">
        <v>182</v>
      </c>
      <c r="E105" s="73"/>
      <c r="F105" s="72" t="s">
        <v>25</v>
      </c>
      <c r="G105" s="3">
        <v>1</v>
      </c>
      <c r="H105" s="3">
        <v>15</v>
      </c>
      <c r="I105" s="6">
        <f t="shared" si="0"/>
        <v>15</v>
      </c>
    </row>
    <row r="106" customHeight="1" spans="1:9">
      <c r="A106" s="72">
        <v>2019</v>
      </c>
      <c r="B106" s="72" t="s">
        <v>305</v>
      </c>
      <c r="C106" s="72" t="s">
        <v>1092</v>
      </c>
      <c r="D106" s="72">
        <v>163</v>
      </c>
      <c r="E106" s="73"/>
      <c r="F106" s="72" t="s">
        <v>25</v>
      </c>
      <c r="G106" s="3">
        <v>1</v>
      </c>
      <c r="H106" s="3">
        <v>25</v>
      </c>
      <c r="I106" s="6">
        <f t="shared" si="0"/>
        <v>25</v>
      </c>
    </row>
    <row r="107" customHeight="1" spans="1:10">
      <c r="A107" s="72">
        <v>2019</v>
      </c>
      <c r="B107" s="72" t="s">
        <v>786</v>
      </c>
      <c r="C107" s="72" t="s">
        <v>1092</v>
      </c>
      <c r="D107" s="72">
        <v>343</v>
      </c>
      <c r="E107" s="72" t="s">
        <v>2262</v>
      </c>
      <c r="F107" s="72" t="s">
        <v>30</v>
      </c>
      <c r="G107" s="3">
        <v>1</v>
      </c>
      <c r="H107" s="3">
        <v>80</v>
      </c>
      <c r="I107" s="6">
        <f t="shared" si="0"/>
        <v>80</v>
      </c>
      <c r="J107" s="6">
        <f t="shared" ref="J107:J109" si="7">0.85*I107</f>
        <v>68</v>
      </c>
    </row>
    <row r="108" customHeight="1" spans="1:10">
      <c r="A108" s="72">
        <v>2019</v>
      </c>
      <c r="B108" s="72" t="s">
        <v>954</v>
      </c>
      <c r="C108" s="72" t="s">
        <v>1092</v>
      </c>
      <c r="D108" s="72">
        <v>207</v>
      </c>
      <c r="E108" s="73"/>
      <c r="F108" s="72" t="s">
        <v>30</v>
      </c>
      <c r="G108" s="3">
        <v>1</v>
      </c>
      <c r="H108" s="3">
        <v>60</v>
      </c>
      <c r="I108" s="6">
        <f t="shared" si="0"/>
        <v>60</v>
      </c>
      <c r="J108" s="6">
        <f t="shared" si="7"/>
        <v>51</v>
      </c>
    </row>
    <row r="109" customHeight="1" spans="1:10">
      <c r="A109" s="72">
        <v>2020</v>
      </c>
      <c r="B109" s="72" t="s">
        <v>884</v>
      </c>
      <c r="C109" s="72" t="s">
        <v>1092</v>
      </c>
      <c r="D109" s="72">
        <v>184</v>
      </c>
      <c r="E109" s="72" t="s">
        <v>884</v>
      </c>
      <c r="F109" s="72" t="s">
        <v>30</v>
      </c>
      <c r="G109" s="3">
        <v>1</v>
      </c>
      <c r="H109" s="3">
        <v>25</v>
      </c>
      <c r="I109" s="6">
        <f t="shared" si="0"/>
        <v>25</v>
      </c>
      <c r="J109" s="6">
        <f t="shared" si="7"/>
        <v>21.25</v>
      </c>
    </row>
    <row r="110" customHeight="1" spans="1:9">
      <c r="A110" s="72">
        <v>2019</v>
      </c>
      <c r="B110" s="72" t="s">
        <v>786</v>
      </c>
      <c r="C110" s="72" t="s">
        <v>1092</v>
      </c>
      <c r="D110" s="72">
        <v>343</v>
      </c>
      <c r="E110" s="73"/>
      <c r="F110" s="72" t="s">
        <v>25</v>
      </c>
      <c r="G110" s="3">
        <v>1</v>
      </c>
      <c r="H110" s="3">
        <v>25</v>
      </c>
      <c r="I110" s="6">
        <f t="shared" si="0"/>
        <v>25</v>
      </c>
    </row>
    <row r="111" customHeight="1" spans="1:10">
      <c r="A111" s="72">
        <v>2019</v>
      </c>
      <c r="B111" s="72" t="s">
        <v>786</v>
      </c>
      <c r="C111" s="72" t="s">
        <v>1092</v>
      </c>
      <c r="D111" s="72">
        <v>343</v>
      </c>
      <c r="E111" s="72" t="s">
        <v>5379</v>
      </c>
      <c r="F111" s="72" t="s">
        <v>30</v>
      </c>
      <c r="G111" s="3">
        <v>1</v>
      </c>
      <c r="H111" s="3">
        <v>75</v>
      </c>
      <c r="I111" s="6">
        <f t="shared" si="0"/>
        <v>75</v>
      </c>
      <c r="J111" s="6">
        <f t="shared" ref="J111:J112" si="8">0.85*I111</f>
        <v>63.75</v>
      </c>
    </row>
    <row r="112" customHeight="1" spans="1:10">
      <c r="A112" s="72">
        <v>2019</v>
      </c>
      <c r="B112" s="72" t="s">
        <v>786</v>
      </c>
      <c r="C112" s="72" t="s">
        <v>1092</v>
      </c>
      <c r="D112" s="72">
        <v>343</v>
      </c>
      <c r="E112" s="73"/>
      <c r="F112" s="72" t="s">
        <v>30</v>
      </c>
      <c r="G112" s="3">
        <v>1</v>
      </c>
      <c r="H112" s="3">
        <v>60</v>
      </c>
      <c r="I112" s="6">
        <f t="shared" si="0"/>
        <v>60</v>
      </c>
      <c r="J112" s="6">
        <f t="shared" si="8"/>
        <v>51</v>
      </c>
    </row>
    <row r="113" customHeight="1" spans="9:9">
      <c r="I113" s="6">
        <f t="shared" si="0"/>
        <v>0</v>
      </c>
    </row>
    <row r="114" customHeight="1" spans="1:9">
      <c r="A114" s="72">
        <v>2019</v>
      </c>
      <c r="B114" s="72" t="s">
        <v>884</v>
      </c>
      <c r="C114" s="72" t="s">
        <v>5377</v>
      </c>
      <c r="D114" s="72">
        <v>213</v>
      </c>
      <c r="E114" s="72" t="s">
        <v>932</v>
      </c>
      <c r="F114" s="72" t="s">
        <v>25</v>
      </c>
      <c r="G114" s="3">
        <v>1</v>
      </c>
      <c r="H114" s="3">
        <v>10</v>
      </c>
      <c r="I114" s="6">
        <f t="shared" si="0"/>
        <v>10</v>
      </c>
    </row>
    <row r="115" customHeight="1" spans="1:9">
      <c r="A115" s="3">
        <v>2003</v>
      </c>
      <c r="B115" s="3" t="s">
        <v>5670</v>
      </c>
      <c r="C115" s="3" t="s">
        <v>5671</v>
      </c>
      <c r="F115" s="3" t="s">
        <v>763</v>
      </c>
      <c r="G115" s="3">
        <v>1</v>
      </c>
      <c r="H115" s="3">
        <v>5</v>
      </c>
      <c r="I115" s="6">
        <f t="shared" si="0"/>
        <v>5</v>
      </c>
    </row>
    <row r="116" customHeight="1" spans="1:9">
      <c r="A116" s="72">
        <v>2019</v>
      </c>
      <c r="B116" s="72" t="s">
        <v>954</v>
      </c>
      <c r="C116" s="72" t="s">
        <v>5667</v>
      </c>
      <c r="D116" s="73"/>
      <c r="E116" s="72" t="s">
        <v>5665</v>
      </c>
      <c r="F116" s="72" t="s">
        <v>25</v>
      </c>
      <c r="G116" s="3">
        <v>1</v>
      </c>
      <c r="H116" s="3">
        <v>30</v>
      </c>
      <c r="I116" s="6">
        <f t="shared" si="0"/>
        <v>30</v>
      </c>
    </row>
    <row r="117" customHeight="1" spans="1:9">
      <c r="A117" s="72">
        <v>2019</v>
      </c>
      <c r="B117" s="72" t="s">
        <v>305</v>
      </c>
      <c r="C117" s="72" t="s">
        <v>5658</v>
      </c>
      <c r="D117" s="72">
        <v>179</v>
      </c>
      <c r="E117" s="73"/>
      <c r="F117" s="72" t="s">
        <v>30</v>
      </c>
      <c r="G117" s="3">
        <v>2</v>
      </c>
      <c r="H117" s="3">
        <v>15</v>
      </c>
      <c r="I117" s="6">
        <f t="shared" si="0"/>
        <v>30</v>
      </c>
    </row>
    <row r="118" customHeight="1" spans="1:9">
      <c r="A118" s="72">
        <v>2017</v>
      </c>
      <c r="B118" s="72" t="s">
        <v>119</v>
      </c>
      <c r="C118" s="72" t="s">
        <v>5676</v>
      </c>
      <c r="D118" s="72">
        <v>196</v>
      </c>
      <c r="E118" s="73"/>
      <c r="F118" s="72" t="s">
        <v>25</v>
      </c>
      <c r="G118" s="3">
        <v>1</v>
      </c>
      <c r="H118" s="3">
        <v>8</v>
      </c>
      <c r="I118" s="6">
        <f t="shared" si="0"/>
        <v>8</v>
      </c>
    </row>
    <row r="119" customHeight="1" spans="1:9">
      <c r="A119" s="3">
        <v>2018</v>
      </c>
      <c r="B119" s="3" t="s">
        <v>786</v>
      </c>
      <c r="C119" s="3" t="s">
        <v>5677</v>
      </c>
      <c r="D119" s="3">
        <v>61</v>
      </c>
      <c r="E119" s="3" t="s">
        <v>4274</v>
      </c>
      <c r="F119" s="3" t="s">
        <v>72</v>
      </c>
      <c r="G119" s="3">
        <v>1</v>
      </c>
      <c r="H119" s="3">
        <v>20</v>
      </c>
      <c r="I119" s="6">
        <f t="shared" si="0"/>
        <v>20</v>
      </c>
    </row>
    <row r="120" customHeight="1" spans="1:9">
      <c r="A120" s="72">
        <v>2015</v>
      </c>
      <c r="B120" s="72" t="s">
        <v>786</v>
      </c>
      <c r="C120" s="72" t="s">
        <v>1823</v>
      </c>
      <c r="D120" s="72">
        <v>125</v>
      </c>
      <c r="E120" s="73"/>
      <c r="F120" s="72" t="s">
        <v>30</v>
      </c>
      <c r="G120" s="3">
        <v>1</v>
      </c>
      <c r="H120" s="3">
        <v>60</v>
      </c>
      <c r="I120" s="6">
        <f t="shared" si="0"/>
        <v>60</v>
      </c>
    </row>
    <row r="121" customHeight="1" spans="1:9">
      <c r="A121" s="3">
        <v>1990</v>
      </c>
      <c r="B121" s="3" t="s">
        <v>1995</v>
      </c>
      <c r="C121" s="3" t="s">
        <v>5678</v>
      </c>
      <c r="D121" s="3">
        <v>279</v>
      </c>
      <c r="F121" s="3" t="s">
        <v>763</v>
      </c>
      <c r="I121" s="6">
        <f t="shared" si="0"/>
        <v>0</v>
      </c>
    </row>
    <row r="122" customHeight="1" spans="9:9">
      <c r="I122" s="6">
        <f t="shared" si="0"/>
        <v>0</v>
      </c>
    </row>
    <row r="123" customHeight="1" spans="1:9">
      <c r="A123" s="72">
        <v>2018</v>
      </c>
      <c r="B123" s="72" t="s">
        <v>786</v>
      </c>
      <c r="C123" s="72" t="s">
        <v>1795</v>
      </c>
      <c r="D123" s="72">
        <v>252</v>
      </c>
      <c r="E123" s="72" t="s">
        <v>4274</v>
      </c>
      <c r="F123" s="72" t="s">
        <v>25</v>
      </c>
      <c r="G123" s="3">
        <v>1</v>
      </c>
      <c r="H123" s="3">
        <v>25</v>
      </c>
      <c r="I123" s="6">
        <f t="shared" si="0"/>
        <v>25</v>
      </c>
    </row>
    <row r="124" customHeight="1" spans="1:9">
      <c r="A124" s="72">
        <v>2018</v>
      </c>
      <c r="B124" s="72" t="s">
        <v>786</v>
      </c>
      <c r="C124" s="72" t="s">
        <v>1795</v>
      </c>
      <c r="D124" s="72">
        <v>252</v>
      </c>
      <c r="E124" s="72" t="s">
        <v>2260</v>
      </c>
      <c r="F124" s="72" t="s">
        <v>25</v>
      </c>
      <c r="G124" s="3">
        <v>1</v>
      </c>
      <c r="H124" s="3">
        <v>35</v>
      </c>
      <c r="I124" s="6">
        <f t="shared" si="0"/>
        <v>35</v>
      </c>
    </row>
    <row r="125" customHeight="1" spans="1:9">
      <c r="A125" s="72">
        <v>2019</v>
      </c>
      <c r="B125" s="72" t="s">
        <v>305</v>
      </c>
      <c r="C125" s="72" t="s">
        <v>1449</v>
      </c>
      <c r="D125" s="72">
        <v>172</v>
      </c>
      <c r="E125" s="73"/>
      <c r="F125" s="72" t="s">
        <v>25</v>
      </c>
      <c r="G125" s="3">
        <v>1</v>
      </c>
      <c r="H125" s="3">
        <v>15</v>
      </c>
      <c r="I125" s="6">
        <f t="shared" si="0"/>
        <v>15</v>
      </c>
    </row>
    <row r="126" customHeight="1" spans="1:9">
      <c r="A126" s="72">
        <v>2018</v>
      </c>
      <c r="B126" s="72" t="s">
        <v>786</v>
      </c>
      <c r="C126" s="72" t="s">
        <v>5679</v>
      </c>
      <c r="D126" s="72">
        <v>199</v>
      </c>
      <c r="E126" s="72" t="s">
        <v>5680</v>
      </c>
      <c r="F126" s="72" t="s">
        <v>30</v>
      </c>
      <c r="G126" s="3">
        <v>1</v>
      </c>
      <c r="H126" s="3">
        <v>25</v>
      </c>
      <c r="I126" s="6">
        <f t="shared" si="0"/>
        <v>25</v>
      </c>
    </row>
    <row r="127" customHeight="1" spans="1:9">
      <c r="A127" s="72">
        <v>2018</v>
      </c>
      <c r="B127" s="72" t="s">
        <v>786</v>
      </c>
      <c r="C127" s="72" t="s">
        <v>5681</v>
      </c>
      <c r="D127" s="72">
        <v>259</v>
      </c>
      <c r="E127" s="72" t="s">
        <v>5682</v>
      </c>
      <c r="F127" s="72" t="s">
        <v>25</v>
      </c>
      <c r="G127" s="3">
        <v>1</v>
      </c>
      <c r="H127" s="3">
        <v>30</v>
      </c>
      <c r="I127" s="6">
        <f t="shared" si="0"/>
        <v>30</v>
      </c>
    </row>
    <row r="128" customHeight="1" spans="1:9">
      <c r="A128" s="72">
        <v>2019</v>
      </c>
      <c r="B128" s="72" t="s">
        <v>956</v>
      </c>
      <c r="C128" s="72" t="s">
        <v>1848</v>
      </c>
      <c r="D128" s="72">
        <v>84</v>
      </c>
      <c r="E128" s="73"/>
      <c r="F128" s="72" t="s">
        <v>25</v>
      </c>
      <c r="G128" s="3">
        <v>1</v>
      </c>
      <c r="H128" s="3">
        <v>20</v>
      </c>
      <c r="I128" s="6">
        <f t="shared" si="0"/>
        <v>20</v>
      </c>
    </row>
    <row r="129" customHeight="1" spans="1:10">
      <c r="A129" s="72">
        <v>2019</v>
      </c>
      <c r="B129" s="72" t="s">
        <v>305</v>
      </c>
      <c r="C129" s="72" t="s">
        <v>1823</v>
      </c>
      <c r="D129" s="72">
        <v>60</v>
      </c>
      <c r="E129" s="72" t="s">
        <v>1770</v>
      </c>
      <c r="F129" s="72" t="s">
        <v>30</v>
      </c>
      <c r="G129" s="3">
        <v>1</v>
      </c>
      <c r="H129" s="3">
        <v>115</v>
      </c>
      <c r="I129" s="6">
        <f t="shared" si="0"/>
        <v>115</v>
      </c>
      <c r="J129" s="6">
        <f>0.85*I129</f>
        <v>97.75</v>
      </c>
    </row>
    <row r="130" customHeight="1" spans="1:9">
      <c r="A130" s="72">
        <v>2018</v>
      </c>
      <c r="B130" s="72" t="s">
        <v>786</v>
      </c>
      <c r="C130" s="72" t="s">
        <v>5683</v>
      </c>
      <c r="D130" s="72">
        <v>66</v>
      </c>
      <c r="E130" s="72" t="s">
        <v>898</v>
      </c>
      <c r="F130" s="72" t="s">
        <v>25</v>
      </c>
      <c r="G130" s="3">
        <v>1</v>
      </c>
      <c r="H130" s="3">
        <v>50</v>
      </c>
      <c r="I130" s="6">
        <f t="shared" si="0"/>
        <v>50</v>
      </c>
    </row>
    <row r="131" customHeight="1" spans="1:10">
      <c r="A131" s="72">
        <v>2018</v>
      </c>
      <c r="B131" s="72" t="s">
        <v>786</v>
      </c>
      <c r="C131" s="72" t="s">
        <v>1817</v>
      </c>
      <c r="D131" s="72">
        <v>222</v>
      </c>
      <c r="E131" s="72" t="s">
        <v>898</v>
      </c>
      <c r="F131" s="72" t="s">
        <v>25</v>
      </c>
      <c r="G131" s="3">
        <v>1</v>
      </c>
      <c r="H131" s="3">
        <v>30</v>
      </c>
      <c r="I131" s="6">
        <f t="shared" si="0"/>
        <v>30</v>
      </c>
      <c r="J131" s="6">
        <f>0.85*I131</f>
        <v>25.5</v>
      </c>
    </row>
    <row r="132" customHeight="1" spans="9:9">
      <c r="I132" s="6">
        <f t="shared" si="0"/>
        <v>0</v>
      </c>
    </row>
    <row r="133" customHeight="1" spans="1:9">
      <c r="A133" s="72">
        <v>2019</v>
      </c>
      <c r="B133" s="72" t="s">
        <v>954</v>
      </c>
      <c r="C133" s="72" t="s">
        <v>1449</v>
      </c>
      <c r="D133" s="73"/>
      <c r="E133" s="72" t="s">
        <v>898</v>
      </c>
      <c r="F133" s="72" t="s">
        <v>25</v>
      </c>
      <c r="G133" s="3">
        <v>1</v>
      </c>
      <c r="H133" s="3">
        <v>10</v>
      </c>
      <c r="I133" s="6">
        <f t="shared" si="0"/>
        <v>10</v>
      </c>
    </row>
    <row r="134" customHeight="1" spans="1:9">
      <c r="A134" s="72">
        <v>2019</v>
      </c>
      <c r="B134" s="72" t="s">
        <v>786</v>
      </c>
      <c r="C134" s="72" t="s">
        <v>1449</v>
      </c>
      <c r="D134" s="73"/>
      <c r="E134" s="72" t="s">
        <v>898</v>
      </c>
      <c r="F134" s="72" t="s">
        <v>25</v>
      </c>
      <c r="G134" s="3">
        <v>1</v>
      </c>
      <c r="H134" s="3">
        <v>20</v>
      </c>
      <c r="I134" s="6">
        <f t="shared" si="0"/>
        <v>20</v>
      </c>
    </row>
    <row r="135" customHeight="1" spans="1:9">
      <c r="A135" s="72">
        <v>2019</v>
      </c>
      <c r="B135" s="72" t="s">
        <v>786</v>
      </c>
      <c r="C135" s="72" t="s">
        <v>1449</v>
      </c>
      <c r="D135" s="73"/>
      <c r="E135" s="73"/>
      <c r="F135" s="72" t="s">
        <v>30</v>
      </c>
      <c r="G135" s="3">
        <v>1</v>
      </c>
      <c r="H135" s="3">
        <v>50</v>
      </c>
      <c r="I135" s="6">
        <f t="shared" si="0"/>
        <v>50</v>
      </c>
    </row>
    <row r="136" customHeight="1" spans="1:10">
      <c r="A136" s="72">
        <v>2003</v>
      </c>
      <c r="B136" s="72" t="s">
        <v>1802</v>
      </c>
      <c r="C136" s="72" t="s">
        <v>1823</v>
      </c>
      <c r="D136" s="72">
        <v>16</v>
      </c>
      <c r="E136" s="72" t="s">
        <v>5684</v>
      </c>
      <c r="F136" s="72" t="s">
        <v>25</v>
      </c>
      <c r="G136" s="3">
        <v>1</v>
      </c>
      <c r="H136" s="3">
        <v>60</v>
      </c>
      <c r="I136" s="6">
        <f t="shared" si="0"/>
        <v>60</v>
      </c>
      <c r="J136" s="6">
        <f t="shared" ref="J136:J139" si="9">0.85*I136</f>
        <v>51</v>
      </c>
    </row>
    <row r="137" customHeight="1" spans="1:10">
      <c r="A137" s="72">
        <v>2003</v>
      </c>
      <c r="B137" s="72" t="s">
        <v>5091</v>
      </c>
      <c r="C137" s="72" t="s">
        <v>1823</v>
      </c>
      <c r="D137" s="72">
        <v>13</v>
      </c>
      <c r="E137" s="72" t="s">
        <v>5684</v>
      </c>
      <c r="F137" s="72" t="s">
        <v>25</v>
      </c>
      <c r="G137" s="3">
        <v>1</v>
      </c>
      <c r="H137" s="3">
        <v>70</v>
      </c>
      <c r="I137" s="6">
        <f t="shared" si="0"/>
        <v>70</v>
      </c>
      <c r="J137" s="6">
        <f t="shared" si="9"/>
        <v>59.5</v>
      </c>
    </row>
    <row r="138" customHeight="1" spans="1:10">
      <c r="A138" s="72">
        <v>2003</v>
      </c>
      <c r="B138" s="72" t="s">
        <v>5091</v>
      </c>
      <c r="C138" s="72" t="s">
        <v>1823</v>
      </c>
      <c r="D138" s="72">
        <v>4</v>
      </c>
      <c r="E138" s="72" t="s">
        <v>5684</v>
      </c>
      <c r="F138" s="72" t="s">
        <v>25</v>
      </c>
      <c r="G138" s="3">
        <v>1</v>
      </c>
      <c r="H138" s="3">
        <v>80</v>
      </c>
      <c r="I138" s="6">
        <f t="shared" si="0"/>
        <v>80</v>
      </c>
      <c r="J138" s="6">
        <f t="shared" si="9"/>
        <v>68</v>
      </c>
    </row>
    <row r="139" customHeight="1" spans="1:10">
      <c r="A139" s="72">
        <v>2019</v>
      </c>
      <c r="B139" s="72" t="s">
        <v>305</v>
      </c>
      <c r="C139" s="72" t="s">
        <v>5658</v>
      </c>
      <c r="D139" s="72">
        <v>179</v>
      </c>
      <c r="E139" s="72" t="s">
        <v>2610</v>
      </c>
      <c r="F139" s="72" t="s">
        <v>30</v>
      </c>
      <c r="G139" s="3">
        <v>1</v>
      </c>
      <c r="H139" s="3">
        <v>50</v>
      </c>
      <c r="I139" s="6">
        <f t="shared" si="0"/>
        <v>50</v>
      </c>
      <c r="J139" s="6">
        <f t="shared" si="9"/>
        <v>42.5</v>
      </c>
    </row>
    <row r="140" customHeight="1" spans="1:9">
      <c r="A140" s="3">
        <v>2012</v>
      </c>
      <c r="B140" s="3" t="s">
        <v>5685</v>
      </c>
      <c r="C140" s="3" t="s">
        <v>5686</v>
      </c>
      <c r="D140" s="3">
        <v>24</v>
      </c>
      <c r="E140" s="3" t="s">
        <v>5687</v>
      </c>
      <c r="F140" s="3" t="s">
        <v>72</v>
      </c>
      <c r="G140" s="3">
        <v>1</v>
      </c>
      <c r="H140" s="3">
        <v>10</v>
      </c>
      <c r="I140" s="6">
        <f t="shared" si="0"/>
        <v>10</v>
      </c>
    </row>
    <row r="141" customHeight="1" spans="1:10">
      <c r="A141" s="72">
        <v>2019</v>
      </c>
      <c r="B141" s="72" t="s">
        <v>305</v>
      </c>
      <c r="C141" s="72" t="s">
        <v>5658</v>
      </c>
      <c r="D141" s="72">
        <v>179</v>
      </c>
      <c r="E141" s="72" t="s">
        <v>5688</v>
      </c>
      <c r="F141" s="72" t="s">
        <v>25</v>
      </c>
      <c r="G141" s="3">
        <v>1</v>
      </c>
      <c r="H141" s="3">
        <v>20</v>
      </c>
      <c r="I141" s="6">
        <f t="shared" si="0"/>
        <v>20</v>
      </c>
      <c r="J141" s="6">
        <f>0.85*I141</f>
        <v>17</v>
      </c>
    </row>
    <row r="142" customHeight="1" spans="9:9">
      <c r="I142" s="6">
        <f t="shared" si="0"/>
        <v>0</v>
      </c>
    </row>
    <row r="143" customHeight="1" spans="9:9">
      <c r="I143" s="6">
        <f t="shared" si="0"/>
        <v>0</v>
      </c>
    </row>
    <row r="144" customHeight="1" spans="1:10">
      <c r="A144" s="72">
        <v>2020</v>
      </c>
      <c r="B144" s="72" t="s">
        <v>1365</v>
      </c>
      <c r="C144" s="72" t="s">
        <v>895</v>
      </c>
      <c r="D144" s="72">
        <v>258</v>
      </c>
      <c r="E144" s="73"/>
      <c r="F144" s="72" t="s">
        <v>30</v>
      </c>
      <c r="G144" s="3">
        <v>1</v>
      </c>
      <c r="H144" s="3">
        <v>90</v>
      </c>
      <c r="I144" s="6">
        <f t="shared" si="0"/>
        <v>90</v>
      </c>
      <c r="J144" s="6">
        <f t="shared" ref="J144:J149" si="10">0.85*I144</f>
        <v>76.5</v>
      </c>
    </row>
    <row r="145" customHeight="1" spans="1:10">
      <c r="A145" s="72">
        <v>2020</v>
      </c>
      <c r="B145" s="72" t="s">
        <v>884</v>
      </c>
      <c r="C145" s="72" t="s">
        <v>895</v>
      </c>
      <c r="D145" s="72">
        <v>201</v>
      </c>
      <c r="E145" s="73"/>
      <c r="F145" s="72" t="s">
        <v>25</v>
      </c>
      <c r="G145" s="3">
        <v>1</v>
      </c>
      <c r="H145" s="3">
        <v>50</v>
      </c>
      <c r="I145" s="6">
        <f t="shared" si="0"/>
        <v>50</v>
      </c>
      <c r="J145" s="6">
        <f t="shared" si="10"/>
        <v>42.5</v>
      </c>
    </row>
    <row r="146" customHeight="1" spans="1:10">
      <c r="A146" s="72">
        <v>2020</v>
      </c>
      <c r="B146" s="72" t="s">
        <v>945</v>
      </c>
      <c r="C146" s="72" t="s">
        <v>895</v>
      </c>
      <c r="D146" s="73"/>
      <c r="E146" s="73"/>
      <c r="F146" s="72" t="s">
        <v>30</v>
      </c>
      <c r="G146" s="3">
        <v>1</v>
      </c>
      <c r="H146" s="3">
        <v>100</v>
      </c>
      <c r="I146" s="6">
        <f t="shared" si="0"/>
        <v>100</v>
      </c>
      <c r="J146" s="6">
        <f t="shared" si="10"/>
        <v>85</v>
      </c>
    </row>
    <row r="147" customHeight="1" spans="1:10">
      <c r="A147" s="72">
        <v>2014</v>
      </c>
      <c r="B147" s="72" t="s">
        <v>23</v>
      </c>
      <c r="C147" s="72" t="s">
        <v>5689</v>
      </c>
      <c r="D147" s="72">
        <v>185</v>
      </c>
      <c r="E147" s="72" t="s">
        <v>506</v>
      </c>
      <c r="F147" s="72" t="s">
        <v>25</v>
      </c>
      <c r="G147" s="3">
        <v>1</v>
      </c>
      <c r="H147" s="3">
        <v>36</v>
      </c>
      <c r="I147" s="6">
        <f t="shared" si="0"/>
        <v>36</v>
      </c>
      <c r="J147" s="6">
        <f t="shared" si="10"/>
        <v>30.6</v>
      </c>
    </row>
    <row r="148" customHeight="1" spans="1:10">
      <c r="A148" s="72">
        <v>2014</v>
      </c>
      <c r="B148" s="72" t="s">
        <v>23</v>
      </c>
      <c r="C148" s="72" t="s">
        <v>5689</v>
      </c>
      <c r="D148" s="72">
        <v>185</v>
      </c>
      <c r="E148" s="72" t="s">
        <v>5690</v>
      </c>
      <c r="F148" s="72" t="s">
        <v>30</v>
      </c>
      <c r="G148" s="3">
        <v>1</v>
      </c>
      <c r="H148" s="3">
        <v>130</v>
      </c>
      <c r="I148" s="6">
        <f t="shared" si="0"/>
        <v>130</v>
      </c>
      <c r="J148" s="6">
        <f t="shared" si="10"/>
        <v>110.5</v>
      </c>
    </row>
    <row r="149" customHeight="1" spans="1:10">
      <c r="A149" s="72">
        <v>2014</v>
      </c>
      <c r="B149" s="72" t="s">
        <v>23</v>
      </c>
      <c r="C149" s="72" t="s">
        <v>5689</v>
      </c>
      <c r="D149" s="72">
        <v>185</v>
      </c>
      <c r="E149" s="72" t="s">
        <v>5690</v>
      </c>
      <c r="F149" s="72" t="s">
        <v>25</v>
      </c>
      <c r="G149" s="3">
        <v>1</v>
      </c>
      <c r="H149" s="3">
        <v>34</v>
      </c>
      <c r="I149" s="6">
        <f t="shared" si="0"/>
        <v>34</v>
      </c>
      <c r="J149" s="6">
        <f t="shared" si="10"/>
        <v>28.9</v>
      </c>
    </row>
    <row r="150" customHeight="1" spans="1:9">
      <c r="A150" s="3">
        <v>2014</v>
      </c>
      <c r="B150" s="3" t="s">
        <v>958</v>
      </c>
      <c r="C150" s="3" t="s">
        <v>5691</v>
      </c>
      <c r="D150" s="3">
        <v>3</v>
      </c>
      <c r="E150" s="3" t="s">
        <v>960</v>
      </c>
      <c r="F150" s="3" t="s">
        <v>666</v>
      </c>
      <c r="G150" s="3">
        <v>1</v>
      </c>
      <c r="H150" s="3">
        <v>10</v>
      </c>
      <c r="I150" s="6">
        <f t="shared" si="0"/>
        <v>10</v>
      </c>
    </row>
    <row r="151" customHeight="1" spans="1:9">
      <c r="A151" s="3">
        <v>2011</v>
      </c>
      <c r="B151" s="3" t="s">
        <v>1802</v>
      </c>
      <c r="C151" s="3" t="s">
        <v>5692</v>
      </c>
      <c r="D151" s="3" t="s">
        <v>5693</v>
      </c>
      <c r="E151" s="3" t="s">
        <v>5694</v>
      </c>
      <c r="F151" s="3" t="s">
        <v>72</v>
      </c>
      <c r="G151" s="3">
        <v>1</v>
      </c>
      <c r="H151" s="3">
        <v>10</v>
      </c>
      <c r="I151" s="6">
        <f t="shared" si="0"/>
        <v>10</v>
      </c>
    </row>
    <row r="152" customHeight="1" spans="1:9">
      <c r="A152" s="72">
        <v>2020</v>
      </c>
      <c r="B152" s="72" t="s">
        <v>945</v>
      </c>
      <c r="C152" s="72" t="s">
        <v>950</v>
      </c>
      <c r="D152" s="72">
        <v>3</v>
      </c>
      <c r="E152" s="72" t="s">
        <v>5695</v>
      </c>
      <c r="F152" s="72" t="s">
        <v>25</v>
      </c>
      <c r="G152" s="3">
        <v>1</v>
      </c>
      <c r="H152" s="3">
        <v>20</v>
      </c>
      <c r="I152" s="6">
        <f t="shared" si="0"/>
        <v>20</v>
      </c>
    </row>
    <row r="153" customHeight="1" spans="9:9">
      <c r="I153" s="6">
        <f t="shared" si="0"/>
        <v>0</v>
      </c>
    </row>
    <row r="154" customHeight="1" spans="1:10">
      <c r="A154" s="72">
        <v>2013</v>
      </c>
      <c r="B154" s="72" t="s">
        <v>62</v>
      </c>
      <c r="C154" s="72" t="s">
        <v>5393</v>
      </c>
      <c r="D154" s="73"/>
      <c r="E154" s="73"/>
      <c r="F154" s="72" t="s">
        <v>25</v>
      </c>
      <c r="G154" s="3">
        <v>1</v>
      </c>
      <c r="H154" s="3">
        <v>15</v>
      </c>
      <c r="I154" s="6">
        <f t="shared" si="0"/>
        <v>15</v>
      </c>
      <c r="J154" s="6">
        <f t="shared" ref="J154:J155" si="11">0.85*I154</f>
        <v>12.75</v>
      </c>
    </row>
    <row r="155" customHeight="1" spans="1:10">
      <c r="A155" s="72">
        <v>2020</v>
      </c>
      <c r="B155" s="72" t="s">
        <v>90</v>
      </c>
      <c r="C155" s="72" t="s">
        <v>880</v>
      </c>
      <c r="D155" s="72">
        <v>362</v>
      </c>
      <c r="E155" s="73"/>
      <c r="F155" s="72" t="s">
        <v>25</v>
      </c>
      <c r="G155" s="3">
        <v>1</v>
      </c>
      <c r="H155" s="3">
        <v>22</v>
      </c>
      <c r="I155" s="6">
        <f t="shared" si="0"/>
        <v>22</v>
      </c>
      <c r="J155" s="6">
        <f t="shared" si="11"/>
        <v>18.7</v>
      </c>
    </row>
    <row r="156" customHeight="1" spans="1:9">
      <c r="A156" s="72">
        <v>2019</v>
      </c>
      <c r="B156" s="72" t="s">
        <v>786</v>
      </c>
      <c r="C156" s="72" t="s">
        <v>5696</v>
      </c>
      <c r="D156" s="73"/>
      <c r="E156" s="72" t="s">
        <v>5697</v>
      </c>
      <c r="F156" s="72" t="s">
        <v>25</v>
      </c>
      <c r="G156" s="3">
        <v>1</v>
      </c>
      <c r="H156" s="3">
        <v>15</v>
      </c>
      <c r="I156" s="6">
        <f t="shared" si="0"/>
        <v>15</v>
      </c>
    </row>
    <row r="157" customHeight="1" spans="1:9">
      <c r="A157" s="3">
        <v>2007</v>
      </c>
      <c r="B157" s="3" t="s">
        <v>62</v>
      </c>
      <c r="C157" s="3" t="s">
        <v>5698</v>
      </c>
      <c r="F157" s="3" t="s">
        <v>666</v>
      </c>
      <c r="G157" s="3">
        <v>1</v>
      </c>
      <c r="H157" s="3">
        <v>2</v>
      </c>
      <c r="I157" s="6">
        <f t="shared" si="0"/>
        <v>2</v>
      </c>
    </row>
    <row r="158" customHeight="1" spans="1:9">
      <c r="A158" s="72">
        <v>2019</v>
      </c>
      <c r="B158" s="72" t="s">
        <v>954</v>
      </c>
      <c r="C158" s="72" t="s">
        <v>5699</v>
      </c>
      <c r="D158" s="72">
        <v>279</v>
      </c>
      <c r="E158" s="72" t="s">
        <v>898</v>
      </c>
      <c r="F158" s="72" t="s">
        <v>25</v>
      </c>
      <c r="G158" s="3">
        <v>1</v>
      </c>
      <c r="H158" s="3">
        <v>20</v>
      </c>
      <c r="I158" s="6">
        <f t="shared" si="0"/>
        <v>20</v>
      </c>
    </row>
    <row r="159" customHeight="1" spans="1:9">
      <c r="A159" s="72">
        <v>2019</v>
      </c>
      <c r="B159" s="72" t="s">
        <v>958</v>
      </c>
      <c r="C159" s="72" t="s">
        <v>5699</v>
      </c>
      <c r="D159" s="72">
        <v>137</v>
      </c>
      <c r="E159" s="72" t="s">
        <v>173</v>
      </c>
      <c r="F159" s="72" t="s">
        <v>25</v>
      </c>
      <c r="G159" s="3">
        <v>1</v>
      </c>
      <c r="H159" s="3">
        <v>25</v>
      </c>
      <c r="I159" s="6">
        <f t="shared" si="0"/>
        <v>25</v>
      </c>
    </row>
    <row r="160" customHeight="1" spans="1:10">
      <c r="A160" s="72">
        <v>2019</v>
      </c>
      <c r="B160" s="72" t="s">
        <v>305</v>
      </c>
      <c r="C160" s="72" t="s">
        <v>1561</v>
      </c>
      <c r="D160" s="72">
        <v>12</v>
      </c>
      <c r="E160" s="73"/>
      <c r="F160" s="72" t="s">
        <v>25</v>
      </c>
      <c r="G160" s="3">
        <v>1</v>
      </c>
      <c r="H160" s="3">
        <v>20</v>
      </c>
      <c r="I160" s="6">
        <f t="shared" si="0"/>
        <v>20</v>
      </c>
      <c r="J160" s="6">
        <f t="shared" ref="J160:J162" si="12">0.85*I160</f>
        <v>17</v>
      </c>
    </row>
    <row r="161" customHeight="1" spans="1:10">
      <c r="A161" s="72">
        <v>2018</v>
      </c>
      <c r="B161" s="72" t="s">
        <v>5700</v>
      </c>
      <c r="C161" s="72" t="s">
        <v>1561</v>
      </c>
      <c r="D161" s="72">
        <v>207</v>
      </c>
      <c r="E161" s="73"/>
      <c r="F161" s="72" t="s">
        <v>25</v>
      </c>
      <c r="G161" s="3">
        <v>1</v>
      </c>
      <c r="H161" s="3">
        <v>60</v>
      </c>
      <c r="I161" s="6">
        <f t="shared" si="0"/>
        <v>60</v>
      </c>
      <c r="J161" s="6">
        <f t="shared" si="12"/>
        <v>51</v>
      </c>
    </row>
    <row r="162" customHeight="1" spans="1:10">
      <c r="A162" s="72">
        <v>2019</v>
      </c>
      <c r="B162" s="72" t="s">
        <v>786</v>
      </c>
      <c r="C162" s="72" t="s">
        <v>5699</v>
      </c>
      <c r="D162" s="72">
        <v>335</v>
      </c>
      <c r="E162" s="73"/>
      <c r="F162" s="72" t="s">
        <v>30</v>
      </c>
      <c r="G162" s="3">
        <v>1</v>
      </c>
      <c r="H162" s="3">
        <v>30</v>
      </c>
      <c r="I162" s="6">
        <f t="shared" si="0"/>
        <v>30</v>
      </c>
      <c r="J162" s="6">
        <f t="shared" si="12"/>
        <v>25.5</v>
      </c>
    </row>
    <row r="163" customHeight="1" spans="9:9">
      <c r="I163" s="6">
        <f t="shared" si="0"/>
        <v>0</v>
      </c>
    </row>
    <row r="164" customHeight="1" spans="1:9">
      <c r="A164" s="72">
        <v>2019</v>
      </c>
      <c r="B164" s="72" t="s">
        <v>954</v>
      </c>
      <c r="C164" s="72" t="s">
        <v>5614</v>
      </c>
      <c r="D164" s="72">
        <v>178</v>
      </c>
      <c r="E164" s="72" t="s">
        <v>898</v>
      </c>
      <c r="F164" s="72" t="s">
        <v>25</v>
      </c>
      <c r="G164" s="3">
        <v>1</v>
      </c>
      <c r="H164" s="3">
        <v>15</v>
      </c>
      <c r="I164" s="6">
        <f t="shared" si="0"/>
        <v>15</v>
      </c>
    </row>
    <row r="165" customHeight="1" spans="1:9">
      <c r="A165" s="72">
        <v>2019</v>
      </c>
      <c r="B165" s="72" t="s">
        <v>954</v>
      </c>
      <c r="C165" s="72" t="s">
        <v>5614</v>
      </c>
      <c r="D165" s="72">
        <v>178</v>
      </c>
      <c r="E165" s="72" t="s">
        <v>1499</v>
      </c>
      <c r="F165" s="72" t="s">
        <v>25</v>
      </c>
      <c r="G165" s="3">
        <v>1</v>
      </c>
      <c r="H165" s="3">
        <v>10</v>
      </c>
      <c r="I165" s="6">
        <f t="shared" si="0"/>
        <v>10</v>
      </c>
    </row>
    <row r="166" customHeight="1" spans="1:9">
      <c r="A166" s="72">
        <v>2012</v>
      </c>
      <c r="B166" s="72" t="s">
        <v>23</v>
      </c>
      <c r="C166" s="72" t="s">
        <v>906</v>
      </c>
      <c r="D166" s="73"/>
      <c r="E166" s="73"/>
      <c r="F166" s="72" t="s">
        <v>25</v>
      </c>
      <c r="G166" s="3">
        <v>1</v>
      </c>
      <c r="H166" s="3">
        <v>5</v>
      </c>
      <c r="I166" s="6">
        <f t="shared" si="0"/>
        <v>5</v>
      </c>
    </row>
    <row r="167" customHeight="1" spans="1:9">
      <c r="A167" s="72">
        <v>2019</v>
      </c>
      <c r="B167" s="72" t="s">
        <v>305</v>
      </c>
      <c r="C167" s="72" t="s">
        <v>5614</v>
      </c>
      <c r="D167" s="72">
        <v>142</v>
      </c>
      <c r="E167" s="72" t="s">
        <v>1770</v>
      </c>
      <c r="F167" s="72" t="s">
        <v>25</v>
      </c>
      <c r="G167" s="3">
        <v>1</v>
      </c>
      <c r="H167" s="3">
        <v>20</v>
      </c>
      <c r="I167" s="6">
        <f t="shared" si="0"/>
        <v>20</v>
      </c>
    </row>
    <row r="168" customHeight="1" spans="1:9">
      <c r="A168" s="72">
        <v>2018</v>
      </c>
      <c r="B168" s="72" t="s">
        <v>954</v>
      </c>
      <c r="C168" s="72" t="s">
        <v>5701</v>
      </c>
      <c r="D168" s="72">
        <v>52</v>
      </c>
      <c r="E168" s="72" t="s">
        <v>5665</v>
      </c>
      <c r="F168" s="72" t="s">
        <v>25</v>
      </c>
      <c r="G168" s="3">
        <v>1</v>
      </c>
      <c r="H168" s="3">
        <v>10</v>
      </c>
      <c r="I168" s="6">
        <f t="shared" si="0"/>
        <v>10</v>
      </c>
    </row>
    <row r="169" customHeight="1" spans="1:10">
      <c r="A169" s="72">
        <v>2018</v>
      </c>
      <c r="B169" s="72" t="s">
        <v>954</v>
      </c>
      <c r="C169" s="72" t="s">
        <v>5702</v>
      </c>
      <c r="D169" s="72">
        <v>71</v>
      </c>
      <c r="E169" s="73"/>
      <c r="F169" s="72" t="s">
        <v>30</v>
      </c>
      <c r="G169" s="3">
        <v>1</v>
      </c>
      <c r="H169" s="3">
        <v>40</v>
      </c>
      <c r="I169" s="6">
        <f t="shared" si="0"/>
        <v>40</v>
      </c>
      <c r="J169" s="3">
        <v>25</v>
      </c>
    </row>
    <row r="170" customHeight="1" spans="1:10">
      <c r="A170" s="72">
        <v>2014</v>
      </c>
      <c r="B170" s="72" t="s">
        <v>1974</v>
      </c>
      <c r="C170" s="72" t="s">
        <v>1060</v>
      </c>
      <c r="D170" s="73"/>
      <c r="E170" s="72" t="s">
        <v>5703</v>
      </c>
      <c r="F170" s="72" t="s">
        <v>25</v>
      </c>
      <c r="G170" s="3">
        <v>1</v>
      </c>
      <c r="H170" s="3">
        <v>30</v>
      </c>
      <c r="I170" s="6">
        <f t="shared" si="0"/>
        <v>30</v>
      </c>
      <c r="J170" s="6">
        <f>0.85*I170</f>
        <v>25.5</v>
      </c>
    </row>
    <row r="171" customHeight="1" spans="1:9">
      <c r="A171" s="72">
        <v>2015</v>
      </c>
      <c r="B171" s="72" t="s">
        <v>786</v>
      </c>
      <c r="C171" s="72" t="s">
        <v>5704</v>
      </c>
      <c r="D171" s="73"/>
      <c r="E171" s="72" t="s">
        <v>786</v>
      </c>
      <c r="F171" s="72" t="s">
        <v>72</v>
      </c>
      <c r="G171" s="3">
        <v>1</v>
      </c>
      <c r="H171" s="3">
        <v>13</v>
      </c>
      <c r="I171" s="6">
        <f t="shared" si="0"/>
        <v>13</v>
      </c>
    </row>
    <row r="172" customHeight="1" spans="1:9">
      <c r="A172" s="72">
        <v>2016</v>
      </c>
      <c r="B172" s="72" t="s">
        <v>954</v>
      </c>
      <c r="C172" s="72" t="s">
        <v>5705</v>
      </c>
      <c r="D172" s="73"/>
      <c r="E172" s="73"/>
      <c r="F172" s="72" t="s">
        <v>25</v>
      </c>
      <c r="G172" s="3">
        <v>1</v>
      </c>
      <c r="H172" s="3">
        <v>50</v>
      </c>
      <c r="I172" s="6">
        <f t="shared" si="0"/>
        <v>50</v>
      </c>
    </row>
    <row r="174" customHeight="1" spans="1:9">
      <c r="A174" s="3">
        <v>2020</v>
      </c>
      <c r="B174" s="3" t="s">
        <v>90</v>
      </c>
      <c r="C174" s="3" t="s">
        <v>3204</v>
      </c>
      <c r="D174" s="3">
        <v>122</v>
      </c>
      <c r="E174" s="3" t="s">
        <v>173</v>
      </c>
      <c r="F174" s="3" t="s">
        <v>72</v>
      </c>
      <c r="G174" s="3">
        <v>1</v>
      </c>
      <c r="H174" s="3">
        <v>10</v>
      </c>
      <c r="I174" s="6">
        <f t="shared" ref="I174:I236" si="13">G174*H174</f>
        <v>10</v>
      </c>
    </row>
    <row r="175" customHeight="1" spans="1:10">
      <c r="A175" s="72">
        <v>2019</v>
      </c>
      <c r="B175" s="72" t="s">
        <v>305</v>
      </c>
      <c r="C175" s="72" t="s">
        <v>1089</v>
      </c>
      <c r="D175" s="72">
        <v>179</v>
      </c>
      <c r="E175" s="72" t="s">
        <v>5623</v>
      </c>
      <c r="F175" s="72" t="s">
        <v>25</v>
      </c>
      <c r="G175" s="3">
        <v>1</v>
      </c>
      <c r="H175" s="3">
        <v>20</v>
      </c>
      <c r="I175" s="6">
        <f t="shared" si="13"/>
        <v>20</v>
      </c>
      <c r="J175" s="6">
        <f t="shared" ref="J175:J177" si="14">0.85*I175</f>
        <v>17</v>
      </c>
    </row>
    <row r="176" customHeight="1" spans="1:10">
      <c r="A176" s="72">
        <v>2019</v>
      </c>
      <c r="B176" s="72" t="s">
        <v>305</v>
      </c>
      <c r="C176" s="72" t="s">
        <v>1089</v>
      </c>
      <c r="D176" s="72">
        <v>179</v>
      </c>
      <c r="E176" s="72" t="s">
        <v>947</v>
      </c>
      <c r="F176" s="72" t="s">
        <v>25</v>
      </c>
      <c r="G176" s="3">
        <v>1</v>
      </c>
      <c r="H176" s="3">
        <v>20</v>
      </c>
      <c r="I176" s="6">
        <f t="shared" si="13"/>
        <v>20</v>
      </c>
      <c r="J176" s="6">
        <f t="shared" si="14"/>
        <v>17</v>
      </c>
    </row>
    <row r="177" customHeight="1" spans="1:10">
      <c r="A177" s="72">
        <v>2017</v>
      </c>
      <c r="B177" s="72" t="s">
        <v>786</v>
      </c>
      <c r="C177" s="72" t="s">
        <v>1338</v>
      </c>
      <c r="D177" s="72">
        <v>231</v>
      </c>
      <c r="E177" s="72" t="s">
        <v>786</v>
      </c>
      <c r="F177" s="72" t="s">
        <v>25</v>
      </c>
      <c r="G177" s="3">
        <v>1</v>
      </c>
      <c r="H177" s="3">
        <v>35</v>
      </c>
      <c r="I177" s="6">
        <f t="shared" si="13"/>
        <v>35</v>
      </c>
      <c r="J177" s="6">
        <f t="shared" si="14"/>
        <v>29.75</v>
      </c>
    </row>
    <row r="178" customHeight="1" spans="1:9">
      <c r="A178" s="72">
        <v>2017</v>
      </c>
      <c r="B178" s="72" t="s">
        <v>954</v>
      </c>
      <c r="C178" s="72" t="s">
        <v>1338</v>
      </c>
      <c r="D178" s="72">
        <v>51</v>
      </c>
      <c r="E178" s="73"/>
      <c r="F178" s="72" t="s">
        <v>25</v>
      </c>
      <c r="G178" s="3">
        <v>1</v>
      </c>
      <c r="H178" s="3">
        <v>10</v>
      </c>
      <c r="I178" s="6">
        <f t="shared" si="13"/>
        <v>10</v>
      </c>
    </row>
    <row r="179" customHeight="1" spans="1:9">
      <c r="A179" s="72">
        <v>2017</v>
      </c>
      <c r="B179" s="72" t="s">
        <v>305</v>
      </c>
      <c r="C179" s="72" t="s">
        <v>3193</v>
      </c>
      <c r="D179" s="72">
        <v>199</v>
      </c>
      <c r="E179" s="73"/>
      <c r="F179" s="72" t="s">
        <v>25</v>
      </c>
      <c r="G179" s="3">
        <v>1</v>
      </c>
      <c r="H179" s="3">
        <v>20</v>
      </c>
      <c r="I179" s="6">
        <f t="shared" si="13"/>
        <v>20</v>
      </c>
    </row>
    <row r="180" customHeight="1" spans="1:10">
      <c r="A180" s="72">
        <v>2012</v>
      </c>
      <c r="B180" s="72" t="s">
        <v>23</v>
      </c>
      <c r="C180" s="72" t="s">
        <v>906</v>
      </c>
      <c r="D180" s="72">
        <v>109</v>
      </c>
      <c r="E180" s="73"/>
      <c r="F180" s="72" t="s">
        <v>30</v>
      </c>
      <c r="G180" s="3">
        <v>1</v>
      </c>
      <c r="H180" s="3">
        <v>65</v>
      </c>
      <c r="I180" s="6">
        <f t="shared" si="13"/>
        <v>65</v>
      </c>
      <c r="J180" s="3">
        <v>45</v>
      </c>
    </row>
    <row r="181" customHeight="1" spans="1:9">
      <c r="A181" s="72">
        <v>2019</v>
      </c>
      <c r="B181" s="72" t="s">
        <v>954</v>
      </c>
      <c r="C181" s="72" t="s">
        <v>5706</v>
      </c>
      <c r="D181" s="72">
        <v>206</v>
      </c>
      <c r="E181" s="72" t="s">
        <v>5665</v>
      </c>
      <c r="F181" s="72" t="s">
        <v>25</v>
      </c>
      <c r="G181" s="3">
        <v>1</v>
      </c>
      <c r="H181" s="3">
        <v>80</v>
      </c>
      <c r="I181" s="6">
        <f t="shared" si="13"/>
        <v>80</v>
      </c>
    </row>
    <row r="182" customHeight="1" spans="1:9">
      <c r="A182" s="72">
        <v>2013</v>
      </c>
      <c r="B182" s="72" t="s">
        <v>954</v>
      </c>
      <c r="C182" s="72" t="s">
        <v>5706</v>
      </c>
      <c r="D182" s="72">
        <v>206</v>
      </c>
      <c r="E182" s="72">
        <v>64</v>
      </c>
      <c r="F182" s="72" t="s">
        <v>25</v>
      </c>
      <c r="G182" s="3">
        <v>1</v>
      </c>
      <c r="H182" s="3">
        <v>25</v>
      </c>
      <c r="I182" s="6">
        <f t="shared" si="13"/>
        <v>25</v>
      </c>
    </row>
    <row r="183" customHeight="1" spans="9:9">
      <c r="I183" s="6">
        <f t="shared" si="13"/>
        <v>0</v>
      </c>
    </row>
    <row r="184" customHeight="1" spans="1:9">
      <c r="A184" s="72">
        <v>2018</v>
      </c>
      <c r="B184" s="72" t="s">
        <v>954</v>
      </c>
      <c r="C184" s="72" t="s">
        <v>5707</v>
      </c>
      <c r="D184" s="72">
        <v>137</v>
      </c>
      <c r="E184" s="73"/>
      <c r="F184" s="72" t="s">
        <v>30</v>
      </c>
      <c r="G184" s="3">
        <v>1</v>
      </c>
      <c r="H184" s="3">
        <v>15</v>
      </c>
      <c r="I184" s="6">
        <f t="shared" si="13"/>
        <v>15</v>
      </c>
    </row>
    <row r="185" customHeight="1" spans="1:9">
      <c r="A185" s="72">
        <v>2018</v>
      </c>
      <c r="B185" s="72" t="s">
        <v>119</v>
      </c>
      <c r="C185" s="72" t="s">
        <v>5708</v>
      </c>
      <c r="D185" s="73"/>
      <c r="E185" s="73"/>
      <c r="F185" s="72" t="s">
        <v>25</v>
      </c>
      <c r="G185" s="3">
        <v>1</v>
      </c>
      <c r="H185" s="3">
        <v>5</v>
      </c>
      <c r="I185" s="6">
        <f t="shared" si="13"/>
        <v>5</v>
      </c>
    </row>
    <row r="186" customHeight="1" spans="1:9">
      <c r="A186" s="72">
        <v>2019</v>
      </c>
      <c r="B186" s="72" t="s">
        <v>786</v>
      </c>
      <c r="C186" s="72" t="s">
        <v>5696</v>
      </c>
      <c r="D186" s="73"/>
      <c r="E186" s="72" t="s">
        <v>1072</v>
      </c>
      <c r="F186" s="72" t="s">
        <v>25</v>
      </c>
      <c r="G186" s="3">
        <v>1</v>
      </c>
      <c r="H186" s="3">
        <v>10</v>
      </c>
      <c r="I186" s="6">
        <f t="shared" si="13"/>
        <v>10</v>
      </c>
    </row>
    <row r="187" customHeight="1" spans="1:10">
      <c r="A187" s="72">
        <v>2019</v>
      </c>
      <c r="B187" s="72" t="s">
        <v>1847</v>
      </c>
      <c r="C187" s="72" t="s">
        <v>1201</v>
      </c>
      <c r="D187" s="72">
        <v>101</v>
      </c>
      <c r="E187" s="72" t="s">
        <v>898</v>
      </c>
      <c r="F187" s="72" t="s">
        <v>72</v>
      </c>
      <c r="G187" s="3">
        <v>1</v>
      </c>
      <c r="H187" s="3">
        <v>8</v>
      </c>
      <c r="I187" s="6">
        <f t="shared" si="13"/>
        <v>8</v>
      </c>
      <c r="J187" s="6">
        <f t="shared" ref="J187:J188" si="15">0.85*I187</f>
        <v>6.8</v>
      </c>
    </row>
    <row r="188" customHeight="1" spans="1:10">
      <c r="A188" s="72">
        <v>2019</v>
      </c>
      <c r="B188" s="72" t="s">
        <v>305</v>
      </c>
      <c r="C188" s="72" t="s">
        <v>1087</v>
      </c>
      <c r="D188" s="72">
        <v>9</v>
      </c>
      <c r="E188" s="72" t="s">
        <v>1770</v>
      </c>
      <c r="F188" s="72" t="s">
        <v>30</v>
      </c>
      <c r="G188" s="3">
        <v>1</v>
      </c>
      <c r="H188" s="3">
        <v>30</v>
      </c>
      <c r="I188" s="6">
        <f t="shared" si="13"/>
        <v>30</v>
      </c>
      <c r="J188" s="6">
        <f t="shared" si="15"/>
        <v>25.5</v>
      </c>
    </row>
    <row r="189" customHeight="1" spans="1:9">
      <c r="A189" s="72">
        <v>2019</v>
      </c>
      <c r="B189" s="72" t="s">
        <v>954</v>
      </c>
      <c r="C189" s="72" t="s">
        <v>1087</v>
      </c>
      <c r="D189" s="72">
        <v>214</v>
      </c>
      <c r="E189" s="72" t="s">
        <v>898</v>
      </c>
      <c r="F189" s="72" t="s">
        <v>25</v>
      </c>
      <c r="G189" s="3">
        <v>1</v>
      </c>
      <c r="H189" s="3">
        <v>10</v>
      </c>
      <c r="I189" s="6">
        <f t="shared" si="13"/>
        <v>10</v>
      </c>
    </row>
    <row r="190" customHeight="1" spans="1:10">
      <c r="A190" s="72">
        <v>2018</v>
      </c>
      <c r="B190" s="72" t="s">
        <v>5700</v>
      </c>
      <c r="C190" s="72" t="s">
        <v>1087</v>
      </c>
      <c r="D190" s="72">
        <v>209</v>
      </c>
      <c r="E190" s="73"/>
      <c r="F190" s="72" t="s">
        <v>30</v>
      </c>
      <c r="G190" s="3">
        <v>1</v>
      </c>
      <c r="H190" s="3">
        <v>55</v>
      </c>
      <c r="I190" s="6">
        <f t="shared" si="13"/>
        <v>55</v>
      </c>
      <c r="J190" s="6">
        <f t="shared" ref="J190:J191" si="16">0.85*I190</f>
        <v>46.75</v>
      </c>
    </row>
    <row r="191" customHeight="1" spans="1:10">
      <c r="A191" s="72">
        <v>2018</v>
      </c>
      <c r="B191" s="72" t="s">
        <v>119</v>
      </c>
      <c r="C191" s="72" t="s">
        <v>1087</v>
      </c>
      <c r="D191" s="72">
        <v>317</v>
      </c>
      <c r="E191" s="73"/>
      <c r="F191" s="72" t="s">
        <v>25</v>
      </c>
      <c r="G191" s="3">
        <v>1</v>
      </c>
      <c r="H191" s="3">
        <v>40</v>
      </c>
      <c r="I191" s="6">
        <f t="shared" si="13"/>
        <v>40</v>
      </c>
      <c r="J191" s="6">
        <f t="shared" si="16"/>
        <v>34</v>
      </c>
    </row>
    <row r="192" customHeight="1" spans="1:9">
      <c r="A192" s="72">
        <v>2020</v>
      </c>
      <c r="B192" s="72" t="s">
        <v>5709</v>
      </c>
      <c r="C192" s="72" t="s">
        <v>1087</v>
      </c>
      <c r="D192" s="72" t="s">
        <v>5710</v>
      </c>
      <c r="E192" s="72" t="s">
        <v>5711</v>
      </c>
      <c r="F192" s="72" t="s">
        <v>30</v>
      </c>
      <c r="G192" s="3">
        <v>1</v>
      </c>
      <c r="H192" s="3">
        <v>30</v>
      </c>
      <c r="I192" s="6">
        <f t="shared" si="13"/>
        <v>30</v>
      </c>
    </row>
    <row r="193" customHeight="1" spans="9:9">
      <c r="I193" s="6">
        <f t="shared" si="13"/>
        <v>0</v>
      </c>
    </row>
    <row r="194" customHeight="1" spans="1:10">
      <c r="A194" s="3">
        <v>2019</v>
      </c>
      <c r="B194" s="3" t="s">
        <v>119</v>
      </c>
      <c r="C194" s="3" t="s">
        <v>1087</v>
      </c>
      <c r="D194" s="3">
        <v>25</v>
      </c>
      <c r="E194" s="3" t="s">
        <v>5712</v>
      </c>
      <c r="F194" s="3" t="s">
        <v>72</v>
      </c>
      <c r="G194" s="3">
        <v>1</v>
      </c>
      <c r="H194" s="3">
        <v>30</v>
      </c>
      <c r="I194" s="6">
        <f t="shared" si="13"/>
        <v>30</v>
      </c>
      <c r="J194" s="6">
        <f t="shared" ref="J194:J195" si="17">0.85*I194</f>
        <v>25.5</v>
      </c>
    </row>
    <row r="195" customHeight="1" spans="1:10">
      <c r="A195" s="3">
        <v>2018</v>
      </c>
      <c r="B195" s="3" t="s">
        <v>786</v>
      </c>
      <c r="C195" s="3" t="s">
        <v>888</v>
      </c>
      <c r="D195" s="3">
        <v>129</v>
      </c>
      <c r="E195" s="3" t="s">
        <v>1072</v>
      </c>
      <c r="F195" s="3" t="s">
        <v>72</v>
      </c>
      <c r="G195" s="3">
        <v>1</v>
      </c>
      <c r="H195" s="3">
        <v>20</v>
      </c>
      <c r="I195" s="6">
        <f t="shared" si="13"/>
        <v>20</v>
      </c>
      <c r="J195" s="6">
        <f t="shared" si="17"/>
        <v>17</v>
      </c>
    </row>
    <row r="196" customHeight="1" spans="1:9">
      <c r="A196" s="3">
        <v>2019</v>
      </c>
      <c r="B196" s="3" t="s">
        <v>954</v>
      </c>
      <c r="C196" s="3" t="s">
        <v>1736</v>
      </c>
      <c r="D196" s="3">
        <v>271</v>
      </c>
      <c r="F196" s="3" t="s">
        <v>25</v>
      </c>
      <c r="G196" s="3">
        <v>1</v>
      </c>
      <c r="H196" s="3">
        <v>10</v>
      </c>
      <c r="I196" s="6">
        <f t="shared" si="13"/>
        <v>10</v>
      </c>
    </row>
    <row r="197" customHeight="1" spans="1:10">
      <c r="A197" s="3">
        <v>2018</v>
      </c>
      <c r="B197" s="3" t="s">
        <v>954</v>
      </c>
      <c r="C197" s="3" t="s">
        <v>5713</v>
      </c>
      <c r="D197" s="3">
        <v>178</v>
      </c>
      <c r="E197" s="3" t="s">
        <v>898</v>
      </c>
      <c r="F197" s="3" t="s">
        <v>30</v>
      </c>
      <c r="G197" s="3">
        <v>1</v>
      </c>
      <c r="H197" s="3">
        <v>20</v>
      </c>
      <c r="I197" s="6">
        <f t="shared" si="13"/>
        <v>20</v>
      </c>
      <c r="J197" s="6">
        <f>0.85*I197</f>
        <v>17</v>
      </c>
    </row>
    <row r="198" customHeight="1" spans="1:10">
      <c r="A198" s="3">
        <v>2018</v>
      </c>
      <c r="B198" s="3" t="s">
        <v>786</v>
      </c>
      <c r="C198" s="3" t="s">
        <v>4255</v>
      </c>
      <c r="D198" s="3">
        <v>45</v>
      </c>
      <c r="E198" s="3" t="s">
        <v>5714</v>
      </c>
      <c r="F198" s="3" t="s">
        <v>30</v>
      </c>
      <c r="G198" s="3">
        <v>1</v>
      </c>
      <c r="H198" s="3">
        <v>40</v>
      </c>
      <c r="I198" s="6">
        <f t="shared" si="13"/>
        <v>40</v>
      </c>
      <c r="J198" s="3">
        <v>30</v>
      </c>
    </row>
    <row r="199" customHeight="1" spans="1:9">
      <c r="A199" s="3">
        <v>2014</v>
      </c>
      <c r="B199" s="3" t="s">
        <v>5715</v>
      </c>
      <c r="C199" s="3" t="s">
        <v>5716</v>
      </c>
      <c r="D199" s="3">
        <v>3</v>
      </c>
      <c r="F199" s="3" t="s">
        <v>25</v>
      </c>
      <c r="G199" s="3">
        <v>1</v>
      </c>
      <c r="H199" s="3">
        <v>10</v>
      </c>
      <c r="I199" s="6">
        <f t="shared" si="13"/>
        <v>10</v>
      </c>
    </row>
    <row r="200" customHeight="1" spans="1:9">
      <c r="A200" s="3">
        <v>2019</v>
      </c>
      <c r="B200" s="3" t="s">
        <v>786</v>
      </c>
      <c r="C200" s="3" t="s">
        <v>5717</v>
      </c>
      <c r="D200" s="3">
        <v>331</v>
      </c>
      <c r="E200" s="3" t="s">
        <v>5718</v>
      </c>
      <c r="F200" s="3" t="s">
        <v>25</v>
      </c>
      <c r="G200" s="3">
        <v>1</v>
      </c>
      <c r="I200" s="6">
        <f t="shared" si="13"/>
        <v>0</v>
      </c>
    </row>
    <row r="201" customHeight="1" spans="1:9">
      <c r="A201" s="3">
        <v>2019</v>
      </c>
      <c r="B201" s="3" t="s">
        <v>786</v>
      </c>
      <c r="C201" s="3" t="s">
        <v>5719</v>
      </c>
      <c r="D201" s="3">
        <v>323</v>
      </c>
      <c r="F201" s="3" t="s">
        <v>25</v>
      </c>
      <c r="G201" s="3">
        <v>1</v>
      </c>
      <c r="H201" s="3">
        <v>12</v>
      </c>
      <c r="I201" s="6">
        <f t="shared" si="13"/>
        <v>12</v>
      </c>
    </row>
    <row r="202" customHeight="1" spans="1:9">
      <c r="A202" s="3">
        <v>2017</v>
      </c>
      <c r="B202" s="3" t="s">
        <v>954</v>
      </c>
      <c r="C202" s="3" t="s">
        <v>1338</v>
      </c>
      <c r="D202" s="3">
        <v>51</v>
      </c>
      <c r="F202" s="3" t="s">
        <v>25</v>
      </c>
      <c r="G202" s="3">
        <v>1</v>
      </c>
      <c r="H202" s="3">
        <v>10</v>
      </c>
      <c r="I202" s="6">
        <f t="shared" si="13"/>
        <v>10</v>
      </c>
    </row>
    <row r="203" customHeight="1" spans="9:9">
      <c r="I203" s="6">
        <f t="shared" si="13"/>
        <v>0</v>
      </c>
    </row>
    <row r="204" customHeight="1" spans="1:9">
      <c r="A204" s="72">
        <v>2018</v>
      </c>
      <c r="B204" s="72" t="s">
        <v>954</v>
      </c>
      <c r="C204" s="72" t="s">
        <v>5720</v>
      </c>
      <c r="D204" s="72">
        <v>2</v>
      </c>
      <c r="E204" s="73"/>
      <c r="F204" s="72" t="s">
        <v>30</v>
      </c>
      <c r="G204" s="3">
        <v>1</v>
      </c>
      <c r="H204" s="3">
        <v>10</v>
      </c>
      <c r="I204" s="6">
        <f t="shared" si="13"/>
        <v>10</v>
      </c>
    </row>
    <row r="205" customHeight="1" spans="1:9">
      <c r="A205" s="72">
        <v>2019</v>
      </c>
      <c r="B205" s="72" t="s">
        <v>954</v>
      </c>
      <c r="C205" s="72" t="s">
        <v>1089</v>
      </c>
      <c r="D205" s="72">
        <v>152</v>
      </c>
      <c r="E205" s="73"/>
      <c r="F205" s="72" t="s">
        <v>30</v>
      </c>
      <c r="G205" s="3">
        <v>1</v>
      </c>
      <c r="H205" s="3">
        <v>30</v>
      </c>
      <c r="I205" s="6">
        <f t="shared" si="13"/>
        <v>30</v>
      </c>
    </row>
    <row r="206" customHeight="1" spans="1:9">
      <c r="A206" s="72">
        <v>2019</v>
      </c>
      <c r="B206" s="72" t="s">
        <v>954</v>
      </c>
      <c r="C206" s="72" t="s">
        <v>5721</v>
      </c>
      <c r="D206" s="72">
        <v>102</v>
      </c>
      <c r="E206" s="73"/>
      <c r="F206" s="72" t="s">
        <v>25</v>
      </c>
      <c r="G206" s="3">
        <v>1</v>
      </c>
      <c r="H206" s="3">
        <v>5</v>
      </c>
      <c r="I206" s="6">
        <f t="shared" si="13"/>
        <v>5</v>
      </c>
    </row>
    <row r="207" customHeight="1" spans="1:9">
      <c r="A207" s="72">
        <v>2019</v>
      </c>
      <c r="B207" s="72" t="s">
        <v>786</v>
      </c>
      <c r="C207" s="72" t="s">
        <v>5722</v>
      </c>
      <c r="D207" s="72">
        <v>311</v>
      </c>
      <c r="E207" s="73"/>
      <c r="F207" s="72" t="s">
        <v>498</v>
      </c>
      <c r="G207" s="3">
        <v>1</v>
      </c>
      <c r="H207" s="3">
        <v>10</v>
      </c>
      <c r="I207" s="6">
        <f t="shared" si="13"/>
        <v>10</v>
      </c>
    </row>
    <row r="208" customHeight="1" spans="1:9">
      <c r="A208" s="72">
        <v>2017</v>
      </c>
      <c r="B208" s="72" t="s">
        <v>305</v>
      </c>
      <c r="C208" s="72" t="s">
        <v>5723</v>
      </c>
      <c r="D208" s="72">
        <v>176</v>
      </c>
      <c r="E208" s="72" t="s">
        <v>1770</v>
      </c>
      <c r="F208" s="72" t="s">
        <v>25</v>
      </c>
      <c r="G208" s="3">
        <v>1</v>
      </c>
      <c r="H208" s="3">
        <v>15</v>
      </c>
      <c r="I208" s="6">
        <f t="shared" si="13"/>
        <v>15</v>
      </c>
    </row>
    <row r="209" customHeight="1" spans="1:9">
      <c r="A209" s="72">
        <v>2018</v>
      </c>
      <c r="B209" s="72" t="s">
        <v>786</v>
      </c>
      <c r="C209" s="72" t="s">
        <v>5705</v>
      </c>
      <c r="D209" s="72">
        <v>103</v>
      </c>
      <c r="E209" s="72" t="s">
        <v>5724</v>
      </c>
      <c r="F209" s="72" t="s">
        <v>498</v>
      </c>
      <c r="G209" s="3">
        <v>1</v>
      </c>
      <c r="H209" s="3">
        <v>15</v>
      </c>
      <c r="I209" s="6">
        <f t="shared" si="13"/>
        <v>15</v>
      </c>
    </row>
    <row r="210" customHeight="1" spans="1:9">
      <c r="A210" s="72">
        <v>2014</v>
      </c>
      <c r="B210" s="72" t="s">
        <v>786</v>
      </c>
      <c r="C210" s="72" t="s">
        <v>5689</v>
      </c>
      <c r="D210" s="72">
        <v>216</v>
      </c>
      <c r="E210" s="73"/>
      <c r="F210" s="72" t="s">
        <v>25</v>
      </c>
      <c r="G210" s="3">
        <v>1</v>
      </c>
      <c r="H210" s="3">
        <v>35</v>
      </c>
      <c r="I210" s="6">
        <f t="shared" si="13"/>
        <v>35</v>
      </c>
    </row>
    <row r="211" customHeight="1" spans="1:9">
      <c r="A211" s="72">
        <v>2017</v>
      </c>
      <c r="B211" s="72" t="s">
        <v>954</v>
      </c>
      <c r="C211" s="72" t="s">
        <v>1340</v>
      </c>
      <c r="D211" s="72">
        <v>74</v>
      </c>
      <c r="E211" s="73"/>
      <c r="F211" s="72" t="s">
        <v>25</v>
      </c>
      <c r="G211" s="3">
        <v>1</v>
      </c>
      <c r="H211" s="3">
        <v>25</v>
      </c>
      <c r="I211" s="6">
        <f t="shared" si="13"/>
        <v>25</v>
      </c>
    </row>
    <row r="212" customHeight="1" spans="1:9">
      <c r="A212" s="72">
        <v>2018</v>
      </c>
      <c r="B212" s="72" t="s">
        <v>786</v>
      </c>
      <c r="C212" s="72" t="s">
        <v>1340</v>
      </c>
      <c r="D212" s="72">
        <v>172</v>
      </c>
      <c r="E212" s="72" t="s">
        <v>1072</v>
      </c>
      <c r="F212" s="72" t="s">
        <v>72</v>
      </c>
      <c r="G212" s="3">
        <v>1</v>
      </c>
      <c r="H212" s="3">
        <v>10</v>
      </c>
      <c r="I212" s="6">
        <f t="shared" si="13"/>
        <v>10</v>
      </c>
    </row>
    <row r="213" customHeight="1" spans="9:9">
      <c r="I213" s="6">
        <f t="shared" si="13"/>
        <v>0</v>
      </c>
    </row>
    <row r="214" customHeight="1" spans="1:10">
      <c r="A214" s="72">
        <v>2018</v>
      </c>
      <c r="B214" s="72" t="s">
        <v>75</v>
      </c>
      <c r="C214" s="72" t="s">
        <v>681</v>
      </c>
      <c r="D214" s="72" t="s">
        <v>476</v>
      </c>
      <c r="E214" s="73"/>
      <c r="F214" s="72" t="s">
        <v>25</v>
      </c>
      <c r="G214" s="3">
        <v>2</v>
      </c>
      <c r="H214" s="3">
        <v>40</v>
      </c>
      <c r="I214" s="6">
        <f t="shared" si="13"/>
        <v>80</v>
      </c>
      <c r="J214" s="3">
        <v>65</v>
      </c>
    </row>
    <row r="215" customHeight="1" spans="1:9">
      <c r="A215" s="72">
        <v>2018</v>
      </c>
      <c r="B215" s="72" t="s">
        <v>151</v>
      </c>
      <c r="C215" s="72" t="s">
        <v>323</v>
      </c>
      <c r="D215" s="72">
        <v>25</v>
      </c>
      <c r="E215" s="73"/>
      <c r="F215" s="72" t="s">
        <v>30</v>
      </c>
      <c r="G215" s="3">
        <v>1</v>
      </c>
      <c r="H215" s="3">
        <v>18</v>
      </c>
      <c r="I215" s="6">
        <f t="shared" si="13"/>
        <v>18</v>
      </c>
    </row>
    <row r="216" customHeight="1" spans="1:9">
      <c r="A216" s="3" t="s">
        <v>5725</v>
      </c>
      <c r="I216" s="6">
        <f t="shared" si="13"/>
        <v>0</v>
      </c>
    </row>
    <row r="217" customHeight="1" spans="9:9">
      <c r="I217" s="6">
        <f t="shared" si="13"/>
        <v>0</v>
      </c>
    </row>
    <row r="218" customHeight="1" spans="1:9">
      <c r="A218" s="72">
        <v>2010</v>
      </c>
      <c r="B218" s="72" t="s">
        <v>23</v>
      </c>
      <c r="C218" s="72" t="s">
        <v>5726</v>
      </c>
      <c r="D218" s="72">
        <v>190</v>
      </c>
      <c r="E218" s="72" t="s">
        <v>506</v>
      </c>
      <c r="F218" s="72" t="s">
        <v>25</v>
      </c>
      <c r="G218" s="3">
        <v>1</v>
      </c>
      <c r="H218" s="3">
        <v>30</v>
      </c>
      <c r="I218" s="6">
        <f t="shared" si="13"/>
        <v>30</v>
      </c>
    </row>
    <row r="219" customHeight="1" spans="1:9">
      <c r="A219" s="72">
        <v>1992</v>
      </c>
      <c r="B219" s="72" t="s">
        <v>2031</v>
      </c>
      <c r="C219" s="72" t="s">
        <v>193</v>
      </c>
      <c r="D219" s="72">
        <v>123</v>
      </c>
      <c r="E219" s="73"/>
      <c r="F219" s="72" t="s">
        <v>25</v>
      </c>
      <c r="G219" s="3">
        <v>1</v>
      </c>
      <c r="H219" s="3">
        <v>5</v>
      </c>
      <c r="I219" s="6">
        <f t="shared" si="13"/>
        <v>5</v>
      </c>
    </row>
    <row r="220" customHeight="1" spans="1:10">
      <c r="A220" s="72">
        <v>1989</v>
      </c>
      <c r="B220" s="72" t="s">
        <v>1802</v>
      </c>
      <c r="C220" s="72" t="s">
        <v>193</v>
      </c>
      <c r="D220" s="72">
        <v>1</v>
      </c>
      <c r="E220" s="72" t="s">
        <v>125</v>
      </c>
      <c r="F220" s="72" t="s">
        <v>763</v>
      </c>
      <c r="G220" s="3">
        <v>1</v>
      </c>
      <c r="H220" s="3">
        <v>60</v>
      </c>
      <c r="I220" s="6">
        <f t="shared" si="13"/>
        <v>60</v>
      </c>
      <c r="J220" s="6">
        <f t="shared" ref="J220:J223" si="18">0.85*I220</f>
        <v>51</v>
      </c>
    </row>
    <row r="221" customHeight="1" spans="1:10">
      <c r="A221" s="72">
        <v>2020</v>
      </c>
      <c r="B221" s="72" t="s">
        <v>954</v>
      </c>
      <c r="C221" s="72" t="s">
        <v>213</v>
      </c>
      <c r="D221" s="72">
        <v>126</v>
      </c>
      <c r="E221" s="72" t="s">
        <v>4177</v>
      </c>
      <c r="F221" s="72" t="s">
        <v>25</v>
      </c>
      <c r="G221" s="3">
        <v>1</v>
      </c>
      <c r="H221" s="3">
        <v>20</v>
      </c>
      <c r="I221" s="6">
        <f t="shared" si="13"/>
        <v>20</v>
      </c>
      <c r="J221" s="6">
        <f t="shared" si="18"/>
        <v>17</v>
      </c>
    </row>
    <row r="222" customHeight="1" spans="1:10">
      <c r="A222" s="72">
        <v>2018</v>
      </c>
      <c r="B222" s="72" t="s">
        <v>954</v>
      </c>
      <c r="C222" s="72" t="s">
        <v>58</v>
      </c>
      <c r="D222" s="73"/>
      <c r="E222" s="72" t="s">
        <v>898</v>
      </c>
      <c r="F222" s="72" t="s">
        <v>462</v>
      </c>
      <c r="G222" s="3">
        <v>1</v>
      </c>
      <c r="H222" s="3">
        <v>40</v>
      </c>
      <c r="I222" s="6">
        <f t="shared" si="13"/>
        <v>40</v>
      </c>
      <c r="J222" s="6">
        <f t="shared" si="18"/>
        <v>34</v>
      </c>
    </row>
    <row r="223" customHeight="1" spans="1:10">
      <c r="A223" s="72">
        <v>2018</v>
      </c>
      <c r="B223" s="72" t="s">
        <v>23</v>
      </c>
      <c r="C223" s="72" t="s">
        <v>58</v>
      </c>
      <c r="D223" s="73"/>
      <c r="E223" s="72" t="s">
        <v>200</v>
      </c>
      <c r="F223" s="72" t="s">
        <v>68</v>
      </c>
      <c r="G223" s="3">
        <v>1</v>
      </c>
      <c r="H223" s="3">
        <v>75</v>
      </c>
      <c r="I223" s="6">
        <f t="shared" si="13"/>
        <v>75</v>
      </c>
      <c r="J223" s="6">
        <f t="shared" si="18"/>
        <v>63.75</v>
      </c>
    </row>
    <row r="224" customHeight="1" spans="1:10">
      <c r="A224" s="72">
        <v>1980</v>
      </c>
      <c r="B224" s="72" t="s">
        <v>5727</v>
      </c>
      <c r="C224" s="72" t="s">
        <v>5728</v>
      </c>
      <c r="D224" s="73"/>
      <c r="E224" s="73"/>
      <c r="F224" s="72" t="s">
        <v>2670</v>
      </c>
      <c r="G224" s="3">
        <v>1</v>
      </c>
      <c r="H224" s="3">
        <v>80</v>
      </c>
      <c r="I224" s="6">
        <f t="shared" si="13"/>
        <v>80</v>
      </c>
      <c r="J224" s="3">
        <v>60</v>
      </c>
    </row>
    <row r="225" customHeight="1" spans="1:10">
      <c r="A225" s="72">
        <v>2014</v>
      </c>
      <c r="B225" s="72" t="s">
        <v>75</v>
      </c>
      <c r="C225" s="72" t="s">
        <v>5729</v>
      </c>
      <c r="D225" s="73"/>
      <c r="E225" s="72" t="s">
        <v>5730</v>
      </c>
      <c r="F225" s="72" t="s">
        <v>244</v>
      </c>
      <c r="G225" s="3">
        <v>1</v>
      </c>
      <c r="H225" s="3">
        <v>60</v>
      </c>
      <c r="I225" s="6">
        <f t="shared" si="13"/>
        <v>60</v>
      </c>
      <c r="J225" s="3">
        <v>45</v>
      </c>
    </row>
    <row r="226" customHeight="1" spans="1:10">
      <c r="A226" s="72">
        <v>2019</v>
      </c>
      <c r="B226" s="72" t="s">
        <v>23</v>
      </c>
      <c r="C226" s="72" t="s">
        <v>5375</v>
      </c>
      <c r="D226" s="73"/>
      <c r="E226" s="72" t="s">
        <v>5731</v>
      </c>
      <c r="F226" s="72" t="s">
        <v>467</v>
      </c>
      <c r="G226" s="3">
        <v>1</v>
      </c>
      <c r="H226" s="3">
        <v>100</v>
      </c>
      <c r="I226" s="6">
        <f t="shared" si="13"/>
        <v>100</v>
      </c>
      <c r="J226" s="6">
        <f>0.85*I226</f>
        <v>85</v>
      </c>
    </row>
    <row r="227" customHeight="1" spans="9:9">
      <c r="I227" s="6">
        <f t="shared" si="13"/>
        <v>0</v>
      </c>
    </row>
    <row r="228" customHeight="1" spans="1:10">
      <c r="A228" s="72">
        <v>2020</v>
      </c>
      <c r="B228" s="72" t="s">
        <v>786</v>
      </c>
      <c r="C228" s="72" t="s">
        <v>922</v>
      </c>
      <c r="D228" s="73"/>
      <c r="E228" s="72" t="s">
        <v>5732</v>
      </c>
      <c r="F228" s="72" t="s">
        <v>467</v>
      </c>
      <c r="G228" s="3">
        <v>1</v>
      </c>
      <c r="H228" s="3">
        <v>25</v>
      </c>
      <c r="I228" s="6">
        <f t="shared" si="13"/>
        <v>25</v>
      </c>
      <c r="J228" s="3">
        <v>20</v>
      </c>
    </row>
    <row r="229" customHeight="1" spans="1:9">
      <c r="A229" s="72">
        <v>2019</v>
      </c>
      <c r="B229" s="72" t="s">
        <v>954</v>
      </c>
      <c r="C229" s="72" t="s">
        <v>1092</v>
      </c>
      <c r="D229" s="73"/>
      <c r="E229" s="73"/>
      <c r="F229" s="72" t="s">
        <v>68</v>
      </c>
      <c r="G229" s="3">
        <v>1</v>
      </c>
      <c r="H229" s="3">
        <v>20</v>
      </c>
      <c r="I229" s="6">
        <f t="shared" si="13"/>
        <v>20</v>
      </c>
    </row>
    <row r="230" customHeight="1" spans="1:9">
      <c r="A230" s="72">
        <v>2015</v>
      </c>
      <c r="B230" s="72" t="s">
        <v>954</v>
      </c>
      <c r="C230" s="72" t="s">
        <v>1823</v>
      </c>
      <c r="D230" s="73"/>
      <c r="E230" s="73"/>
      <c r="F230" s="72" t="s">
        <v>244</v>
      </c>
      <c r="G230" s="3">
        <v>1</v>
      </c>
      <c r="H230" s="3">
        <v>20</v>
      </c>
      <c r="I230" s="6">
        <f t="shared" si="13"/>
        <v>20</v>
      </c>
    </row>
    <row r="231" customHeight="1" spans="1:9">
      <c r="A231" s="72">
        <v>2018</v>
      </c>
      <c r="B231" s="72" t="s">
        <v>3188</v>
      </c>
      <c r="C231" s="72" t="s">
        <v>3382</v>
      </c>
      <c r="D231" s="73"/>
      <c r="E231" s="72" t="s">
        <v>5733</v>
      </c>
      <c r="F231" s="72" t="s">
        <v>68</v>
      </c>
      <c r="G231" s="3">
        <v>1</v>
      </c>
      <c r="H231" s="3">
        <v>130</v>
      </c>
      <c r="I231" s="6">
        <f t="shared" si="13"/>
        <v>130</v>
      </c>
    </row>
    <row r="232" customHeight="1" spans="1:9">
      <c r="A232" s="72">
        <v>2018</v>
      </c>
      <c r="B232" s="72" t="s">
        <v>786</v>
      </c>
      <c r="C232" s="72" t="s">
        <v>3382</v>
      </c>
      <c r="D232" s="73"/>
      <c r="E232" s="72" t="s">
        <v>5734</v>
      </c>
      <c r="F232" s="72" t="s">
        <v>68</v>
      </c>
      <c r="G232" s="3">
        <v>1</v>
      </c>
      <c r="H232" s="3">
        <v>60</v>
      </c>
      <c r="I232" s="6">
        <f t="shared" si="13"/>
        <v>60</v>
      </c>
    </row>
    <row r="233" customHeight="1" spans="1:9">
      <c r="A233" s="72">
        <v>2018</v>
      </c>
      <c r="B233" s="72" t="s">
        <v>305</v>
      </c>
      <c r="C233" s="72" t="s">
        <v>1823</v>
      </c>
      <c r="D233" s="73"/>
      <c r="E233" s="72" t="s">
        <v>5735</v>
      </c>
      <c r="F233" s="72" t="s">
        <v>244</v>
      </c>
      <c r="G233" s="3">
        <v>1</v>
      </c>
      <c r="H233" s="3">
        <v>20</v>
      </c>
      <c r="I233" s="6">
        <f t="shared" si="13"/>
        <v>20</v>
      </c>
    </row>
    <row r="234" customHeight="1" spans="1:10">
      <c r="A234" s="72">
        <v>2020</v>
      </c>
      <c r="B234" s="72" t="s">
        <v>954</v>
      </c>
      <c r="C234" s="72" t="s">
        <v>880</v>
      </c>
      <c r="D234" s="73"/>
      <c r="E234" s="72" t="s">
        <v>898</v>
      </c>
      <c r="F234" s="72" t="s">
        <v>244</v>
      </c>
      <c r="G234" s="3">
        <v>1</v>
      </c>
      <c r="H234" s="3">
        <v>65</v>
      </c>
      <c r="I234" s="6">
        <f t="shared" si="13"/>
        <v>65</v>
      </c>
      <c r="J234" s="3">
        <v>50</v>
      </c>
    </row>
    <row r="235" customHeight="1" spans="1:9">
      <c r="A235" s="72">
        <v>2018</v>
      </c>
      <c r="B235" s="72" t="s">
        <v>786</v>
      </c>
      <c r="C235" s="72" t="s">
        <v>3382</v>
      </c>
      <c r="D235" s="73"/>
      <c r="E235" s="72" t="s">
        <v>5736</v>
      </c>
      <c r="F235" s="72" t="s">
        <v>68</v>
      </c>
      <c r="G235" s="3">
        <v>1</v>
      </c>
      <c r="H235" s="3">
        <v>65</v>
      </c>
      <c r="I235" s="6">
        <f t="shared" si="13"/>
        <v>65</v>
      </c>
    </row>
    <row r="236" customHeight="1" spans="1:10">
      <c r="A236" s="72">
        <v>2020</v>
      </c>
      <c r="B236" s="72" t="s">
        <v>786</v>
      </c>
      <c r="C236" s="72" t="s">
        <v>922</v>
      </c>
      <c r="D236" s="73"/>
      <c r="E236" s="72" t="s">
        <v>898</v>
      </c>
      <c r="F236" s="72" t="s">
        <v>244</v>
      </c>
      <c r="G236" s="3">
        <v>1</v>
      </c>
      <c r="H236" s="3">
        <v>45</v>
      </c>
      <c r="I236" s="6">
        <f t="shared" si="13"/>
        <v>45</v>
      </c>
      <c r="J236" s="3">
        <v>35</v>
      </c>
    </row>
    <row r="239" customHeight="1" spans="6:7">
      <c r="F239" s="3" t="s">
        <v>5737</v>
      </c>
      <c r="G239" s="6">
        <f>SUM(G4:G236)</f>
        <v>219</v>
      </c>
    </row>
  </sheetData>
  <conditionalFormatting sqref="J1:M1">
    <cfRule type="cellIs" dxfId="9" priority="1" operator="lessThanOrEqual">
      <formula>0.6</formula>
    </cfRule>
    <cfRule type="cellIs" dxfId="10" priority="2" operator="between">
      <formula>0.6</formula>
      <formula>0.75</formula>
    </cfRule>
    <cfRule type="cellIs" dxfId="11" priority="3" operator="greaterThan">
      <formula>0.75</formula>
    </cfRule>
  </conditionalFormatting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FFFF"/>
    <outlinePr summaryBelow="0" summaryRight="0"/>
    <pageSetUpPr fitToPage="1"/>
  </sheetPr>
  <dimension ref="A1:AC1015"/>
  <sheetViews>
    <sheetView workbookViewId="0">
      <selection activeCell="A1" sqref="A1"/>
    </sheetView>
  </sheetViews>
  <sheetFormatPr defaultColWidth="12.6285714285714" defaultRowHeight="15.75" customHeight="1"/>
  <cols>
    <col min="2" max="2" width="20.8761904761905" customWidth="1"/>
    <col min="3" max="3" width="18.6285714285714" customWidth="1"/>
  </cols>
  <sheetData>
    <row r="1" customHeight="1" spans="1:29">
      <c r="A1" s="1" t="s">
        <v>5026</v>
      </c>
      <c r="B1" s="1" t="s">
        <v>4</v>
      </c>
      <c r="C1" s="1" t="s">
        <v>5</v>
      </c>
      <c r="D1" s="1" t="s">
        <v>7</v>
      </c>
      <c r="E1" s="1" t="s">
        <v>8</v>
      </c>
      <c r="F1" s="1" t="s">
        <v>4927</v>
      </c>
      <c r="G1" s="1" t="s">
        <v>4974</v>
      </c>
      <c r="H1" s="1" t="s">
        <v>5468</v>
      </c>
      <c r="I1" s="1" t="s">
        <v>5738</v>
      </c>
      <c r="J1" s="61" t="s">
        <v>5739</v>
      </c>
      <c r="K1" s="61" t="s">
        <v>5740</v>
      </c>
      <c r="L1" s="61" t="s">
        <v>5741</v>
      </c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</row>
    <row r="2" customHeight="1" spans="10:15">
      <c r="J2" s="62"/>
      <c r="K2" s="62"/>
      <c r="L2" s="62"/>
      <c r="M2" s="11" t="s">
        <v>1784</v>
      </c>
      <c r="N2" s="22" t="s">
        <v>5027</v>
      </c>
      <c r="O2" s="12" t="s">
        <v>5742</v>
      </c>
    </row>
    <row r="3" customHeight="1" spans="1:15">
      <c r="A3" s="3">
        <v>1989</v>
      </c>
      <c r="B3" s="3" t="s">
        <v>102</v>
      </c>
      <c r="C3" s="3" t="s">
        <v>5028</v>
      </c>
      <c r="E3" s="3">
        <v>8</v>
      </c>
      <c r="F3" s="3">
        <v>1</v>
      </c>
      <c r="I3" s="3">
        <v>10</v>
      </c>
      <c r="J3" s="62">
        <f t="shared" ref="J3:J506" si="0">I3*F3</f>
        <v>10</v>
      </c>
      <c r="K3" s="62">
        <f t="shared" ref="K3:K97" si="1">L3/F3</f>
        <v>20</v>
      </c>
      <c r="L3" s="63">
        <v>20</v>
      </c>
      <c r="M3" s="13"/>
      <c r="N3" s="23"/>
      <c r="O3" s="14"/>
    </row>
    <row r="4" customHeight="1" spans="1:15">
      <c r="A4" s="3">
        <v>1987</v>
      </c>
      <c r="B4" s="3" t="s">
        <v>2244</v>
      </c>
      <c r="C4" s="3" t="s">
        <v>5029</v>
      </c>
      <c r="E4" s="3">
        <v>8</v>
      </c>
      <c r="F4" s="3">
        <v>2</v>
      </c>
      <c r="I4" s="3">
        <v>25</v>
      </c>
      <c r="J4" s="62">
        <f t="shared" si="0"/>
        <v>50</v>
      </c>
      <c r="K4" s="62">
        <f t="shared" si="1"/>
        <v>30</v>
      </c>
      <c r="L4" s="63">
        <v>60</v>
      </c>
      <c r="M4" s="15"/>
      <c r="N4" s="25">
        <f>SUM(F3:F709)</f>
        <v>1452</v>
      </c>
      <c r="O4" s="16">
        <f>J513</f>
        <v>59975</v>
      </c>
    </row>
    <row r="5" customHeight="1" spans="1:16">
      <c r="A5" s="3">
        <v>1987</v>
      </c>
      <c r="B5" s="3" t="s">
        <v>2244</v>
      </c>
      <c r="C5" s="3" t="s">
        <v>5029</v>
      </c>
      <c r="E5" s="3">
        <v>7</v>
      </c>
      <c r="F5" s="3">
        <v>1</v>
      </c>
      <c r="I5" s="3">
        <v>25</v>
      </c>
      <c r="J5" s="62">
        <f t="shared" si="0"/>
        <v>25</v>
      </c>
      <c r="K5" s="62">
        <f t="shared" si="1"/>
        <v>15</v>
      </c>
      <c r="L5" s="63">
        <v>15</v>
      </c>
      <c r="N5" s="6">
        <f>SUM(F3:F506)</f>
        <v>1452</v>
      </c>
      <c r="O5" s="64">
        <f>O4/N5</f>
        <v>41.3050964187328</v>
      </c>
      <c r="P5" s="3" t="s">
        <v>5743</v>
      </c>
    </row>
    <row r="6" customHeight="1" spans="1:14">
      <c r="A6" s="3">
        <v>1988</v>
      </c>
      <c r="B6" s="3" t="s">
        <v>102</v>
      </c>
      <c r="C6" s="3" t="s">
        <v>5029</v>
      </c>
      <c r="E6" s="3">
        <v>8</v>
      </c>
      <c r="F6" s="3">
        <v>6</v>
      </c>
      <c r="I6" s="3">
        <v>12.5</v>
      </c>
      <c r="J6" s="62">
        <f t="shared" si="0"/>
        <v>75</v>
      </c>
      <c r="K6" s="62">
        <f t="shared" si="1"/>
        <v>12.5</v>
      </c>
      <c r="L6" s="63">
        <v>75</v>
      </c>
      <c r="N6" s="3" t="s">
        <v>5030</v>
      </c>
    </row>
    <row r="7" customHeight="1" spans="1:12">
      <c r="A7" s="3">
        <v>1987</v>
      </c>
      <c r="B7" s="3" t="s">
        <v>102</v>
      </c>
      <c r="C7" s="3" t="s">
        <v>5029</v>
      </c>
      <c r="E7" s="3">
        <v>8</v>
      </c>
      <c r="F7" s="3">
        <v>1</v>
      </c>
      <c r="I7" s="3">
        <v>25</v>
      </c>
      <c r="J7" s="62">
        <f t="shared" si="0"/>
        <v>25</v>
      </c>
      <c r="K7" s="62">
        <f t="shared" si="1"/>
        <v>30</v>
      </c>
      <c r="L7" s="63">
        <v>30</v>
      </c>
    </row>
    <row r="8" customHeight="1" spans="1:12">
      <c r="A8" s="3">
        <v>1987</v>
      </c>
      <c r="B8" s="3" t="s">
        <v>2244</v>
      </c>
      <c r="C8" s="3" t="s">
        <v>5029</v>
      </c>
      <c r="D8" s="3" t="s">
        <v>2072</v>
      </c>
      <c r="E8" s="3">
        <v>6</v>
      </c>
      <c r="F8" s="3">
        <v>1</v>
      </c>
      <c r="I8" s="3">
        <v>15</v>
      </c>
      <c r="J8" s="62">
        <f t="shared" si="0"/>
        <v>15</v>
      </c>
      <c r="K8" s="62">
        <f t="shared" si="1"/>
        <v>10</v>
      </c>
      <c r="L8" s="63">
        <v>10</v>
      </c>
    </row>
    <row r="9" customHeight="1" spans="1:12">
      <c r="A9" s="3">
        <v>1987</v>
      </c>
      <c r="B9" s="3" t="s">
        <v>102</v>
      </c>
      <c r="C9" s="3" t="s">
        <v>5029</v>
      </c>
      <c r="E9" s="3">
        <v>8</v>
      </c>
      <c r="F9" s="3">
        <v>4</v>
      </c>
      <c r="I9" s="3">
        <v>25</v>
      </c>
      <c r="J9" s="62">
        <f t="shared" si="0"/>
        <v>100</v>
      </c>
      <c r="K9" s="62">
        <f t="shared" si="1"/>
        <v>30</v>
      </c>
      <c r="L9" s="63">
        <v>120</v>
      </c>
    </row>
    <row r="10" customHeight="1" spans="1:12">
      <c r="A10" s="3">
        <v>1987</v>
      </c>
      <c r="B10" s="3" t="s">
        <v>102</v>
      </c>
      <c r="C10" s="3" t="s">
        <v>5029</v>
      </c>
      <c r="E10" s="3">
        <v>6</v>
      </c>
      <c r="F10" s="3">
        <v>2</v>
      </c>
      <c r="I10" s="3">
        <v>10</v>
      </c>
      <c r="J10" s="62">
        <f t="shared" si="0"/>
        <v>20</v>
      </c>
      <c r="K10" s="62">
        <f t="shared" si="1"/>
        <v>5</v>
      </c>
      <c r="L10" s="63">
        <v>10</v>
      </c>
    </row>
    <row r="11" customHeight="1" spans="1:12">
      <c r="A11" s="3">
        <v>1987</v>
      </c>
      <c r="B11" s="3" t="s">
        <v>102</v>
      </c>
      <c r="C11" s="3" t="s">
        <v>5029</v>
      </c>
      <c r="D11" s="3" t="s">
        <v>1567</v>
      </c>
      <c r="E11" s="3">
        <v>8</v>
      </c>
      <c r="F11" s="3">
        <v>4</v>
      </c>
      <c r="I11" s="3">
        <v>40</v>
      </c>
      <c r="J11" s="62">
        <f t="shared" si="0"/>
        <v>160</v>
      </c>
      <c r="K11" s="62">
        <f t="shared" si="1"/>
        <v>30</v>
      </c>
      <c r="L11" s="63">
        <v>120</v>
      </c>
    </row>
    <row r="12" customHeight="1" spans="1:12">
      <c r="A12" s="3">
        <v>1987</v>
      </c>
      <c r="B12" s="3" t="s">
        <v>102</v>
      </c>
      <c r="C12" s="3" t="s">
        <v>5029</v>
      </c>
      <c r="D12" s="3" t="s">
        <v>1567</v>
      </c>
      <c r="E12" s="3">
        <v>7</v>
      </c>
      <c r="F12" s="3">
        <v>1</v>
      </c>
      <c r="I12" s="3">
        <v>15</v>
      </c>
      <c r="J12" s="62">
        <f t="shared" si="0"/>
        <v>15</v>
      </c>
      <c r="K12" s="62">
        <f t="shared" si="1"/>
        <v>20</v>
      </c>
      <c r="L12" s="63">
        <v>20</v>
      </c>
    </row>
    <row r="13" customHeight="1" spans="1:12">
      <c r="A13" s="3">
        <v>1987</v>
      </c>
      <c r="B13" s="3" t="s">
        <v>102</v>
      </c>
      <c r="C13" s="3" t="s">
        <v>5029</v>
      </c>
      <c r="D13" s="3" t="s">
        <v>1567</v>
      </c>
      <c r="E13" s="3">
        <v>6</v>
      </c>
      <c r="F13" s="3">
        <v>1</v>
      </c>
      <c r="I13" s="3">
        <v>10</v>
      </c>
      <c r="J13" s="62">
        <f t="shared" si="0"/>
        <v>10</v>
      </c>
      <c r="K13" s="62">
        <f t="shared" si="1"/>
        <v>10</v>
      </c>
      <c r="L13" s="63">
        <v>10</v>
      </c>
    </row>
    <row r="14" customHeight="1" spans="1:12">
      <c r="A14" s="3">
        <v>1987</v>
      </c>
      <c r="B14" s="3" t="s">
        <v>2244</v>
      </c>
      <c r="C14" s="3" t="s">
        <v>5029</v>
      </c>
      <c r="E14" s="3">
        <v>8</v>
      </c>
      <c r="F14" s="3">
        <v>1</v>
      </c>
      <c r="I14" s="3">
        <v>40</v>
      </c>
      <c r="J14" s="62">
        <f t="shared" si="0"/>
        <v>40</v>
      </c>
      <c r="K14" s="62">
        <f t="shared" si="1"/>
        <v>30</v>
      </c>
      <c r="L14" s="63">
        <v>30</v>
      </c>
    </row>
    <row r="15" customHeight="1" spans="1:12">
      <c r="A15" s="3">
        <v>1987</v>
      </c>
      <c r="B15" s="3" t="s">
        <v>2244</v>
      </c>
      <c r="C15" s="3" t="s">
        <v>2377</v>
      </c>
      <c r="D15" s="3" t="s">
        <v>2072</v>
      </c>
      <c r="E15" s="3">
        <v>8</v>
      </c>
      <c r="F15" s="3">
        <v>1</v>
      </c>
      <c r="I15" s="3">
        <v>50</v>
      </c>
      <c r="J15" s="62">
        <f t="shared" si="0"/>
        <v>50</v>
      </c>
      <c r="K15" s="62">
        <f t="shared" si="1"/>
        <v>20</v>
      </c>
      <c r="L15" s="63">
        <v>20</v>
      </c>
    </row>
    <row r="16" customHeight="1" spans="1:12">
      <c r="A16" s="3">
        <v>1978</v>
      </c>
      <c r="B16" s="3" t="s">
        <v>5031</v>
      </c>
      <c r="C16" s="3" t="s">
        <v>495</v>
      </c>
      <c r="E16" s="3">
        <v>8</v>
      </c>
      <c r="F16" s="3">
        <v>2</v>
      </c>
      <c r="I16" s="3">
        <v>40</v>
      </c>
      <c r="J16" s="62">
        <f t="shared" si="0"/>
        <v>80</v>
      </c>
      <c r="K16" s="62">
        <f t="shared" si="1"/>
        <v>35</v>
      </c>
      <c r="L16" s="63">
        <v>70</v>
      </c>
    </row>
    <row r="17" customHeight="1" spans="1:12">
      <c r="A17" s="3">
        <v>2018</v>
      </c>
      <c r="B17" s="3" t="s">
        <v>119</v>
      </c>
      <c r="C17" s="3" t="s">
        <v>1528</v>
      </c>
      <c r="E17" s="3">
        <v>10</v>
      </c>
      <c r="F17" s="3">
        <v>3</v>
      </c>
      <c r="H17" s="3" t="s">
        <v>5744</v>
      </c>
      <c r="I17" s="3">
        <v>60</v>
      </c>
      <c r="J17" s="62">
        <f t="shared" si="0"/>
        <v>180</v>
      </c>
      <c r="K17" s="62">
        <f t="shared" si="1"/>
        <v>40</v>
      </c>
      <c r="L17" s="63">
        <v>120</v>
      </c>
    </row>
    <row r="18" customHeight="1" spans="1:12">
      <c r="A18" s="3">
        <v>1987</v>
      </c>
      <c r="B18" s="3" t="s">
        <v>119</v>
      </c>
      <c r="C18" s="3" t="s">
        <v>120</v>
      </c>
      <c r="E18" s="3">
        <v>9</v>
      </c>
      <c r="F18" s="3">
        <v>1</v>
      </c>
      <c r="I18" s="3">
        <v>20</v>
      </c>
      <c r="J18" s="62">
        <f t="shared" si="0"/>
        <v>20</v>
      </c>
      <c r="K18" s="62">
        <f t="shared" si="1"/>
        <v>15</v>
      </c>
      <c r="L18" s="63">
        <v>15</v>
      </c>
    </row>
    <row r="19" customHeight="1" spans="1:12">
      <c r="A19" s="3">
        <v>1987</v>
      </c>
      <c r="B19" s="3" t="s">
        <v>62</v>
      </c>
      <c r="C19" s="3" t="s">
        <v>120</v>
      </c>
      <c r="E19" s="3">
        <v>9</v>
      </c>
      <c r="F19" s="3">
        <v>1</v>
      </c>
      <c r="I19" s="3">
        <v>25</v>
      </c>
      <c r="J19" s="62">
        <f t="shared" si="0"/>
        <v>25</v>
      </c>
      <c r="K19" s="62">
        <f t="shared" si="1"/>
        <v>25</v>
      </c>
      <c r="L19" s="63">
        <v>25</v>
      </c>
    </row>
    <row r="20" customHeight="1" spans="1:12">
      <c r="A20" s="3">
        <v>1987</v>
      </c>
      <c r="B20" s="3" t="s">
        <v>5032</v>
      </c>
      <c r="C20" s="3" t="s">
        <v>5033</v>
      </c>
      <c r="E20" s="3">
        <v>9</v>
      </c>
      <c r="F20" s="3">
        <v>2</v>
      </c>
      <c r="I20" s="3">
        <v>20</v>
      </c>
      <c r="J20" s="62">
        <f t="shared" si="0"/>
        <v>40</v>
      </c>
      <c r="K20" s="62">
        <f t="shared" si="1"/>
        <v>15</v>
      </c>
      <c r="L20" s="63">
        <v>30</v>
      </c>
    </row>
    <row r="21" customHeight="1" spans="1:12">
      <c r="A21" s="3">
        <v>1987</v>
      </c>
      <c r="B21" s="3" t="s">
        <v>62</v>
      </c>
      <c r="C21" s="3" t="s">
        <v>5033</v>
      </c>
      <c r="E21" s="3">
        <v>9</v>
      </c>
      <c r="F21" s="3">
        <v>1</v>
      </c>
      <c r="I21" s="3">
        <v>25</v>
      </c>
      <c r="J21" s="62">
        <f t="shared" si="0"/>
        <v>25</v>
      </c>
      <c r="K21" s="62">
        <f t="shared" si="1"/>
        <v>25</v>
      </c>
      <c r="L21" s="63">
        <v>25</v>
      </c>
    </row>
    <row r="22" customHeight="1" spans="1:12">
      <c r="A22" s="3">
        <v>1987</v>
      </c>
      <c r="B22" s="3" t="s">
        <v>2835</v>
      </c>
      <c r="C22" s="3" t="s">
        <v>5034</v>
      </c>
      <c r="E22" s="3">
        <v>9</v>
      </c>
      <c r="F22" s="3">
        <v>1</v>
      </c>
      <c r="I22" s="3">
        <v>15</v>
      </c>
      <c r="J22" s="62">
        <f t="shared" si="0"/>
        <v>15</v>
      </c>
      <c r="K22" s="62">
        <f t="shared" si="1"/>
        <v>15</v>
      </c>
      <c r="L22" s="63">
        <v>15</v>
      </c>
    </row>
    <row r="23" customHeight="1" spans="1:12">
      <c r="A23" s="3">
        <v>1987</v>
      </c>
      <c r="B23" s="3" t="s">
        <v>2835</v>
      </c>
      <c r="C23" s="3" t="s">
        <v>5034</v>
      </c>
      <c r="E23" s="3">
        <v>8</v>
      </c>
      <c r="F23" s="3">
        <v>6</v>
      </c>
      <c r="I23" s="3">
        <v>10</v>
      </c>
      <c r="J23" s="62">
        <f t="shared" si="0"/>
        <v>60</v>
      </c>
      <c r="K23" s="62">
        <f t="shared" si="1"/>
        <v>10</v>
      </c>
      <c r="L23" s="63">
        <v>60</v>
      </c>
    </row>
    <row r="24" customHeight="1" spans="1:12">
      <c r="A24" s="3">
        <v>1989</v>
      </c>
      <c r="B24" s="3" t="s">
        <v>5035</v>
      </c>
      <c r="C24" s="3" t="s">
        <v>1268</v>
      </c>
      <c r="E24" s="3" t="s">
        <v>808</v>
      </c>
      <c r="F24" s="3">
        <v>1</v>
      </c>
      <c r="I24" s="3">
        <v>50</v>
      </c>
      <c r="J24" s="62">
        <f t="shared" si="0"/>
        <v>50</v>
      </c>
      <c r="K24" s="62">
        <f t="shared" si="1"/>
        <v>50</v>
      </c>
      <c r="L24" s="63">
        <v>50</v>
      </c>
    </row>
    <row r="25" customHeight="1" spans="1:12">
      <c r="A25" s="3">
        <v>1989</v>
      </c>
      <c r="B25" s="3" t="s">
        <v>330</v>
      </c>
      <c r="C25" s="3" t="s">
        <v>1268</v>
      </c>
      <c r="F25" s="3">
        <v>56</v>
      </c>
      <c r="I25" s="3">
        <v>35</v>
      </c>
      <c r="J25" s="62">
        <f t="shared" si="0"/>
        <v>1960</v>
      </c>
      <c r="K25" s="62">
        <f t="shared" si="1"/>
        <v>40</v>
      </c>
      <c r="L25" s="63">
        <v>2240</v>
      </c>
    </row>
    <row r="26" customHeight="1" spans="1:12">
      <c r="A26" s="3">
        <v>1980</v>
      </c>
      <c r="B26" s="3" t="s">
        <v>62</v>
      </c>
      <c r="C26" s="3" t="s">
        <v>5036</v>
      </c>
      <c r="E26" s="3">
        <v>7</v>
      </c>
      <c r="F26" s="3">
        <v>2</v>
      </c>
      <c r="I26" s="3">
        <v>60</v>
      </c>
      <c r="J26" s="62">
        <f t="shared" si="0"/>
        <v>120</v>
      </c>
      <c r="K26" s="62">
        <f t="shared" si="1"/>
        <v>50</v>
      </c>
      <c r="L26" s="63">
        <v>100</v>
      </c>
    </row>
    <row r="27" customHeight="1" spans="1:29">
      <c r="A27" s="59">
        <v>2020</v>
      </c>
      <c r="B27" s="59" t="s">
        <v>5031</v>
      </c>
      <c r="C27" s="59" t="s">
        <v>5037</v>
      </c>
      <c r="D27" s="60"/>
      <c r="E27" s="59">
        <v>9</v>
      </c>
      <c r="F27" s="59">
        <v>7</v>
      </c>
      <c r="G27" s="60"/>
      <c r="H27" s="59" t="s">
        <v>5474</v>
      </c>
      <c r="I27" s="59">
        <v>10</v>
      </c>
      <c r="J27" s="62">
        <f t="shared" si="0"/>
        <v>70</v>
      </c>
      <c r="K27" s="60">
        <f t="shared" si="1"/>
        <v>15</v>
      </c>
      <c r="L27" s="59">
        <v>105</v>
      </c>
      <c r="M27" s="60">
        <f t="shared" ref="M27:M28" si="2">F27*5</f>
        <v>35</v>
      </c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</row>
    <row r="28" customHeight="1" spans="1:29">
      <c r="A28" s="59">
        <v>2020</v>
      </c>
      <c r="B28" s="59" t="s">
        <v>23</v>
      </c>
      <c r="C28" s="59" t="s">
        <v>5037</v>
      </c>
      <c r="D28" s="60"/>
      <c r="E28" s="59" t="s">
        <v>68</v>
      </c>
      <c r="F28" s="59">
        <v>3</v>
      </c>
      <c r="G28" s="60"/>
      <c r="H28" s="59" t="s">
        <v>5744</v>
      </c>
      <c r="I28" s="59">
        <v>35</v>
      </c>
      <c r="J28" s="62">
        <f t="shared" si="0"/>
        <v>105</v>
      </c>
      <c r="K28" s="60">
        <f t="shared" si="1"/>
        <v>40</v>
      </c>
      <c r="L28" s="59">
        <v>120</v>
      </c>
      <c r="M28" s="60">
        <f t="shared" si="2"/>
        <v>15</v>
      </c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</row>
    <row r="29" customHeight="1" spans="1:29">
      <c r="A29" s="59">
        <v>2020</v>
      </c>
      <c r="B29" s="59" t="s">
        <v>1974</v>
      </c>
      <c r="C29" s="59" t="s">
        <v>5037</v>
      </c>
      <c r="D29" s="60"/>
      <c r="E29" s="59">
        <v>10</v>
      </c>
      <c r="F29" s="59">
        <v>1</v>
      </c>
      <c r="G29" s="59"/>
      <c r="H29" s="59" t="s">
        <v>5474</v>
      </c>
      <c r="I29" s="59">
        <v>25</v>
      </c>
      <c r="J29" s="62">
        <f t="shared" si="0"/>
        <v>25</v>
      </c>
      <c r="K29" s="60">
        <f t="shared" si="1"/>
        <v>25</v>
      </c>
      <c r="L29" s="59">
        <v>25</v>
      </c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</row>
    <row r="30" customHeight="1" spans="1:29">
      <c r="A30" s="59">
        <v>2020</v>
      </c>
      <c r="B30" s="59" t="s">
        <v>57</v>
      </c>
      <c r="C30" s="59" t="s">
        <v>5037</v>
      </c>
      <c r="D30" s="60"/>
      <c r="E30" s="59">
        <v>10</v>
      </c>
      <c r="F30" s="59">
        <v>1</v>
      </c>
      <c r="G30" s="60"/>
      <c r="H30" s="59" t="s">
        <v>5474</v>
      </c>
      <c r="I30" s="59">
        <v>20</v>
      </c>
      <c r="J30" s="62">
        <f t="shared" si="0"/>
        <v>20</v>
      </c>
      <c r="K30" s="60">
        <f t="shared" si="1"/>
        <v>25</v>
      </c>
      <c r="L30" s="59">
        <v>25</v>
      </c>
      <c r="M30" s="59">
        <v>5</v>
      </c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</row>
    <row r="31" customHeight="1" spans="1:12">
      <c r="A31" s="3">
        <v>1989</v>
      </c>
      <c r="B31" s="3" t="s">
        <v>5035</v>
      </c>
      <c r="C31" s="3" t="s">
        <v>5038</v>
      </c>
      <c r="E31" s="3">
        <v>9</v>
      </c>
      <c r="F31" s="3">
        <v>2</v>
      </c>
      <c r="I31" s="3">
        <v>45</v>
      </c>
      <c r="J31" s="62">
        <f t="shared" si="0"/>
        <v>90</v>
      </c>
      <c r="K31" s="62">
        <f t="shared" si="1"/>
        <v>40</v>
      </c>
      <c r="L31" s="63">
        <v>80</v>
      </c>
    </row>
    <row r="32" customHeight="1" spans="1:12">
      <c r="A32" s="3">
        <v>1987</v>
      </c>
      <c r="B32" s="3" t="s">
        <v>62</v>
      </c>
      <c r="C32" s="3" t="s">
        <v>5038</v>
      </c>
      <c r="E32" s="3">
        <v>9</v>
      </c>
      <c r="F32" s="3">
        <v>1</v>
      </c>
      <c r="I32" s="3">
        <v>30</v>
      </c>
      <c r="J32" s="62">
        <f t="shared" si="0"/>
        <v>30</v>
      </c>
      <c r="K32" s="62">
        <f t="shared" si="1"/>
        <v>30</v>
      </c>
      <c r="L32" s="63">
        <v>30</v>
      </c>
    </row>
    <row r="33" customHeight="1" spans="1:12">
      <c r="A33" s="3">
        <v>1987</v>
      </c>
      <c r="B33" s="3" t="s">
        <v>62</v>
      </c>
      <c r="C33" s="3" t="s">
        <v>5038</v>
      </c>
      <c r="E33" s="3">
        <v>8</v>
      </c>
      <c r="F33" s="3">
        <v>1</v>
      </c>
      <c r="I33" s="3">
        <v>15</v>
      </c>
      <c r="J33" s="62">
        <f t="shared" si="0"/>
        <v>15</v>
      </c>
      <c r="K33" s="62">
        <f t="shared" si="1"/>
        <v>20</v>
      </c>
      <c r="L33" s="63">
        <v>20</v>
      </c>
    </row>
    <row r="34" customHeight="1" spans="1:12">
      <c r="A34" s="3">
        <v>1988</v>
      </c>
      <c r="B34" s="3" t="s">
        <v>62</v>
      </c>
      <c r="C34" s="3" t="s">
        <v>5038</v>
      </c>
      <c r="E34" s="3">
        <v>9</v>
      </c>
      <c r="F34" s="3">
        <v>1</v>
      </c>
      <c r="I34" s="3">
        <v>100</v>
      </c>
      <c r="J34" s="62">
        <f t="shared" si="0"/>
        <v>100</v>
      </c>
      <c r="K34" s="62">
        <f t="shared" si="1"/>
        <v>70</v>
      </c>
      <c r="L34" s="63">
        <v>70</v>
      </c>
    </row>
    <row r="35" customHeight="1" spans="1:12">
      <c r="A35" s="3">
        <v>1988</v>
      </c>
      <c r="B35" s="3" t="s">
        <v>62</v>
      </c>
      <c r="C35" s="3" t="s">
        <v>5038</v>
      </c>
      <c r="E35" s="3" t="s">
        <v>467</v>
      </c>
      <c r="F35" s="3">
        <v>1</v>
      </c>
      <c r="I35" s="3">
        <v>60</v>
      </c>
      <c r="J35" s="62">
        <f t="shared" si="0"/>
        <v>60</v>
      </c>
      <c r="K35" s="62">
        <f t="shared" si="1"/>
        <v>60</v>
      </c>
      <c r="L35" s="63">
        <v>60</v>
      </c>
    </row>
    <row r="36" customHeight="1" spans="1:12">
      <c r="A36" s="3">
        <v>1988</v>
      </c>
      <c r="B36" s="3" t="s">
        <v>62</v>
      </c>
      <c r="C36" s="3" t="s">
        <v>5038</v>
      </c>
      <c r="D36" s="3" t="s">
        <v>5039</v>
      </c>
      <c r="E36" s="3">
        <v>9</v>
      </c>
      <c r="F36" s="3">
        <v>2</v>
      </c>
      <c r="I36" s="3">
        <v>25</v>
      </c>
      <c r="J36" s="62">
        <f t="shared" si="0"/>
        <v>50</v>
      </c>
      <c r="K36" s="62">
        <f t="shared" si="1"/>
        <v>20</v>
      </c>
      <c r="L36" s="63">
        <v>40</v>
      </c>
    </row>
    <row r="37" customHeight="1" spans="1:12">
      <c r="A37" s="3">
        <v>1988</v>
      </c>
      <c r="B37" s="3" t="s">
        <v>62</v>
      </c>
      <c r="C37" s="3" t="s">
        <v>5038</v>
      </c>
      <c r="D37" s="3" t="s">
        <v>5039</v>
      </c>
      <c r="E37" s="3">
        <v>8</v>
      </c>
      <c r="F37" s="3">
        <v>4</v>
      </c>
      <c r="I37" s="3">
        <v>10</v>
      </c>
      <c r="J37" s="62">
        <f t="shared" si="0"/>
        <v>40</v>
      </c>
      <c r="K37" s="62">
        <f t="shared" si="1"/>
        <v>10</v>
      </c>
      <c r="L37" s="63">
        <v>40</v>
      </c>
    </row>
    <row r="38" customHeight="1" spans="1:12">
      <c r="A38" s="3">
        <v>1987</v>
      </c>
      <c r="B38" s="3" t="s">
        <v>119</v>
      </c>
      <c r="C38" s="3" t="s">
        <v>5038</v>
      </c>
      <c r="E38" s="3">
        <v>9</v>
      </c>
      <c r="F38" s="3">
        <v>20</v>
      </c>
      <c r="H38" s="3" t="s">
        <v>5745</v>
      </c>
      <c r="I38" s="3">
        <v>35</v>
      </c>
      <c r="J38" s="62">
        <f t="shared" si="0"/>
        <v>700</v>
      </c>
      <c r="K38" s="62">
        <f t="shared" si="1"/>
        <v>40</v>
      </c>
      <c r="L38" s="63">
        <v>800</v>
      </c>
    </row>
    <row r="39" customHeight="1" spans="1:12">
      <c r="A39" s="3">
        <v>1987</v>
      </c>
      <c r="B39" s="3" t="s">
        <v>582</v>
      </c>
      <c r="C39" s="3" t="s">
        <v>5038</v>
      </c>
      <c r="E39" s="3">
        <v>9</v>
      </c>
      <c r="F39" s="3">
        <v>4</v>
      </c>
      <c r="H39" s="3" t="s">
        <v>5745</v>
      </c>
      <c r="I39" s="3">
        <v>50</v>
      </c>
      <c r="J39" s="62">
        <f t="shared" si="0"/>
        <v>200</v>
      </c>
      <c r="K39" s="62">
        <f t="shared" si="1"/>
        <v>20</v>
      </c>
      <c r="L39" s="63">
        <v>80</v>
      </c>
    </row>
    <row r="40" customHeight="1" spans="1:12">
      <c r="A40" s="3">
        <v>1987</v>
      </c>
      <c r="B40" s="3" t="s">
        <v>582</v>
      </c>
      <c r="C40" s="3" t="s">
        <v>5038</v>
      </c>
      <c r="E40" s="3">
        <v>8</v>
      </c>
      <c r="F40" s="3">
        <v>3</v>
      </c>
      <c r="H40" s="3" t="s">
        <v>5745</v>
      </c>
      <c r="I40" s="3">
        <v>15</v>
      </c>
      <c r="J40" s="62">
        <f t="shared" si="0"/>
        <v>45</v>
      </c>
      <c r="K40" s="62">
        <f t="shared" si="1"/>
        <v>10</v>
      </c>
      <c r="L40" s="63">
        <v>30</v>
      </c>
    </row>
    <row r="41" customHeight="1" spans="1:12">
      <c r="A41" s="3">
        <v>1989</v>
      </c>
      <c r="B41" s="3" t="s">
        <v>90</v>
      </c>
      <c r="C41" s="3" t="s">
        <v>5038</v>
      </c>
      <c r="D41" s="3" t="s">
        <v>2653</v>
      </c>
      <c r="E41" s="3">
        <v>9</v>
      </c>
      <c r="F41" s="3">
        <v>1</v>
      </c>
      <c r="I41" s="3">
        <v>50</v>
      </c>
      <c r="J41" s="62">
        <f t="shared" si="0"/>
        <v>50</v>
      </c>
      <c r="K41" s="62">
        <f t="shared" si="1"/>
        <v>40</v>
      </c>
      <c r="L41" s="63">
        <v>40</v>
      </c>
    </row>
    <row r="42" customHeight="1" spans="1:12">
      <c r="A42" s="3">
        <v>1990</v>
      </c>
      <c r="B42" s="3" t="s">
        <v>5040</v>
      </c>
      <c r="C42" s="3" t="s">
        <v>5038</v>
      </c>
      <c r="E42" s="3">
        <v>9</v>
      </c>
      <c r="F42" s="3">
        <v>28</v>
      </c>
      <c r="I42" s="3">
        <v>50</v>
      </c>
      <c r="J42" s="62">
        <f t="shared" si="0"/>
        <v>1400</v>
      </c>
      <c r="K42" s="62">
        <f t="shared" si="1"/>
        <v>50</v>
      </c>
      <c r="L42" s="63">
        <v>1400</v>
      </c>
    </row>
    <row r="43" customHeight="1" spans="1:12">
      <c r="A43" s="3">
        <v>1987</v>
      </c>
      <c r="B43" s="3" t="s">
        <v>62</v>
      </c>
      <c r="C43" s="3" t="s">
        <v>5038</v>
      </c>
      <c r="E43" s="3">
        <v>9</v>
      </c>
      <c r="F43" s="3">
        <v>2</v>
      </c>
      <c r="I43" s="3">
        <v>30</v>
      </c>
      <c r="J43" s="62">
        <f t="shared" si="0"/>
        <v>60</v>
      </c>
      <c r="K43" s="62">
        <f t="shared" si="1"/>
        <v>30</v>
      </c>
      <c r="L43" s="63">
        <v>60</v>
      </c>
    </row>
    <row r="44" customHeight="1" spans="1:12">
      <c r="A44" s="3">
        <v>2012</v>
      </c>
      <c r="B44" s="3" t="s">
        <v>5031</v>
      </c>
      <c r="C44" s="3" t="s">
        <v>5041</v>
      </c>
      <c r="E44" s="3">
        <v>10</v>
      </c>
      <c r="F44" s="3">
        <v>1</v>
      </c>
      <c r="I44" s="3">
        <v>10</v>
      </c>
      <c r="J44" s="62">
        <f t="shared" si="0"/>
        <v>10</v>
      </c>
      <c r="K44" s="62">
        <f t="shared" si="1"/>
        <v>10</v>
      </c>
      <c r="L44" s="63">
        <v>10</v>
      </c>
    </row>
    <row r="45" customHeight="1" spans="1:12">
      <c r="A45" s="3">
        <v>1991</v>
      </c>
      <c r="B45" s="3" t="s">
        <v>1038</v>
      </c>
      <c r="C45" s="3" t="s">
        <v>1736</v>
      </c>
      <c r="E45" s="3">
        <v>8</v>
      </c>
      <c r="F45" s="3">
        <v>2</v>
      </c>
      <c r="I45" s="3">
        <v>10</v>
      </c>
      <c r="J45" s="62">
        <f t="shared" si="0"/>
        <v>20</v>
      </c>
      <c r="K45" s="62">
        <f t="shared" si="1"/>
        <v>10</v>
      </c>
      <c r="L45" s="63">
        <v>20</v>
      </c>
    </row>
    <row r="46" customHeight="1" spans="1:12">
      <c r="A46" s="3">
        <v>1992</v>
      </c>
      <c r="B46" s="3" t="s">
        <v>62</v>
      </c>
      <c r="C46" s="3" t="s">
        <v>1736</v>
      </c>
      <c r="E46" s="3">
        <v>7</v>
      </c>
      <c r="F46" s="3">
        <v>1</v>
      </c>
      <c r="I46" s="3">
        <v>15</v>
      </c>
      <c r="J46" s="62">
        <f t="shared" si="0"/>
        <v>15</v>
      </c>
      <c r="K46" s="62">
        <f t="shared" si="1"/>
        <v>10</v>
      </c>
      <c r="L46" s="63">
        <v>10</v>
      </c>
    </row>
    <row r="47" customHeight="1" spans="1:12">
      <c r="A47" s="3">
        <v>1988</v>
      </c>
      <c r="B47" s="3" t="s">
        <v>1974</v>
      </c>
      <c r="C47" s="3" t="s">
        <v>4758</v>
      </c>
      <c r="E47" s="3">
        <v>8</v>
      </c>
      <c r="F47" s="3">
        <v>3</v>
      </c>
      <c r="I47" s="3">
        <v>40</v>
      </c>
      <c r="J47" s="62">
        <f t="shared" si="0"/>
        <v>120</v>
      </c>
      <c r="K47" s="62">
        <f t="shared" si="1"/>
        <v>30</v>
      </c>
      <c r="L47" s="63">
        <v>90</v>
      </c>
    </row>
    <row r="48" customHeight="1" spans="1:12">
      <c r="A48" s="3">
        <v>1990</v>
      </c>
      <c r="B48" s="3" t="s">
        <v>5042</v>
      </c>
      <c r="C48" s="3" t="s">
        <v>4758</v>
      </c>
      <c r="E48" s="3">
        <v>9</v>
      </c>
      <c r="F48" s="3">
        <v>1</v>
      </c>
      <c r="I48" s="3">
        <v>20</v>
      </c>
      <c r="J48" s="62">
        <f t="shared" si="0"/>
        <v>20</v>
      </c>
      <c r="K48" s="62">
        <f t="shared" si="1"/>
        <v>20</v>
      </c>
      <c r="L48" s="63">
        <v>20</v>
      </c>
    </row>
    <row r="49" customHeight="1" spans="1:12">
      <c r="A49" s="3">
        <v>2011</v>
      </c>
      <c r="B49" s="3" t="s">
        <v>3649</v>
      </c>
      <c r="C49" s="3" t="s">
        <v>387</v>
      </c>
      <c r="E49" s="3">
        <v>9</v>
      </c>
      <c r="F49" s="3">
        <v>1</v>
      </c>
      <c r="H49" s="3" t="s">
        <v>5474</v>
      </c>
      <c r="I49" s="3">
        <v>30</v>
      </c>
      <c r="J49" s="62">
        <f t="shared" si="0"/>
        <v>30</v>
      </c>
      <c r="K49" s="62">
        <f t="shared" si="1"/>
        <v>30</v>
      </c>
      <c r="L49" s="63">
        <v>30</v>
      </c>
    </row>
    <row r="50" customHeight="1" spans="1:12">
      <c r="A50" s="3">
        <v>1991</v>
      </c>
      <c r="B50" s="3" t="s">
        <v>2125</v>
      </c>
      <c r="C50" s="3" t="s">
        <v>5043</v>
      </c>
      <c r="D50" s="3">
        <v>337</v>
      </c>
      <c r="E50" s="3">
        <v>10</v>
      </c>
      <c r="F50" s="3">
        <v>1</v>
      </c>
      <c r="I50" s="3">
        <v>70</v>
      </c>
      <c r="J50" s="62">
        <f t="shared" si="0"/>
        <v>70</v>
      </c>
      <c r="K50" s="62">
        <f t="shared" si="1"/>
        <v>50</v>
      </c>
      <c r="L50" s="63">
        <v>50</v>
      </c>
    </row>
    <row r="51" customHeight="1" spans="1:12">
      <c r="A51" s="3">
        <v>2015</v>
      </c>
      <c r="B51" s="3" t="s">
        <v>5044</v>
      </c>
      <c r="C51" s="3" t="s">
        <v>5045</v>
      </c>
      <c r="D51" s="3" t="s">
        <v>3585</v>
      </c>
      <c r="E51" s="3">
        <v>9</v>
      </c>
      <c r="F51" s="3">
        <v>1</v>
      </c>
      <c r="I51" s="3">
        <v>10</v>
      </c>
      <c r="J51" s="62">
        <f t="shared" si="0"/>
        <v>10</v>
      </c>
      <c r="K51" s="62">
        <f t="shared" si="1"/>
        <v>10</v>
      </c>
      <c r="L51" s="63">
        <v>10</v>
      </c>
    </row>
    <row r="52" customHeight="1" spans="1:12">
      <c r="A52" s="3">
        <v>1988</v>
      </c>
      <c r="B52" s="3" t="s">
        <v>102</v>
      </c>
      <c r="C52" s="3" t="s">
        <v>1864</v>
      </c>
      <c r="E52" s="3">
        <v>8</v>
      </c>
      <c r="F52" s="3">
        <v>4</v>
      </c>
      <c r="I52" s="3">
        <v>20</v>
      </c>
      <c r="J52" s="62">
        <f t="shared" si="0"/>
        <v>80</v>
      </c>
      <c r="K52" s="62">
        <f t="shared" si="1"/>
        <v>20</v>
      </c>
      <c r="L52" s="63">
        <v>80</v>
      </c>
    </row>
    <row r="53" customHeight="1" spans="1:12">
      <c r="A53" s="3">
        <v>1988</v>
      </c>
      <c r="B53" s="3" t="s">
        <v>102</v>
      </c>
      <c r="C53" s="3" t="s">
        <v>1864</v>
      </c>
      <c r="D53" s="3" t="s">
        <v>1927</v>
      </c>
      <c r="E53" s="3">
        <v>8</v>
      </c>
      <c r="F53" s="3">
        <v>3</v>
      </c>
      <c r="I53" s="3">
        <v>15</v>
      </c>
      <c r="J53" s="62">
        <f t="shared" si="0"/>
        <v>45</v>
      </c>
      <c r="K53" s="62">
        <f t="shared" si="1"/>
        <v>25</v>
      </c>
      <c r="L53" s="63">
        <v>75</v>
      </c>
    </row>
    <row r="54" customHeight="1" spans="1:12">
      <c r="A54" s="3">
        <v>1988</v>
      </c>
      <c r="B54" s="3" t="s">
        <v>102</v>
      </c>
      <c r="C54" s="3" t="s">
        <v>1864</v>
      </c>
      <c r="D54" s="3" t="s">
        <v>1927</v>
      </c>
      <c r="E54" s="3" t="s">
        <v>462</v>
      </c>
      <c r="F54" s="3">
        <v>1</v>
      </c>
      <c r="I54" s="3">
        <v>15</v>
      </c>
      <c r="J54" s="62">
        <f t="shared" si="0"/>
        <v>15</v>
      </c>
      <c r="K54" s="62">
        <f t="shared" si="1"/>
        <v>25</v>
      </c>
      <c r="L54" s="63">
        <v>25</v>
      </c>
    </row>
    <row r="55" customHeight="1" spans="1:12">
      <c r="A55" s="3">
        <v>1987</v>
      </c>
      <c r="B55" s="3" t="s">
        <v>102</v>
      </c>
      <c r="C55" s="3" t="s">
        <v>1864</v>
      </c>
      <c r="E55" s="3">
        <v>7</v>
      </c>
      <c r="F55" s="3">
        <v>1</v>
      </c>
      <c r="I55" s="3">
        <v>15</v>
      </c>
      <c r="J55" s="62">
        <f t="shared" si="0"/>
        <v>15</v>
      </c>
      <c r="K55" s="62">
        <f t="shared" si="1"/>
        <v>20</v>
      </c>
      <c r="L55" s="63">
        <v>20</v>
      </c>
    </row>
    <row r="56" customHeight="1" spans="1:12">
      <c r="A56" s="3">
        <v>1988</v>
      </c>
      <c r="B56" s="3" t="s">
        <v>2244</v>
      </c>
      <c r="C56" s="3" t="s">
        <v>1864</v>
      </c>
      <c r="D56" s="3" t="s">
        <v>1927</v>
      </c>
      <c r="E56" s="3">
        <v>9</v>
      </c>
      <c r="F56" s="3">
        <v>2</v>
      </c>
      <c r="I56" s="3">
        <v>30</v>
      </c>
      <c r="J56" s="62">
        <f t="shared" si="0"/>
        <v>60</v>
      </c>
      <c r="K56" s="62">
        <f t="shared" si="1"/>
        <v>30</v>
      </c>
      <c r="L56" s="63">
        <v>60</v>
      </c>
    </row>
    <row r="57" customHeight="1" spans="1:12">
      <c r="A57" s="3">
        <v>1987</v>
      </c>
      <c r="B57" s="3" t="s">
        <v>2244</v>
      </c>
      <c r="C57" s="3" t="s">
        <v>1864</v>
      </c>
      <c r="D57" s="3" t="s">
        <v>2072</v>
      </c>
      <c r="E57" s="3">
        <v>8</v>
      </c>
      <c r="F57" s="3">
        <v>6</v>
      </c>
      <c r="I57" s="3">
        <v>30</v>
      </c>
      <c r="J57" s="62">
        <f t="shared" si="0"/>
        <v>180</v>
      </c>
      <c r="K57" s="62">
        <f t="shared" si="1"/>
        <v>35</v>
      </c>
      <c r="L57" s="63">
        <v>210</v>
      </c>
    </row>
    <row r="58" customHeight="1" spans="1:12">
      <c r="A58" s="3">
        <v>1987</v>
      </c>
      <c r="B58" s="3" t="s">
        <v>2244</v>
      </c>
      <c r="C58" s="3" t="s">
        <v>1864</v>
      </c>
      <c r="E58" s="3">
        <v>8</v>
      </c>
      <c r="F58" s="3">
        <v>1</v>
      </c>
      <c r="I58" s="3">
        <v>40</v>
      </c>
      <c r="J58" s="62">
        <f t="shared" si="0"/>
        <v>40</v>
      </c>
      <c r="K58" s="62">
        <f t="shared" si="1"/>
        <v>30</v>
      </c>
      <c r="L58" s="63">
        <v>30</v>
      </c>
    </row>
    <row r="59" customHeight="1" spans="1:12">
      <c r="A59" s="3">
        <v>1987</v>
      </c>
      <c r="B59" s="3" t="s">
        <v>102</v>
      </c>
      <c r="C59" s="3" t="s">
        <v>1864</v>
      </c>
      <c r="E59" s="3" t="s">
        <v>1919</v>
      </c>
      <c r="F59" s="3">
        <v>1</v>
      </c>
      <c r="I59" s="3">
        <v>20</v>
      </c>
      <c r="J59" s="62">
        <f t="shared" si="0"/>
        <v>20</v>
      </c>
      <c r="K59" s="62">
        <f t="shared" si="1"/>
        <v>25</v>
      </c>
      <c r="L59" s="63">
        <v>25</v>
      </c>
    </row>
    <row r="60" customHeight="1" spans="1:12">
      <c r="A60" s="3">
        <v>1988</v>
      </c>
      <c r="B60" s="3" t="s">
        <v>102</v>
      </c>
      <c r="C60" s="3" t="s">
        <v>5046</v>
      </c>
      <c r="E60" s="3">
        <v>8</v>
      </c>
      <c r="F60" s="3">
        <v>1</v>
      </c>
      <c r="I60" s="3">
        <v>20</v>
      </c>
      <c r="J60" s="62">
        <f t="shared" si="0"/>
        <v>20</v>
      </c>
      <c r="K60" s="62">
        <f t="shared" si="1"/>
        <v>20</v>
      </c>
      <c r="L60" s="63">
        <v>20</v>
      </c>
    </row>
    <row r="61" customHeight="1" spans="1:12">
      <c r="A61" s="3">
        <v>1990</v>
      </c>
      <c r="B61" s="3" t="s">
        <v>102</v>
      </c>
      <c r="C61" s="3" t="s">
        <v>5046</v>
      </c>
      <c r="E61" s="3">
        <v>8</v>
      </c>
      <c r="F61" s="3">
        <v>2</v>
      </c>
      <c r="I61" s="3">
        <v>10</v>
      </c>
      <c r="J61" s="62">
        <f t="shared" si="0"/>
        <v>20</v>
      </c>
      <c r="K61" s="62">
        <f t="shared" si="1"/>
        <v>15</v>
      </c>
      <c r="L61" s="63">
        <v>30</v>
      </c>
    </row>
    <row r="62" customHeight="1" spans="1:12">
      <c r="A62" s="3">
        <v>1988</v>
      </c>
      <c r="B62" s="3" t="s">
        <v>102</v>
      </c>
      <c r="C62" s="3" t="s">
        <v>5047</v>
      </c>
      <c r="E62" s="3">
        <v>7</v>
      </c>
      <c r="F62" s="3">
        <v>1</v>
      </c>
      <c r="I62" s="3">
        <v>15</v>
      </c>
      <c r="J62" s="62">
        <f t="shared" si="0"/>
        <v>15</v>
      </c>
      <c r="K62" s="62">
        <f t="shared" si="1"/>
        <v>15</v>
      </c>
      <c r="L62" s="63">
        <v>15</v>
      </c>
    </row>
    <row r="63" customHeight="1" spans="1:12">
      <c r="A63" s="3">
        <v>1992</v>
      </c>
      <c r="B63" s="3" t="s">
        <v>5048</v>
      </c>
      <c r="C63" s="3" t="s">
        <v>5049</v>
      </c>
      <c r="E63" s="3">
        <v>10</v>
      </c>
      <c r="F63" s="3">
        <v>3</v>
      </c>
      <c r="I63" s="3">
        <v>50</v>
      </c>
      <c r="J63" s="62">
        <f t="shared" si="0"/>
        <v>150</v>
      </c>
      <c r="K63" s="62">
        <f t="shared" si="1"/>
        <v>50</v>
      </c>
      <c r="L63" s="63">
        <v>150</v>
      </c>
    </row>
    <row r="64" customHeight="1" spans="1:12">
      <c r="A64" s="3">
        <v>2011</v>
      </c>
      <c r="B64" s="3" t="s">
        <v>5044</v>
      </c>
      <c r="C64" s="3" t="s">
        <v>392</v>
      </c>
      <c r="D64" s="3" t="s">
        <v>5050</v>
      </c>
      <c r="E64" s="3">
        <v>9</v>
      </c>
      <c r="F64" s="3">
        <v>1</v>
      </c>
      <c r="I64" s="3">
        <v>30</v>
      </c>
      <c r="J64" s="62">
        <f t="shared" si="0"/>
        <v>30</v>
      </c>
      <c r="K64" s="62">
        <f t="shared" si="1"/>
        <v>30</v>
      </c>
      <c r="L64" s="63">
        <v>30</v>
      </c>
    </row>
    <row r="65" customHeight="1" spans="1:12">
      <c r="A65" s="3">
        <v>2010</v>
      </c>
      <c r="B65" s="3" t="s">
        <v>5051</v>
      </c>
      <c r="C65" s="3" t="s">
        <v>392</v>
      </c>
      <c r="D65" s="3" t="s">
        <v>5052</v>
      </c>
      <c r="E65" s="3">
        <v>9</v>
      </c>
      <c r="F65" s="3">
        <v>1</v>
      </c>
      <c r="I65" s="3">
        <v>30</v>
      </c>
      <c r="J65" s="62">
        <f t="shared" si="0"/>
        <v>30</v>
      </c>
      <c r="K65" s="62">
        <f t="shared" si="1"/>
        <v>30</v>
      </c>
      <c r="L65" s="63">
        <v>30</v>
      </c>
    </row>
    <row r="66" customHeight="1" spans="1:12">
      <c r="A66" s="3">
        <v>1988</v>
      </c>
      <c r="B66" s="3" t="s">
        <v>2244</v>
      </c>
      <c r="C66" s="3" t="s">
        <v>5053</v>
      </c>
      <c r="E66" s="3">
        <v>8</v>
      </c>
      <c r="F66" s="3">
        <v>1</v>
      </c>
      <c r="I66" s="3">
        <v>10</v>
      </c>
      <c r="J66" s="62">
        <f t="shared" si="0"/>
        <v>10</v>
      </c>
      <c r="K66" s="62">
        <f t="shared" si="1"/>
        <v>10</v>
      </c>
      <c r="L66" s="63">
        <v>10</v>
      </c>
    </row>
    <row r="67" customHeight="1" spans="1:12">
      <c r="A67" s="3">
        <v>1988</v>
      </c>
      <c r="B67" s="3" t="s">
        <v>102</v>
      </c>
      <c r="C67" s="3" t="s">
        <v>5053</v>
      </c>
      <c r="E67" s="3">
        <v>8</v>
      </c>
      <c r="F67" s="3">
        <v>2</v>
      </c>
      <c r="I67" s="3">
        <v>10</v>
      </c>
      <c r="J67" s="62">
        <f t="shared" si="0"/>
        <v>20</v>
      </c>
      <c r="K67" s="62">
        <f t="shared" si="1"/>
        <v>10</v>
      </c>
      <c r="L67" s="63">
        <v>20</v>
      </c>
    </row>
    <row r="68" customHeight="1" spans="1:12">
      <c r="A68" s="3">
        <v>1987</v>
      </c>
      <c r="B68" s="3" t="s">
        <v>2244</v>
      </c>
      <c r="C68" s="3" t="s">
        <v>2186</v>
      </c>
      <c r="D68" s="3" t="s">
        <v>2072</v>
      </c>
      <c r="E68" s="3">
        <v>8</v>
      </c>
      <c r="F68" s="3">
        <v>1</v>
      </c>
      <c r="I68" s="3">
        <v>25</v>
      </c>
      <c r="J68" s="62">
        <f t="shared" si="0"/>
        <v>25</v>
      </c>
      <c r="K68" s="62">
        <f t="shared" si="1"/>
        <v>20</v>
      </c>
      <c r="L68" s="63">
        <v>20</v>
      </c>
    </row>
    <row r="69" customHeight="1" spans="1:12">
      <c r="A69" s="3">
        <v>1987</v>
      </c>
      <c r="B69" s="3" t="s">
        <v>2244</v>
      </c>
      <c r="C69" s="3" t="s">
        <v>2186</v>
      </c>
      <c r="D69" s="3" t="s">
        <v>2072</v>
      </c>
      <c r="E69" s="3">
        <v>7</v>
      </c>
      <c r="F69" s="3">
        <v>1</v>
      </c>
      <c r="I69" s="3">
        <v>10</v>
      </c>
      <c r="J69" s="62">
        <f t="shared" si="0"/>
        <v>10</v>
      </c>
      <c r="K69" s="62">
        <f t="shared" si="1"/>
        <v>10</v>
      </c>
      <c r="L69" s="63">
        <v>10</v>
      </c>
    </row>
    <row r="70" customHeight="1" spans="1:12">
      <c r="A70" s="3">
        <v>1988</v>
      </c>
      <c r="B70" s="3" t="s">
        <v>102</v>
      </c>
      <c r="C70" s="3" t="s">
        <v>1882</v>
      </c>
      <c r="E70" s="3">
        <v>8</v>
      </c>
      <c r="F70" s="3">
        <v>3</v>
      </c>
      <c r="I70" s="3">
        <v>10</v>
      </c>
      <c r="J70" s="62">
        <f t="shared" si="0"/>
        <v>30</v>
      </c>
      <c r="K70" s="62">
        <f t="shared" si="1"/>
        <v>10</v>
      </c>
      <c r="L70" s="63">
        <v>30</v>
      </c>
    </row>
    <row r="71" customHeight="1" spans="1:12">
      <c r="A71" s="3">
        <v>1987</v>
      </c>
      <c r="B71" s="3" t="s">
        <v>2244</v>
      </c>
      <c r="C71" s="3" t="s">
        <v>1882</v>
      </c>
      <c r="E71" s="3">
        <v>8</v>
      </c>
      <c r="F71" s="3">
        <v>1</v>
      </c>
      <c r="I71" s="3">
        <v>20</v>
      </c>
      <c r="J71" s="62">
        <f t="shared" si="0"/>
        <v>20</v>
      </c>
      <c r="K71" s="62">
        <f t="shared" si="1"/>
        <v>20</v>
      </c>
      <c r="L71" s="63">
        <v>20</v>
      </c>
    </row>
    <row r="72" customHeight="1" spans="1:12">
      <c r="A72" s="3">
        <v>1988</v>
      </c>
      <c r="B72" s="3" t="s">
        <v>2244</v>
      </c>
      <c r="C72" s="3" t="s">
        <v>1882</v>
      </c>
      <c r="D72" s="3" t="s">
        <v>1567</v>
      </c>
      <c r="E72" s="3">
        <v>8</v>
      </c>
      <c r="F72" s="3">
        <v>2</v>
      </c>
      <c r="I72" s="3">
        <v>50</v>
      </c>
      <c r="J72" s="62">
        <f t="shared" si="0"/>
        <v>100</v>
      </c>
      <c r="K72" s="62">
        <f t="shared" si="1"/>
        <v>20</v>
      </c>
      <c r="L72" s="63">
        <v>40</v>
      </c>
    </row>
    <row r="73" customHeight="1" spans="1:12">
      <c r="A73" s="3">
        <v>1987</v>
      </c>
      <c r="B73" s="3" t="s">
        <v>2244</v>
      </c>
      <c r="C73" s="3" t="s">
        <v>1882</v>
      </c>
      <c r="E73" s="3">
        <v>8</v>
      </c>
      <c r="F73" s="3">
        <v>2</v>
      </c>
      <c r="I73" s="3">
        <v>20</v>
      </c>
      <c r="J73" s="62">
        <f t="shared" si="0"/>
        <v>40</v>
      </c>
      <c r="K73" s="62">
        <f t="shared" si="1"/>
        <v>20</v>
      </c>
      <c r="L73" s="63">
        <v>40</v>
      </c>
    </row>
    <row r="74" customHeight="1" spans="1:12">
      <c r="A74" s="3">
        <v>2015</v>
      </c>
      <c r="B74" s="3" t="s">
        <v>5054</v>
      </c>
      <c r="C74" s="3" t="s">
        <v>4817</v>
      </c>
      <c r="E74" s="3">
        <v>9</v>
      </c>
      <c r="F74" s="3">
        <v>17</v>
      </c>
      <c r="I74" s="3">
        <v>115</v>
      </c>
      <c r="J74" s="62">
        <f t="shared" si="0"/>
        <v>1955</v>
      </c>
      <c r="K74" s="62">
        <f t="shared" si="1"/>
        <v>80</v>
      </c>
      <c r="L74" s="63">
        <v>1360</v>
      </c>
    </row>
    <row r="75" customHeight="1" spans="1:12">
      <c r="A75" s="3">
        <v>1990</v>
      </c>
      <c r="B75" s="3" t="s">
        <v>5055</v>
      </c>
      <c r="C75" s="3" t="s">
        <v>5056</v>
      </c>
      <c r="E75" s="3">
        <v>8</v>
      </c>
      <c r="F75" s="3">
        <v>3</v>
      </c>
      <c r="H75" s="3" t="s">
        <v>5745</v>
      </c>
      <c r="I75" s="3">
        <v>15</v>
      </c>
      <c r="J75" s="62">
        <f t="shared" si="0"/>
        <v>45</v>
      </c>
      <c r="K75" s="62">
        <f t="shared" si="1"/>
        <v>15</v>
      </c>
      <c r="L75" s="63">
        <v>45</v>
      </c>
    </row>
    <row r="76" customHeight="1" spans="1:12">
      <c r="A76" s="3">
        <v>1990</v>
      </c>
      <c r="B76" s="3" t="s">
        <v>5055</v>
      </c>
      <c r="C76" s="3" t="s">
        <v>5056</v>
      </c>
      <c r="E76" s="3">
        <v>7</v>
      </c>
      <c r="F76" s="3">
        <v>1</v>
      </c>
      <c r="H76" s="3" t="s">
        <v>5745</v>
      </c>
      <c r="I76" s="3">
        <v>10</v>
      </c>
      <c r="J76" s="62">
        <f t="shared" si="0"/>
        <v>10</v>
      </c>
      <c r="K76" s="62">
        <f t="shared" si="1"/>
        <v>10</v>
      </c>
      <c r="L76" s="63">
        <v>10</v>
      </c>
    </row>
    <row r="77" customHeight="1" spans="1:12">
      <c r="A77" s="3">
        <v>1982</v>
      </c>
      <c r="B77" s="3" t="s">
        <v>62</v>
      </c>
      <c r="C77" s="3" t="s">
        <v>5057</v>
      </c>
      <c r="E77" s="3">
        <v>9</v>
      </c>
      <c r="F77" s="3">
        <v>1</v>
      </c>
      <c r="I77" s="3">
        <v>10</v>
      </c>
      <c r="J77" s="62">
        <f t="shared" si="0"/>
        <v>10</v>
      </c>
      <c r="K77" s="62">
        <f t="shared" si="1"/>
        <v>20</v>
      </c>
      <c r="L77" s="63">
        <v>20</v>
      </c>
    </row>
    <row r="78" customHeight="1" spans="1:12">
      <c r="A78" s="3">
        <v>1982</v>
      </c>
      <c r="B78" s="3" t="s">
        <v>62</v>
      </c>
      <c r="C78" s="3" t="s">
        <v>3255</v>
      </c>
      <c r="E78" s="3">
        <v>8</v>
      </c>
      <c r="F78" s="3">
        <v>4</v>
      </c>
      <c r="I78" s="3">
        <v>10</v>
      </c>
      <c r="J78" s="62">
        <f t="shared" si="0"/>
        <v>40</v>
      </c>
      <c r="K78" s="62">
        <f t="shared" si="1"/>
        <v>7.5</v>
      </c>
      <c r="L78" s="63">
        <v>30</v>
      </c>
    </row>
    <row r="79" customHeight="1" spans="1:12">
      <c r="A79" s="3">
        <v>1984</v>
      </c>
      <c r="B79" s="3" t="s">
        <v>62</v>
      </c>
      <c r="C79" s="3" t="s">
        <v>989</v>
      </c>
      <c r="D79" s="3" t="s">
        <v>5058</v>
      </c>
      <c r="E79" s="3">
        <v>7</v>
      </c>
      <c r="F79" s="3">
        <v>1</v>
      </c>
      <c r="G79" s="3" t="s">
        <v>5746</v>
      </c>
      <c r="I79" s="3">
        <v>10</v>
      </c>
      <c r="J79" s="62">
        <f t="shared" si="0"/>
        <v>10</v>
      </c>
      <c r="K79" s="62">
        <f t="shared" si="1"/>
        <v>10</v>
      </c>
      <c r="L79" s="63">
        <v>10</v>
      </c>
    </row>
    <row r="80" customHeight="1" spans="1:12">
      <c r="A80" s="3">
        <v>1988</v>
      </c>
      <c r="B80" s="3" t="s">
        <v>1974</v>
      </c>
      <c r="C80" s="3" t="s">
        <v>989</v>
      </c>
      <c r="E80" s="3">
        <v>10</v>
      </c>
      <c r="F80" s="3">
        <v>4</v>
      </c>
      <c r="I80" s="3">
        <v>45</v>
      </c>
      <c r="J80" s="62">
        <f t="shared" si="0"/>
        <v>180</v>
      </c>
      <c r="K80" s="62">
        <f t="shared" si="1"/>
        <v>80</v>
      </c>
      <c r="L80" s="63">
        <v>320</v>
      </c>
    </row>
    <row r="81" customHeight="1" spans="1:12">
      <c r="A81" s="3">
        <v>1985</v>
      </c>
      <c r="B81" s="3" t="s">
        <v>62</v>
      </c>
      <c r="C81" s="3" t="s">
        <v>989</v>
      </c>
      <c r="E81" s="3">
        <v>8</v>
      </c>
      <c r="F81" s="3">
        <v>2</v>
      </c>
      <c r="I81" s="3">
        <v>25</v>
      </c>
      <c r="J81" s="62">
        <f t="shared" si="0"/>
        <v>50</v>
      </c>
      <c r="K81" s="62">
        <f t="shared" si="1"/>
        <v>25</v>
      </c>
      <c r="L81" s="63">
        <v>50</v>
      </c>
    </row>
    <row r="82" customHeight="1" spans="1:12">
      <c r="A82" s="3">
        <v>1984</v>
      </c>
      <c r="B82" s="3" t="s">
        <v>1974</v>
      </c>
      <c r="C82" s="3" t="s">
        <v>989</v>
      </c>
      <c r="E82" s="3">
        <v>8</v>
      </c>
      <c r="F82" s="3">
        <v>6</v>
      </c>
      <c r="H82" s="3" t="s">
        <v>5744</v>
      </c>
      <c r="I82" s="3">
        <v>125</v>
      </c>
      <c r="J82" s="62">
        <f t="shared" si="0"/>
        <v>750</v>
      </c>
      <c r="K82" s="62">
        <f t="shared" si="1"/>
        <v>120</v>
      </c>
      <c r="L82" s="63">
        <v>720</v>
      </c>
    </row>
    <row r="83" customHeight="1" spans="1:12">
      <c r="A83" s="3">
        <v>1988</v>
      </c>
      <c r="B83" s="3" t="s">
        <v>62</v>
      </c>
      <c r="C83" s="3" t="s">
        <v>989</v>
      </c>
      <c r="E83" s="3">
        <v>9</v>
      </c>
      <c r="F83" s="3">
        <v>12</v>
      </c>
      <c r="I83" s="3">
        <v>20</v>
      </c>
      <c r="J83" s="62">
        <f t="shared" si="0"/>
        <v>240</v>
      </c>
      <c r="K83" s="62">
        <f t="shared" si="1"/>
        <v>20</v>
      </c>
      <c r="L83" s="63">
        <v>240</v>
      </c>
    </row>
    <row r="84" customHeight="1" spans="1:12">
      <c r="A84" s="3">
        <v>1988</v>
      </c>
      <c r="B84" s="3" t="s">
        <v>62</v>
      </c>
      <c r="C84" s="3" t="s">
        <v>989</v>
      </c>
      <c r="E84" s="3">
        <v>8</v>
      </c>
      <c r="F84" s="3">
        <v>6</v>
      </c>
      <c r="I84" s="3">
        <v>15</v>
      </c>
      <c r="J84" s="62">
        <f t="shared" si="0"/>
        <v>90</v>
      </c>
      <c r="K84" s="62">
        <f t="shared" si="1"/>
        <v>10</v>
      </c>
      <c r="L84" s="63">
        <v>60</v>
      </c>
    </row>
    <row r="85" customHeight="1" spans="1:12">
      <c r="A85" s="3">
        <v>1984</v>
      </c>
      <c r="B85" s="3" t="s">
        <v>1974</v>
      </c>
      <c r="C85" s="3" t="s">
        <v>419</v>
      </c>
      <c r="E85" s="3">
        <v>9</v>
      </c>
      <c r="F85" s="3">
        <v>1</v>
      </c>
      <c r="H85" s="3" t="s">
        <v>5474</v>
      </c>
      <c r="I85" s="3">
        <v>35</v>
      </c>
      <c r="J85" s="62">
        <f t="shared" si="0"/>
        <v>35</v>
      </c>
      <c r="K85" s="62">
        <f t="shared" si="1"/>
        <v>35</v>
      </c>
      <c r="L85" s="63">
        <v>35</v>
      </c>
    </row>
    <row r="86" customHeight="1" spans="1:12">
      <c r="A86" s="3">
        <v>1978</v>
      </c>
      <c r="B86" s="3" t="s">
        <v>5031</v>
      </c>
      <c r="C86" s="3" t="s">
        <v>5059</v>
      </c>
      <c r="E86" s="3">
        <v>7</v>
      </c>
      <c r="F86" s="3">
        <v>1</v>
      </c>
      <c r="I86" s="3">
        <v>10</v>
      </c>
      <c r="J86" s="62">
        <f t="shared" si="0"/>
        <v>10</v>
      </c>
      <c r="K86" s="62">
        <f t="shared" si="1"/>
        <v>10</v>
      </c>
      <c r="L86" s="63">
        <v>10</v>
      </c>
    </row>
    <row r="87" customHeight="1" spans="1:12">
      <c r="A87" s="3">
        <v>1987</v>
      </c>
      <c r="B87" s="3" t="s">
        <v>119</v>
      </c>
      <c r="C87" s="3" t="s">
        <v>542</v>
      </c>
      <c r="E87" s="3">
        <v>10</v>
      </c>
      <c r="F87" s="3">
        <v>5</v>
      </c>
      <c r="I87" s="3">
        <v>45</v>
      </c>
      <c r="J87" s="62">
        <f t="shared" si="0"/>
        <v>225</v>
      </c>
      <c r="K87" s="62">
        <f t="shared" si="1"/>
        <v>40</v>
      </c>
      <c r="L87" s="63">
        <v>200</v>
      </c>
    </row>
    <row r="88" customHeight="1" spans="1:12">
      <c r="A88" s="65">
        <v>1989</v>
      </c>
      <c r="B88" s="45" t="s">
        <v>1995</v>
      </c>
      <c r="C88" s="45" t="s">
        <v>1996</v>
      </c>
      <c r="D88" s="45">
        <v>310</v>
      </c>
      <c r="E88" s="65">
        <v>10</v>
      </c>
      <c r="F88" s="65">
        <v>1</v>
      </c>
      <c r="G88" s="45"/>
      <c r="H88" s="45"/>
      <c r="I88" s="3">
        <v>60</v>
      </c>
      <c r="J88" s="62">
        <f t="shared" si="0"/>
        <v>60</v>
      </c>
      <c r="K88" s="62">
        <f t="shared" si="1"/>
        <v>70</v>
      </c>
      <c r="L88" s="63">
        <v>70</v>
      </c>
    </row>
    <row r="89" customHeight="1" spans="1:12">
      <c r="A89" s="65">
        <v>1989</v>
      </c>
      <c r="B89" s="45" t="s">
        <v>1995</v>
      </c>
      <c r="C89" s="45" t="s">
        <v>1996</v>
      </c>
      <c r="D89" s="45">
        <v>310</v>
      </c>
      <c r="E89" s="65">
        <v>9</v>
      </c>
      <c r="F89" s="65">
        <v>1</v>
      </c>
      <c r="G89" s="45"/>
      <c r="H89" s="45"/>
      <c r="I89" s="3">
        <v>20</v>
      </c>
      <c r="J89" s="62">
        <f t="shared" si="0"/>
        <v>20</v>
      </c>
      <c r="K89" s="62">
        <f t="shared" si="1"/>
        <v>25</v>
      </c>
      <c r="L89" s="63">
        <v>25</v>
      </c>
    </row>
    <row r="90" customHeight="1" spans="1:12">
      <c r="A90" s="3">
        <v>1989</v>
      </c>
      <c r="B90" s="3" t="s">
        <v>1995</v>
      </c>
      <c r="C90" s="45" t="s">
        <v>1996</v>
      </c>
      <c r="D90" s="3">
        <v>138</v>
      </c>
      <c r="E90" s="3">
        <v>9</v>
      </c>
      <c r="F90" s="3">
        <v>2</v>
      </c>
      <c r="I90" s="3">
        <v>50</v>
      </c>
      <c r="J90" s="62">
        <f t="shared" si="0"/>
        <v>100</v>
      </c>
      <c r="K90" s="62">
        <f t="shared" si="1"/>
        <v>35</v>
      </c>
      <c r="L90" s="63">
        <v>70</v>
      </c>
    </row>
    <row r="91" customHeight="1" spans="1:12">
      <c r="A91" s="3">
        <v>1989</v>
      </c>
      <c r="B91" s="3" t="s">
        <v>1995</v>
      </c>
      <c r="C91" s="3" t="s">
        <v>5060</v>
      </c>
      <c r="E91" s="3">
        <v>9</v>
      </c>
      <c r="F91" s="3">
        <v>1</v>
      </c>
      <c r="I91" s="3">
        <v>20</v>
      </c>
      <c r="J91" s="62">
        <f t="shared" si="0"/>
        <v>20</v>
      </c>
      <c r="K91" s="62">
        <f t="shared" si="1"/>
        <v>35</v>
      </c>
      <c r="L91" s="63">
        <v>35</v>
      </c>
    </row>
    <row r="92" customHeight="1" spans="1:12">
      <c r="A92" s="3">
        <v>1990</v>
      </c>
      <c r="B92" s="3" t="s">
        <v>2244</v>
      </c>
      <c r="C92" s="3" t="s">
        <v>5060</v>
      </c>
      <c r="D92" s="3" t="s">
        <v>5061</v>
      </c>
      <c r="E92" s="3">
        <v>8</v>
      </c>
      <c r="F92" s="3">
        <v>1</v>
      </c>
      <c r="I92" s="3">
        <v>10</v>
      </c>
      <c r="J92" s="62">
        <f t="shared" si="0"/>
        <v>10</v>
      </c>
      <c r="K92" s="62">
        <f t="shared" si="1"/>
        <v>20</v>
      </c>
      <c r="L92" s="63">
        <v>20</v>
      </c>
    </row>
    <row r="93" customHeight="1" spans="1:12">
      <c r="A93" s="3">
        <v>1989</v>
      </c>
      <c r="B93" s="3" t="s">
        <v>1995</v>
      </c>
      <c r="C93" s="3" t="s">
        <v>5062</v>
      </c>
      <c r="E93" s="3">
        <v>8</v>
      </c>
      <c r="F93" s="3">
        <v>1</v>
      </c>
      <c r="I93" s="3">
        <v>15</v>
      </c>
      <c r="J93" s="62">
        <f t="shared" si="0"/>
        <v>15</v>
      </c>
      <c r="K93" s="62">
        <f t="shared" si="1"/>
        <v>20</v>
      </c>
      <c r="L93" s="63">
        <v>20</v>
      </c>
    </row>
    <row r="94" customHeight="1" spans="1:12">
      <c r="A94" s="3">
        <v>1989</v>
      </c>
      <c r="B94" s="3" t="s">
        <v>996</v>
      </c>
      <c r="C94" s="3" t="s">
        <v>997</v>
      </c>
      <c r="E94" s="3">
        <v>10</v>
      </c>
      <c r="F94" s="3">
        <v>9</v>
      </c>
      <c r="I94" s="3">
        <v>100</v>
      </c>
      <c r="J94" s="62">
        <f t="shared" si="0"/>
        <v>900</v>
      </c>
      <c r="K94" s="62">
        <f t="shared" si="1"/>
        <v>75</v>
      </c>
      <c r="L94" s="63">
        <v>675</v>
      </c>
    </row>
    <row r="95" customHeight="1" spans="1:12">
      <c r="A95" s="3">
        <v>1989</v>
      </c>
      <c r="B95" s="3" t="s">
        <v>5063</v>
      </c>
      <c r="C95" s="3" t="s">
        <v>5064</v>
      </c>
      <c r="E95" s="3">
        <v>9</v>
      </c>
      <c r="F95" s="3">
        <v>14</v>
      </c>
      <c r="I95" s="3">
        <v>20</v>
      </c>
      <c r="J95" s="62">
        <f t="shared" si="0"/>
        <v>280</v>
      </c>
      <c r="K95" s="62">
        <f t="shared" si="1"/>
        <v>20</v>
      </c>
      <c r="L95" s="63">
        <v>280</v>
      </c>
    </row>
    <row r="96" customHeight="1" spans="1:12">
      <c r="A96" s="3">
        <v>1989</v>
      </c>
      <c r="B96" s="3" t="s">
        <v>62</v>
      </c>
      <c r="C96" s="3" t="s">
        <v>5064</v>
      </c>
      <c r="E96" s="3">
        <v>9</v>
      </c>
      <c r="F96" s="3">
        <v>16</v>
      </c>
      <c r="I96" s="3">
        <v>35</v>
      </c>
      <c r="J96" s="62">
        <f t="shared" si="0"/>
        <v>560</v>
      </c>
      <c r="K96" s="62">
        <f t="shared" si="1"/>
        <v>35</v>
      </c>
      <c r="L96" s="63">
        <v>560</v>
      </c>
    </row>
    <row r="97" customHeight="1" spans="1:12">
      <c r="A97" s="3">
        <v>1989</v>
      </c>
      <c r="B97" s="3" t="s">
        <v>1974</v>
      </c>
      <c r="C97" s="3" t="s">
        <v>5064</v>
      </c>
      <c r="E97" s="3">
        <v>8</v>
      </c>
      <c r="F97" s="3">
        <v>10</v>
      </c>
      <c r="I97" s="3">
        <v>15</v>
      </c>
      <c r="J97" s="62">
        <f t="shared" si="0"/>
        <v>150</v>
      </c>
      <c r="K97" s="62">
        <f t="shared" si="1"/>
        <v>15</v>
      </c>
      <c r="L97" s="63">
        <v>150</v>
      </c>
    </row>
    <row r="98" customHeight="1" spans="1:12">
      <c r="A98" s="3">
        <v>1988</v>
      </c>
      <c r="B98" s="3" t="s">
        <v>102</v>
      </c>
      <c r="C98" s="3" t="s">
        <v>2235</v>
      </c>
      <c r="E98" s="3">
        <v>9</v>
      </c>
      <c r="F98" s="3">
        <v>4</v>
      </c>
      <c r="I98" s="3">
        <v>170</v>
      </c>
      <c r="J98" s="62">
        <f t="shared" si="0"/>
        <v>680</v>
      </c>
      <c r="K98" s="62"/>
      <c r="L98" s="63"/>
    </row>
    <row r="99" customHeight="1" spans="1:12">
      <c r="A99" s="3">
        <v>1988</v>
      </c>
      <c r="B99" s="3" t="s">
        <v>102</v>
      </c>
      <c r="C99" s="3" t="s">
        <v>2235</v>
      </c>
      <c r="E99" s="3">
        <v>8</v>
      </c>
      <c r="F99" s="3">
        <v>1</v>
      </c>
      <c r="I99" s="3">
        <v>60</v>
      </c>
      <c r="J99" s="62">
        <f t="shared" si="0"/>
        <v>60</v>
      </c>
      <c r="K99" s="62">
        <f t="shared" ref="K99:K304" si="3">L99/F99</f>
        <v>10</v>
      </c>
      <c r="L99" s="63">
        <v>10</v>
      </c>
    </row>
    <row r="100" customHeight="1" spans="1:12">
      <c r="A100" s="3">
        <v>1988</v>
      </c>
      <c r="B100" s="3" t="s">
        <v>102</v>
      </c>
      <c r="C100" s="3" t="s">
        <v>2235</v>
      </c>
      <c r="E100" s="3">
        <v>8</v>
      </c>
      <c r="F100" s="3">
        <v>6</v>
      </c>
      <c r="I100" s="3">
        <v>60</v>
      </c>
      <c r="J100" s="62">
        <f t="shared" si="0"/>
        <v>360</v>
      </c>
      <c r="K100" s="62">
        <f t="shared" si="3"/>
        <v>58.3333333333333</v>
      </c>
      <c r="L100" s="63">
        <v>350</v>
      </c>
    </row>
    <row r="101" customHeight="1" spans="1:12">
      <c r="A101" s="3">
        <v>1988</v>
      </c>
      <c r="B101" s="3" t="s">
        <v>102</v>
      </c>
      <c r="C101" s="3" t="s">
        <v>2235</v>
      </c>
      <c r="E101" s="3">
        <v>7</v>
      </c>
      <c r="F101" s="3">
        <v>2</v>
      </c>
      <c r="I101" s="3">
        <v>35</v>
      </c>
      <c r="J101" s="62">
        <f t="shared" si="0"/>
        <v>70</v>
      </c>
      <c r="K101" s="62">
        <f t="shared" si="3"/>
        <v>40</v>
      </c>
      <c r="L101" s="63">
        <v>80</v>
      </c>
    </row>
    <row r="102" customHeight="1" spans="1:12">
      <c r="A102" s="3">
        <v>1993</v>
      </c>
      <c r="B102" s="3" t="s">
        <v>62</v>
      </c>
      <c r="C102" s="3" t="s">
        <v>5065</v>
      </c>
      <c r="E102" s="3" t="s">
        <v>5066</v>
      </c>
      <c r="F102" s="3">
        <v>1</v>
      </c>
      <c r="I102" s="3">
        <v>150</v>
      </c>
      <c r="J102" s="62">
        <f t="shared" si="0"/>
        <v>150</v>
      </c>
      <c r="K102" s="62">
        <f t="shared" si="3"/>
        <v>150</v>
      </c>
      <c r="L102" s="63">
        <v>150</v>
      </c>
    </row>
    <row r="103" customHeight="1" spans="1:12">
      <c r="A103" s="3">
        <v>1993</v>
      </c>
      <c r="B103" s="3" t="s">
        <v>5031</v>
      </c>
      <c r="C103" s="3" t="s">
        <v>5065</v>
      </c>
      <c r="E103" s="3">
        <v>8.5</v>
      </c>
      <c r="F103" s="3">
        <v>1</v>
      </c>
      <c r="I103" s="3">
        <v>50</v>
      </c>
      <c r="J103" s="62">
        <f t="shared" si="0"/>
        <v>50</v>
      </c>
      <c r="K103" s="62">
        <f t="shared" si="3"/>
        <v>60</v>
      </c>
      <c r="L103" s="63">
        <v>60</v>
      </c>
    </row>
    <row r="104" customHeight="1" spans="1:12">
      <c r="A104" s="3">
        <v>1993</v>
      </c>
      <c r="B104" s="3" t="s">
        <v>5031</v>
      </c>
      <c r="C104" s="3" t="s">
        <v>145</v>
      </c>
      <c r="E104" s="3">
        <v>9</v>
      </c>
      <c r="F104" s="3">
        <v>13</v>
      </c>
      <c r="I104" s="3">
        <v>60</v>
      </c>
      <c r="J104" s="62">
        <f t="shared" si="0"/>
        <v>780</v>
      </c>
      <c r="K104" s="62">
        <f t="shared" si="3"/>
        <v>75</v>
      </c>
      <c r="L104" s="63">
        <v>975</v>
      </c>
    </row>
    <row r="105" customHeight="1" spans="1:12">
      <c r="A105" s="3">
        <v>1993</v>
      </c>
      <c r="B105" s="3" t="s">
        <v>5031</v>
      </c>
      <c r="C105" s="3" t="s">
        <v>145</v>
      </c>
      <c r="E105" s="3">
        <v>8</v>
      </c>
      <c r="F105" s="3">
        <v>7</v>
      </c>
      <c r="I105" s="3">
        <v>30</v>
      </c>
      <c r="J105" s="62">
        <f t="shared" si="0"/>
        <v>210</v>
      </c>
      <c r="K105" s="62">
        <f t="shared" si="3"/>
        <v>35</v>
      </c>
      <c r="L105" s="63">
        <v>245</v>
      </c>
    </row>
    <row r="106" customHeight="1" spans="1:12">
      <c r="A106" s="3">
        <v>1994</v>
      </c>
      <c r="B106" s="3" t="s">
        <v>5067</v>
      </c>
      <c r="C106" s="3" t="s">
        <v>145</v>
      </c>
      <c r="E106" s="3">
        <v>10</v>
      </c>
      <c r="F106" s="3">
        <v>5</v>
      </c>
      <c r="I106" s="3">
        <v>50</v>
      </c>
      <c r="J106" s="62">
        <f t="shared" si="0"/>
        <v>250</v>
      </c>
      <c r="K106" s="62">
        <f t="shared" si="3"/>
        <v>100</v>
      </c>
      <c r="L106" s="63">
        <v>500</v>
      </c>
    </row>
    <row r="107" customHeight="1" spans="1:12">
      <c r="A107" s="3">
        <v>1994</v>
      </c>
      <c r="B107" s="3" t="s">
        <v>5067</v>
      </c>
      <c r="C107" s="3" t="s">
        <v>145</v>
      </c>
      <c r="E107" s="3">
        <v>9</v>
      </c>
      <c r="F107" s="3">
        <v>11</v>
      </c>
      <c r="I107" s="3">
        <v>20</v>
      </c>
      <c r="J107" s="62">
        <f t="shared" si="0"/>
        <v>220</v>
      </c>
      <c r="K107" s="62">
        <f t="shared" si="3"/>
        <v>20</v>
      </c>
      <c r="L107" s="63">
        <v>220</v>
      </c>
    </row>
    <row r="108" customHeight="1" spans="1:12">
      <c r="A108" s="3">
        <v>1994</v>
      </c>
      <c r="B108" s="3" t="s">
        <v>5067</v>
      </c>
      <c r="C108" s="3" t="s">
        <v>145</v>
      </c>
      <c r="E108" s="3">
        <v>8</v>
      </c>
      <c r="F108" s="3">
        <v>1</v>
      </c>
      <c r="I108" s="3">
        <v>10</v>
      </c>
      <c r="J108" s="62">
        <f t="shared" si="0"/>
        <v>10</v>
      </c>
      <c r="K108" s="62">
        <f t="shared" si="3"/>
        <v>10</v>
      </c>
      <c r="L108" s="63">
        <v>10</v>
      </c>
    </row>
    <row r="109" customHeight="1" spans="1:12">
      <c r="A109" s="3">
        <v>1989</v>
      </c>
      <c r="B109" s="3" t="s">
        <v>1974</v>
      </c>
      <c r="C109" s="3" t="s">
        <v>5068</v>
      </c>
      <c r="E109" s="3">
        <v>9</v>
      </c>
      <c r="F109" s="3">
        <v>1</v>
      </c>
      <c r="I109" s="3">
        <v>10</v>
      </c>
      <c r="J109" s="62">
        <f t="shared" si="0"/>
        <v>10</v>
      </c>
      <c r="K109" s="62">
        <f t="shared" si="3"/>
        <v>15</v>
      </c>
      <c r="L109" s="63">
        <v>15</v>
      </c>
    </row>
    <row r="110" customHeight="1" spans="1:12">
      <c r="A110" s="3">
        <v>2019</v>
      </c>
      <c r="B110" s="3" t="s">
        <v>305</v>
      </c>
      <c r="C110" s="3" t="s">
        <v>1092</v>
      </c>
      <c r="D110" s="3" t="s">
        <v>1613</v>
      </c>
      <c r="E110" s="3">
        <v>9</v>
      </c>
      <c r="F110" s="3">
        <v>1</v>
      </c>
      <c r="H110" s="3" t="s">
        <v>5744</v>
      </c>
      <c r="I110" s="3">
        <v>100</v>
      </c>
      <c r="J110" s="62">
        <f t="shared" si="0"/>
        <v>100</v>
      </c>
      <c r="K110" s="62">
        <f t="shared" si="3"/>
        <v>200</v>
      </c>
      <c r="L110" s="63">
        <v>200</v>
      </c>
    </row>
    <row r="111" customHeight="1" spans="1:12">
      <c r="A111" s="3">
        <v>1988</v>
      </c>
      <c r="B111" s="3" t="s">
        <v>102</v>
      </c>
      <c r="C111" s="3" t="s">
        <v>1961</v>
      </c>
      <c r="D111" s="3" t="s">
        <v>1567</v>
      </c>
      <c r="E111" s="3">
        <v>7</v>
      </c>
      <c r="F111" s="3">
        <v>1</v>
      </c>
      <c r="I111" s="3">
        <v>10</v>
      </c>
      <c r="J111" s="62">
        <f t="shared" si="0"/>
        <v>10</v>
      </c>
      <c r="K111" s="62">
        <f t="shared" si="3"/>
        <v>10</v>
      </c>
      <c r="L111" s="63">
        <v>10</v>
      </c>
    </row>
    <row r="112" customHeight="1" spans="1:12">
      <c r="A112" s="3">
        <v>1987</v>
      </c>
      <c r="B112" s="3" t="s">
        <v>102</v>
      </c>
      <c r="C112" s="3" t="s">
        <v>1961</v>
      </c>
      <c r="E112" s="3">
        <v>9</v>
      </c>
      <c r="F112" s="3">
        <v>1</v>
      </c>
      <c r="I112" s="3">
        <v>50</v>
      </c>
      <c r="J112" s="62">
        <f t="shared" si="0"/>
        <v>50</v>
      </c>
      <c r="K112" s="62">
        <f t="shared" si="3"/>
        <v>40</v>
      </c>
      <c r="L112" s="63">
        <v>40</v>
      </c>
    </row>
    <row r="113" customHeight="1" spans="1:12">
      <c r="A113" s="3">
        <v>1987</v>
      </c>
      <c r="B113" s="3" t="s">
        <v>2244</v>
      </c>
      <c r="C113" s="3" t="s">
        <v>1961</v>
      </c>
      <c r="D113" s="3" t="s">
        <v>2072</v>
      </c>
      <c r="E113" s="3">
        <v>8</v>
      </c>
      <c r="F113" s="3">
        <v>6</v>
      </c>
      <c r="I113" s="3">
        <v>20</v>
      </c>
      <c r="J113" s="62">
        <f t="shared" si="0"/>
        <v>120</v>
      </c>
      <c r="K113" s="62">
        <f t="shared" si="3"/>
        <v>20</v>
      </c>
      <c r="L113" s="63">
        <v>120</v>
      </c>
    </row>
    <row r="114" customHeight="1" spans="1:12">
      <c r="A114" s="3">
        <v>1987</v>
      </c>
      <c r="B114" s="3" t="s">
        <v>2244</v>
      </c>
      <c r="C114" s="3" t="s">
        <v>1961</v>
      </c>
      <c r="E114" s="3">
        <v>8</v>
      </c>
      <c r="F114" s="3">
        <v>2</v>
      </c>
      <c r="I114" s="3">
        <v>20</v>
      </c>
      <c r="J114" s="62">
        <f t="shared" si="0"/>
        <v>40</v>
      </c>
      <c r="K114" s="62">
        <f t="shared" si="3"/>
        <v>20</v>
      </c>
      <c r="L114" s="63">
        <v>40</v>
      </c>
    </row>
    <row r="115" customHeight="1" spans="1:12">
      <c r="A115" s="3">
        <v>1988</v>
      </c>
      <c r="B115" s="3" t="s">
        <v>102</v>
      </c>
      <c r="C115" s="3" t="s">
        <v>5069</v>
      </c>
      <c r="E115" s="3">
        <v>8</v>
      </c>
      <c r="F115" s="3">
        <v>3</v>
      </c>
      <c r="I115" s="3">
        <v>10</v>
      </c>
      <c r="J115" s="62">
        <f t="shared" si="0"/>
        <v>30</v>
      </c>
      <c r="K115" s="62">
        <f t="shared" si="3"/>
        <v>10</v>
      </c>
      <c r="L115" s="63">
        <v>30</v>
      </c>
    </row>
    <row r="116" customHeight="1" spans="1:12">
      <c r="A116" s="3">
        <v>1990</v>
      </c>
      <c r="B116" s="3" t="s">
        <v>62</v>
      </c>
      <c r="C116" s="3" t="s">
        <v>5070</v>
      </c>
      <c r="E116" s="3">
        <v>9</v>
      </c>
      <c r="F116" s="3">
        <v>3</v>
      </c>
      <c r="I116" s="3">
        <v>30</v>
      </c>
      <c r="J116" s="62">
        <f t="shared" si="0"/>
        <v>90</v>
      </c>
      <c r="K116" s="62">
        <f t="shared" si="3"/>
        <v>40</v>
      </c>
      <c r="L116" s="63">
        <v>120</v>
      </c>
    </row>
    <row r="117" customHeight="1" spans="1:12">
      <c r="A117" s="3">
        <v>1990</v>
      </c>
      <c r="B117" s="3" t="s">
        <v>2103</v>
      </c>
      <c r="C117" s="3" t="s">
        <v>5071</v>
      </c>
      <c r="E117" s="3">
        <v>10</v>
      </c>
      <c r="F117" s="3">
        <v>1</v>
      </c>
      <c r="I117" s="3">
        <v>125</v>
      </c>
      <c r="J117" s="62">
        <f t="shared" si="0"/>
        <v>125</v>
      </c>
      <c r="K117" s="62">
        <f t="shared" si="3"/>
        <v>150</v>
      </c>
      <c r="L117" s="63">
        <v>150</v>
      </c>
    </row>
    <row r="118" customHeight="1" spans="1:12">
      <c r="A118" s="3">
        <v>1990</v>
      </c>
      <c r="B118" s="3" t="s">
        <v>5040</v>
      </c>
      <c r="C118" s="3" t="s">
        <v>4763</v>
      </c>
      <c r="E118" s="3">
        <v>9</v>
      </c>
      <c r="F118" s="3">
        <v>1</v>
      </c>
      <c r="I118" s="3">
        <v>20</v>
      </c>
      <c r="J118" s="62">
        <f t="shared" si="0"/>
        <v>20</v>
      </c>
      <c r="K118" s="62">
        <f t="shared" si="3"/>
        <v>15</v>
      </c>
      <c r="L118" s="63">
        <v>15</v>
      </c>
    </row>
    <row r="119" customHeight="1" spans="1:12">
      <c r="A119" s="3">
        <v>2008</v>
      </c>
      <c r="B119" s="3" t="s">
        <v>5072</v>
      </c>
      <c r="C119" s="3" t="s">
        <v>5073</v>
      </c>
      <c r="D119" s="3" t="s">
        <v>3585</v>
      </c>
      <c r="E119" s="3">
        <v>8</v>
      </c>
      <c r="F119" s="3">
        <v>1</v>
      </c>
      <c r="I119" s="3">
        <v>20</v>
      </c>
      <c r="J119" s="62">
        <f t="shared" si="0"/>
        <v>20</v>
      </c>
      <c r="K119" s="62">
        <f t="shared" si="3"/>
        <v>20</v>
      </c>
      <c r="L119" s="63">
        <v>20</v>
      </c>
    </row>
    <row r="120" customHeight="1" spans="1:12">
      <c r="A120" s="3">
        <v>2006</v>
      </c>
      <c r="B120" s="3" t="s">
        <v>5044</v>
      </c>
      <c r="C120" s="3" t="s">
        <v>5074</v>
      </c>
      <c r="D120" s="3" t="s">
        <v>5075</v>
      </c>
      <c r="E120" s="3">
        <v>8</v>
      </c>
      <c r="F120" s="3">
        <v>1</v>
      </c>
      <c r="I120" s="3">
        <v>25</v>
      </c>
      <c r="J120" s="62">
        <f t="shared" si="0"/>
        <v>25</v>
      </c>
      <c r="K120" s="62">
        <f t="shared" si="3"/>
        <v>25</v>
      </c>
      <c r="L120" s="63">
        <v>25</v>
      </c>
    </row>
    <row r="121" customHeight="1" spans="1:12">
      <c r="A121" s="3">
        <v>2019</v>
      </c>
      <c r="B121" s="3" t="s">
        <v>32</v>
      </c>
      <c r="C121" s="3" t="s">
        <v>70</v>
      </c>
      <c r="E121" s="3">
        <v>9</v>
      </c>
      <c r="F121" s="3">
        <v>1</v>
      </c>
      <c r="H121" s="3" t="s">
        <v>5744</v>
      </c>
      <c r="I121" s="3">
        <v>40</v>
      </c>
      <c r="J121" s="62">
        <f t="shared" si="0"/>
        <v>40</v>
      </c>
      <c r="K121" s="62">
        <f t="shared" si="3"/>
        <v>65</v>
      </c>
      <c r="L121" s="63">
        <v>65</v>
      </c>
    </row>
    <row r="122" customHeight="1" spans="1:12">
      <c r="A122" s="3">
        <v>2019</v>
      </c>
      <c r="B122" s="3" t="s">
        <v>3649</v>
      </c>
      <c r="C122" s="3" t="s">
        <v>70</v>
      </c>
      <c r="D122" s="3" t="s">
        <v>506</v>
      </c>
      <c r="E122" s="3" t="s">
        <v>244</v>
      </c>
      <c r="F122" s="3">
        <v>1</v>
      </c>
      <c r="H122" s="3" t="s">
        <v>5744</v>
      </c>
      <c r="I122" s="3">
        <v>150</v>
      </c>
      <c r="J122" s="62">
        <f t="shared" si="0"/>
        <v>150</v>
      </c>
      <c r="K122" s="62">
        <f t="shared" si="3"/>
        <v>100</v>
      </c>
      <c r="L122" s="63">
        <v>100</v>
      </c>
    </row>
    <row r="123" customHeight="1" spans="1:12">
      <c r="A123" s="3">
        <v>2019</v>
      </c>
      <c r="B123" s="3" t="s">
        <v>240</v>
      </c>
      <c r="C123" s="3" t="s">
        <v>70</v>
      </c>
      <c r="E123" s="3" t="s">
        <v>244</v>
      </c>
      <c r="F123" s="3">
        <v>1</v>
      </c>
      <c r="H123" s="3" t="s">
        <v>5744</v>
      </c>
      <c r="I123" s="3">
        <v>25</v>
      </c>
      <c r="J123" s="62">
        <f t="shared" si="0"/>
        <v>25</v>
      </c>
      <c r="K123" s="62">
        <f t="shared" si="3"/>
        <v>30</v>
      </c>
      <c r="L123" s="63">
        <v>30</v>
      </c>
    </row>
    <row r="124" customHeight="1" spans="1:12">
      <c r="A124" s="3">
        <v>1982</v>
      </c>
      <c r="B124" s="3" t="s">
        <v>62</v>
      </c>
      <c r="C124" s="3" t="s">
        <v>1266</v>
      </c>
      <c r="E124" s="3">
        <v>9</v>
      </c>
      <c r="F124" s="3">
        <v>1</v>
      </c>
      <c r="I124" s="3">
        <v>35</v>
      </c>
      <c r="J124" s="62">
        <f t="shared" si="0"/>
        <v>35</v>
      </c>
      <c r="K124" s="62">
        <f t="shared" si="3"/>
        <v>30</v>
      </c>
      <c r="L124" s="63">
        <v>30</v>
      </c>
    </row>
    <row r="125" customHeight="1" spans="1:12">
      <c r="A125" s="3">
        <v>1982</v>
      </c>
      <c r="B125" s="3" t="s">
        <v>1974</v>
      </c>
      <c r="C125" s="3" t="s">
        <v>1266</v>
      </c>
      <c r="E125" s="3">
        <v>9</v>
      </c>
      <c r="F125" s="3">
        <v>1</v>
      </c>
      <c r="I125" s="3">
        <v>35</v>
      </c>
      <c r="J125" s="62">
        <f t="shared" si="0"/>
        <v>35</v>
      </c>
      <c r="K125" s="62">
        <f t="shared" si="3"/>
        <v>30</v>
      </c>
      <c r="L125" s="63">
        <v>30</v>
      </c>
    </row>
    <row r="126" customHeight="1" spans="1:12">
      <c r="A126" s="3">
        <v>1990</v>
      </c>
      <c r="B126" s="3" t="s">
        <v>62</v>
      </c>
      <c r="C126" s="3" t="s">
        <v>5076</v>
      </c>
      <c r="E126" s="3">
        <v>9</v>
      </c>
      <c r="F126" s="3">
        <v>19</v>
      </c>
      <c r="I126" s="3">
        <v>20</v>
      </c>
      <c r="J126" s="62">
        <f t="shared" si="0"/>
        <v>380</v>
      </c>
      <c r="K126" s="62">
        <f t="shared" si="3"/>
        <v>20</v>
      </c>
      <c r="L126" s="63">
        <v>380</v>
      </c>
    </row>
    <row r="127" customHeight="1" spans="1:12">
      <c r="A127" s="3">
        <v>1990</v>
      </c>
      <c r="B127" s="3" t="s">
        <v>62</v>
      </c>
      <c r="C127" s="3" t="s">
        <v>5076</v>
      </c>
      <c r="E127" s="3">
        <v>8</v>
      </c>
      <c r="F127" s="3">
        <v>2</v>
      </c>
      <c r="I127" s="3">
        <v>10</v>
      </c>
      <c r="J127" s="62">
        <f t="shared" si="0"/>
        <v>20</v>
      </c>
      <c r="K127" s="62">
        <f t="shared" si="3"/>
        <v>10</v>
      </c>
      <c r="L127" s="63">
        <v>20</v>
      </c>
    </row>
    <row r="128" customHeight="1" spans="1:12">
      <c r="A128" s="3">
        <v>1990</v>
      </c>
      <c r="B128" s="3" t="s">
        <v>5035</v>
      </c>
      <c r="C128" s="3" t="s">
        <v>5076</v>
      </c>
      <c r="E128" s="3">
        <v>9</v>
      </c>
      <c r="F128" s="3">
        <v>3</v>
      </c>
      <c r="I128" s="3">
        <v>15</v>
      </c>
      <c r="J128" s="62">
        <f t="shared" si="0"/>
        <v>45</v>
      </c>
      <c r="K128" s="62">
        <f t="shared" si="3"/>
        <v>15</v>
      </c>
      <c r="L128" s="63">
        <v>45</v>
      </c>
    </row>
    <row r="129" customHeight="1" spans="1:12">
      <c r="A129" s="3">
        <v>1990</v>
      </c>
      <c r="B129" s="3" t="s">
        <v>5040</v>
      </c>
      <c r="C129" s="3" t="s">
        <v>5076</v>
      </c>
      <c r="E129" s="3">
        <v>10</v>
      </c>
      <c r="F129" s="3">
        <v>1</v>
      </c>
      <c r="I129" s="3">
        <v>50</v>
      </c>
      <c r="J129" s="62">
        <f t="shared" si="0"/>
        <v>50</v>
      </c>
      <c r="K129" s="62">
        <f t="shared" si="3"/>
        <v>75</v>
      </c>
      <c r="L129" s="63">
        <v>75</v>
      </c>
    </row>
    <row r="130" customHeight="1" spans="1:12">
      <c r="A130" s="3">
        <v>1990</v>
      </c>
      <c r="B130" s="3" t="s">
        <v>5040</v>
      </c>
      <c r="C130" s="3" t="s">
        <v>5076</v>
      </c>
      <c r="E130" s="3">
        <v>9</v>
      </c>
      <c r="F130" s="3">
        <v>10</v>
      </c>
      <c r="I130" s="3">
        <v>15</v>
      </c>
      <c r="J130" s="62">
        <f t="shared" si="0"/>
        <v>150</v>
      </c>
      <c r="K130" s="62">
        <f t="shared" si="3"/>
        <v>15</v>
      </c>
      <c r="L130" s="63">
        <v>150</v>
      </c>
    </row>
    <row r="131" customHeight="1" spans="1:12">
      <c r="A131" s="3">
        <v>1990</v>
      </c>
      <c r="B131" s="3" t="s">
        <v>5040</v>
      </c>
      <c r="C131" s="3" t="s">
        <v>5076</v>
      </c>
      <c r="E131" s="3">
        <v>8</v>
      </c>
      <c r="F131" s="3">
        <v>2</v>
      </c>
      <c r="I131" s="3">
        <v>10</v>
      </c>
      <c r="J131" s="62">
        <f t="shared" si="0"/>
        <v>20</v>
      </c>
      <c r="K131" s="62">
        <f t="shared" si="3"/>
        <v>10</v>
      </c>
      <c r="L131" s="63">
        <v>20</v>
      </c>
    </row>
    <row r="132" customHeight="1" spans="1:12">
      <c r="A132" s="3">
        <v>1990</v>
      </c>
      <c r="B132" s="3" t="s">
        <v>5040</v>
      </c>
      <c r="C132" s="3" t="s">
        <v>5076</v>
      </c>
      <c r="E132" s="3">
        <v>7</v>
      </c>
      <c r="F132" s="3">
        <v>1</v>
      </c>
      <c r="I132" s="3">
        <v>5</v>
      </c>
      <c r="J132" s="62">
        <f t="shared" si="0"/>
        <v>5</v>
      </c>
      <c r="K132" s="62">
        <f t="shared" si="3"/>
        <v>5</v>
      </c>
      <c r="L132" s="63">
        <v>5</v>
      </c>
    </row>
    <row r="133" customHeight="1" spans="1:12">
      <c r="A133" s="3">
        <v>1984</v>
      </c>
      <c r="B133" s="3" t="s">
        <v>62</v>
      </c>
      <c r="C133" s="3" t="s">
        <v>3274</v>
      </c>
      <c r="E133" s="3">
        <v>9</v>
      </c>
      <c r="F133" s="3">
        <v>1</v>
      </c>
      <c r="I133" s="3">
        <v>10</v>
      </c>
      <c r="J133" s="62">
        <f t="shared" si="0"/>
        <v>10</v>
      </c>
      <c r="K133" s="62">
        <f t="shared" si="3"/>
        <v>10</v>
      </c>
      <c r="L133" s="63">
        <v>10</v>
      </c>
    </row>
    <row r="134" customHeight="1" spans="1:12">
      <c r="A134" s="3">
        <v>1990</v>
      </c>
      <c r="B134" s="3" t="s">
        <v>102</v>
      </c>
      <c r="C134" s="3" t="s">
        <v>2104</v>
      </c>
      <c r="E134" s="3">
        <v>9</v>
      </c>
      <c r="F134" s="3">
        <v>1</v>
      </c>
      <c r="H134" s="3" t="s">
        <v>5474</v>
      </c>
      <c r="I134" s="3">
        <v>25</v>
      </c>
      <c r="J134" s="62">
        <f t="shared" si="0"/>
        <v>25</v>
      </c>
      <c r="K134" s="62">
        <f t="shared" si="3"/>
        <v>25</v>
      </c>
      <c r="L134" s="63">
        <v>25</v>
      </c>
    </row>
    <row r="135" customHeight="1" spans="1:12">
      <c r="A135" s="3">
        <v>1990</v>
      </c>
      <c r="B135" s="3" t="s">
        <v>2125</v>
      </c>
      <c r="C135" s="3" t="s">
        <v>2104</v>
      </c>
      <c r="D135" s="3" t="s">
        <v>5077</v>
      </c>
      <c r="E135" s="66">
        <v>9</v>
      </c>
      <c r="F135" s="66">
        <v>1</v>
      </c>
      <c r="I135" s="3">
        <v>10</v>
      </c>
      <c r="J135" s="62">
        <f t="shared" si="0"/>
        <v>10</v>
      </c>
      <c r="K135" s="62">
        <f t="shared" si="3"/>
        <v>10</v>
      </c>
      <c r="L135" s="63">
        <v>10</v>
      </c>
    </row>
    <row r="136" customHeight="1" spans="1:12">
      <c r="A136" s="3">
        <v>1990</v>
      </c>
      <c r="B136" s="3" t="s">
        <v>5078</v>
      </c>
      <c r="C136" s="3" t="s">
        <v>5079</v>
      </c>
      <c r="E136" s="66">
        <v>9</v>
      </c>
      <c r="F136" s="66">
        <v>3</v>
      </c>
      <c r="I136" s="3">
        <v>10</v>
      </c>
      <c r="J136" s="62">
        <f t="shared" si="0"/>
        <v>30</v>
      </c>
      <c r="K136" s="62">
        <f t="shared" si="3"/>
        <v>15</v>
      </c>
      <c r="L136" s="63">
        <v>45</v>
      </c>
    </row>
    <row r="137" customHeight="1" spans="1:29">
      <c r="A137" s="59">
        <v>2020</v>
      </c>
      <c r="B137" s="59" t="s">
        <v>119</v>
      </c>
      <c r="C137" s="59" t="s">
        <v>28</v>
      </c>
      <c r="D137" s="59" t="s">
        <v>2653</v>
      </c>
      <c r="E137" s="59" t="s">
        <v>68</v>
      </c>
      <c r="F137" s="59">
        <v>1</v>
      </c>
      <c r="G137" s="60"/>
      <c r="H137" s="59" t="s">
        <v>5474</v>
      </c>
      <c r="I137" s="59">
        <v>20</v>
      </c>
      <c r="J137" s="62">
        <f t="shared" si="0"/>
        <v>20</v>
      </c>
      <c r="K137" s="60">
        <f t="shared" si="3"/>
        <v>15</v>
      </c>
      <c r="L137" s="59">
        <v>15</v>
      </c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</row>
    <row r="138" customHeight="1" spans="1:29">
      <c r="A138" s="59">
        <v>2020</v>
      </c>
      <c r="B138" s="59" t="s">
        <v>62</v>
      </c>
      <c r="C138" s="59" t="s">
        <v>28</v>
      </c>
      <c r="D138" s="60"/>
      <c r="E138" s="59" t="s">
        <v>68</v>
      </c>
      <c r="F138" s="59">
        <v>2</v>
      </c>
      <c r="G138" s="60"/>
      <c r="H138" s="59" t="s">
        <v>5474</v>
      </c>
      <c r="I138" s="59">
        <v>10</v>
      </c>
      <c r="J138" s="62">
        <f t="shared" si="0"/>
        <v>20</v>
      </c>
      <c r="K138" s="60">
        <f t="shared" si="3"/>
        <v>20</v>
      </c>
      <c r="L138" s="59">
        <v>40</v>
      </c>
      <c r="M138" s="59">
        <v>20</v>
      </c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</row>
    <row r="139" customHeight="1" spans="1:29">
      <c r="A139" s="59">
        <v>2020</v>
      </c>
      <c r="B139" s="59" t="s">
        <v>1974</v>
      </c>
      <c r="C139" s="59" t="s">
        <v>28</v>
      </c>
      <c r="D139" s="60"/>
      <c r="E139" s="59">
        <v>10</v>
      </c>
      <c r="F139" s="59">
        <v>1</v>
      </c>
      <c r="G139" s="60"/>
      <c r="H139" s="59" t="s">
        <v>5474</v>
      </c>
      <c r="I139" s="59">
        <v>10</v>
      </c>
      <c r="J139" s="62">
        <f t="shared" si="0"/>
        <v>10</v>
      </c>
      <c r="K139" s="60">
        <f t="shared" si="3"/>
        <v>30</v>
      </c>
      <c r="L139" s="59">
        <v>30</v>
      </c>
      <c r="M139" s="59">
        <v>20</v>
      </c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</row>
    <row r="140" customHeight="1" spans="1:12">
      <c r="A140" s="3">
        <v>1985</v>
      </c>
      <c r="B140" s="3" t="s">
        <v>1615</v>
      </c>
      <c r="C140" s="3" t="s">
        <v>5080</v>
      </c>
      <c r="E140" s="3">
        <v>9</v>
      </c>
      <c r="F140" s="3">
        <v>1</v>
      </c>
      <c r="I140" s="3">
        <v>100</v>
      </c>
      <c r="J140" s="62">
        <f t="shared" si="0"/>
        <v>100</v>
      </c>
      <c r="K140" s="62">
        <f t="shared" si="3"/>
        <v>100</v>
      </c>
      <c r="L140" s="63">
        <v>100</v>
      </c>
    </row>
    <row r="141" customHeight="1" spans="1:12">
      <c r="A141" s="3">
        <v>1988</v>
      </c>
      <c r="B141" s="3" t="s">
        <v>102</v>
      </c>
      <c r="C141" s="3" t="s">
        <v>2114</v>
      </c>
      <c r="E141" s="3">
        <v>9</v>
      </c>
      <c r="F141" s="3">
        <v>5</v>
      </c>
      <c r="I141" s="3">
        <v>35</v>
      </c>
      <c r="J141" s="62">
        <f t="shared" si="0"/>
        <v>175</v>
      </c>
      <c r="K141" s="62">
        <f t="shared" si="3"/>
        <v>30</v>
      </c>
      <c r="L141" s="63">
        <v>150</v>
      </c>
    </row>
    <row r="142" customHeight="1" spans="1:12">
      <c r="A142" s="3">
        <v>1988</v>
      </c>
      <c r="B142" s="3" t="s">
        <v>2244</v>
      </c>
      <c r="C142" s="3" t="s">
        <v>5081</v>
      </c>
      <c r="E142" s="3">
        <v>9</v>
      </c>
      <c r="F142" s="3">
        <v>6</v>
      </c>
      <c r="I142" s="3">
        <v>35</v>
      </c>
      <c r="J142" s="62">
        <f t="shared" si="0"/>
        <v>210</v>
      </c>
      <c r="K142" s="62">
        <f t="shared" si="3"/>
        <v>30</v>
      </c>
      <c r="L142" s="63">
        <v>180</v>
      </c>
    </row>
    <row r="143" customHeight="1" spans="1:12">
      <c r="A143" s="3">
        <v>1988</v>
      </c>
      <c r="B143" s="3" t="s">
        <v>2244</v>
      </c>
      <c r="C143" s="3" t="s">
        <v>5081</v>
      </c>
      <c r="E143" s="3">
        <v>8</v>
      </c>
      <c r="F143" s="3">
        <v>8</v>
      </c>
      <c r="I143" s="3">
        <v>15</v>
      </c>
      <c r="J143" s="62">
        <f t="shared" si="0"/>
        <v>120</v>
      </c>
      <c r="K143" s="62">
        <f t="shared" si="3"/>
        <v>20</v>
      </c>
      <c r="L143" s="63">
        <v>160</v>
      </c>
    </row>
    <row r="144" customHeight="1" spans="1:12">
      <c r="A144" s="3">
        <v>1988</v>
      </c>
      <c r="B144" s="3" t="s">
        <v>2244</v>
      </c>
      <c r="C144" s="3" t="s">
        <v>5081</v>
      </c>
      <c r="E144" s="3">
        <v>7</v>
      </c>
      <c r="F144" s="3">
        <v>1</v>
      </c>
      <c r="I144" s="3">
        <v>10</v>
      </c>
      <c r="J144" s="62">
        <f t="shared" si="0"/>
        <v>10</v>
      </c>
      <c r="K144" s="62">
        <f t="shared" si="3"/>
        <v>10</v>
      </c>
      <c r="L144" s="63">
        <v>10</v>
      </c>
    </row>
    <row r="145" customHeight="1" spans="1:12">
      <c r="A145" s="3">
        <v>1988</v>
      </c>
      <c r="B145" s="3" t="s">
        <v>102</v>
      </c>
      <c r="C145" s="3" t="s">
        <v>5081</v>
      </c>
      <c r="E145" s="3">
        <v>7</v>
      </c>
      <c r="F145" s="3">
        <v>2</v>
      </c>
      <c r="I145" s="3">
        <v>10</v>
      </c>
      <c r="J145" s="62">
        <f t="shared" si="0"/>
        <v>20</v>
      </c>
      <c r="K145" s="62">
        <f t="shared" si="3"/>
        <v>10</v>
      </c>
      <c r="L145" s="63">
        <v>20</v>
      </c>
    </row>
    <row r="146" customHeight="1" spans="1:12">
      <c r="A146" s="3">
        <v>2001</v>
      </c>
      <c r="B146" s="3" t="s">
        <v>5082</v>
      </c>
      <c r="C146" s="3" t="s">
        <v>5083</v>
      </c>
      <c r="E146" s="3" t="s">
        <v>5066</v>
      </c>
      <c r="F146" s="3">
        <v>7</v>
      </c>
      <c r="I146" s="3">
        <v>50</v>
      </c>
      <c r="J146" s="62">
        <f t="shared" si="0"/>
        <v>350</v>
      </c>
      <c r="K146" s="62">
        <f t="shared" si="3"/>
        <v>50</v>
      </c>
      <c r="L146" s="63">
        <v>350</v>
      </c>
    </row>
    <row r="147" customHeight="1" spans="1:12">
      <c r="A147" s="3">
        <v>1987</v>
      </c>
      <c r="B147" s="3" t="s">
        <v>2244</v>
      </c>
      <c r="C147" s="3" t="s">
        <v>2887</v>
      </c>
      <c r="E147" s="3">
        <v>9</v>
      </c>
      <c r="F147" s="3">
        <v>1</v>
      </c>
      <c r="I147" s="3">
        <v>40</v>
      </c>
      <c r="J147" s="62">
        <f t="shared" si="0"/>
        <v>40</v>
      </c>
      <c r="K147" s="62">
        <f t="shared" si="3"/>
        <v>40</v>
      </c>
      <c r="L147" s="63">
        <v>40</v>
      </c>
    </row>
    <row r="148" customHeight="1" spans="1:12">
      <c r="A148" s="3">
        <v>1987</v>
      </c>
      <c r="B148" s="3" t="s">
        <v>2244</v>
      </c>
      <c r="C148" s="3" t="s">
        <v>2887</v>
      </c>
      <c r="E148" s="3">
        <v>8</v>
      </c>
      <c r="F148" s="3">
        <v>1</v>
      </c>
      <c r="I148" s="3">
        <v>20</v>
      </c>
      <c r="J148" s="62">
        <f t="shared" si="0"/>
        <v>20</v>
      </c>
      <c r="K148" s="62">
        <f t="shared" si="3"/>
        <v>25</v>
      </c>
      <c r="L148" s="63">
        <v>25</v>
      </c>
    </row>
    <row r="149" customHeight="1" spans="1:12">
      <c r="A149" s="3">
        <v>1987</v>
      </c>
      <c r="B149" s="3" t="s">
        <v>2244</v>
      </c>
      <c r="C149" s="3" t="s">
        <v>2887</v>
      </c>
      <c r="E149" s="3">
        <v>7</v>
      </c>
      <c r="F149" s="3">
        <v>1</v>
      </c>
      <c r="I149" s="3">
        <v>10</v>
      </c>
      <c r="J149" s="62">
        <f t="shared" si="0"/>
        <v>10</v>
      </c>
      <c r="K149" s="62">
        <f t="shared" si="3"/>
        <v>15</v>
      </c>
      <c r="L149" s="63">
        <v>15</v>
      </c>
    </row>
    <row r="150" customHeight="1" spans="1:12">
      <c r="A150" s="3">
        <v>1988</v>
      </c>
      <c r="B150" s="3" t="s">
        <v>2244</v>
      </c>
      <c r="C150" s="3" t="s">
        <v>5084</v>
      </c>
      <c r="E150" s="3">
        <v>8</v>
      </c>
      <c r="F150" s="3">
        <v>1</v>
      </c>
      <c r="I150" s="3">
        <v>15</v>
      </c>
      <c r="J150" s="62">
        <f t="shared" si="0"/>
        <v>15</v>
      </c>
      <c r="K150" s="62">
        <f t="shared" si="3"/>
        <v>15</v>
      </c>
      <c r="L150" s="63">
        <v>15</v>
      </c>
    </row>
    <row r="151" customHeight="1" spans="1:12">
      <c r="A151" s="3">
        <v>1988</v>
      </c>
      <c r="B151" s="3" t="s">
        <v>2244</v>
      </c>
      <c r="C151" s="3" t="s">
        <v>5084</v>
      </c>
      <c r="D151" s="3" t="s">
        <v>1567</v>
      </c>
      <c r="E151" s="3">
        <v>7</v>
      </c>
      <c r="F151" s="3">
        <v>1</v>
      </c>
      <c r="I151" s="3">
        <v>10</v>
      </c>
      <c r="J151" s="62">
        <f t="shared" si="0"/>
        <v>10</v>
      </c>
      <c r="K151" s="62">
        <f t="shared" si="3"/>
        <v>10</v>
      </c>
      <c r="L151" s="63">
        <v>10</v>
      </c>
    </row>
    <row r="152" customHeight="1" spans="1:12">
      <c r="A152" s="3">
        <v>1987</v>
      </c>
      <c r="B152" s="3" t="s">
        <v>2244</v>
      </c>
      <c r="C152" s="3" t="s">
        <v>5085</v>
      </c>
      <c r="E152" s="3">
        <v>7</v>
      </c>
      <c r="F152" s="3">
        <v>1</v>
      </c>
      <c r="I152" s="3">
        <v>15</v>
      </c>
      <c r="J152" s="62">
        <f t="shared" si="0"/>
        <v>15</v>
      </c>
      <c r="K152" s="62">
        <f t="shared" si="3"/>
        <v>15</v>
      </c>
      <c r="L152" s="63">
        <v>15</v>
      </c>
    </row>
    <row r="153" customHeight="1" spans="1:12">
      <c r="A153" s="3">
        <v>1982</v>
      </c>
      <c r="B153" s="3" t="s">
        <v>62</v>
      </c>
      <c r="C153" s="3" t="s">
        <v>974</v>
      </c>
      <c r="E153" s="3">
        <v>8</v>
      </c>
      <c r="F153" s="3">
        <v>2</v>
      </c>
      <c r="I153" s="3">
        <v>20</v>
      </c>
      <c r="J153" s="62">
        <f t="shared" si="0"/>
        <v>40</v>
      </c>
      <c r="K153" s="62">
        <f t="shared" si="3"/>
        <v>10</v>
      </c>
      <c r="L153" s="63">
        <v>20</v>
      </c>
    </row>
    <row r="154" customHeight="1" spans="1:12">
      <c r="A154" s="3">
        <v>1982</v>
      </c>
      <c r="B154" s="3" t="s">
        <v>62</v>
      </c>
      <c r="C154" s="3" t="s">
        <v>974</v>
      </c>
      <c r="E154" s="3">
        <v>9</v>
      </c>
      <c r="F154" s="3">
        <v>1</v>
      </c>
      <c r="I154" s="3">
        <v>25</v>
      </c>
      <c r="J154" s="62">
        <f t="shared" si="0"/>
        <v>25</v>
      </c>
      <c r="K154" s="62">
        <f t="shared" si="3"/>
        <v>20</v>
      </c>
      <c r="L154" s="63">
        <v>20</v>
      </c>
    </row>
    <row r="155" customHeight="1" spans="1:12">
      <c r="A155" s="3">
        <v>1982</v>
      </c>
      <c r="B155" s="3" t="s">
        <v>62</v>
      </c>
      <c r="C155" s="3" t="s">
        <v>3260</v>
      </c>
      <c r="E155" s="3">
        <v>7</v>
      </c>
      <c r="F155" s="3">
        <v>1</v>
      </c>
      <c r="I155" s="3">
        <v>10</v>
      </c>
      <c r="J155" s="62">
        <f t="shared" si="0"/>
        <v>10</v>
      </c>
      <c r="K155" s="62">
        <f t="shared" si="3"/>
        <v>10</v>
      </c>
      <c r="L155" s="63">
        <v>10</v>
      </c>
    </row>
    <row r="156" customHeight="1" spans="1:12">
      <c r="A156" s="3">
        <v>1990</v>
      </c>
      <c r="B156" s="3" t="s">
        <v>5086</v>
      </c>
      <c r="C156" s="3" t="s">
        <v>4184</v>
      </c>
      <c r="E156" s="3" t="s">
        <v>178</v>
      </c>
      <c r="F156" s="3">
        <v>1</v>
      </c>
      <c r="I156" s="3">
        <v>50</v>
      </c>
      <c r="J156" s="62">
        <f t="shared" si="0"/>
        <v>50</v>
      </c>
      <c r="K156" s="62">
        <f t="shared" si="3"/>
        <v>60</v>
      </c>
      <c r="L156" s="63">
        <v>60</v>
      </c>
    </row>
    <row r="157" customHeight="1" spans="1:12">
      <c r="A157" s="3">
        <v>1990</v>
      </c>
      <c r="B157" s="3" t="s">
        <v>90</v>
      </c>
      <c r="C157" s="3" t="s">
        <v>4184</v>
      </c>
      <c r="E157" s="3">
        <v>10</v>
      </c>
      <c r="F157" s="3">
        <v>7</v>
      </c>
      <c r="I157" s="3">
        <v>90</v>
      </c>
      <c r="J157" s="62">
        <f t="shared" si="0"/>
        <v>630</v>
      </c>
      <c r="K157" s="62">
        <f t="shared" si="3"/>
        <v>75</v>
      </c>
      <c r="L157" s="63">
        <v>525</v>
      </c>
    </row>
    <row r="158" customHeight="1" spans="1:12">
      <c r="A158" s="3">
        <v>1990</v>
      </c>
      <c r="B158" s="3" t="s">
        <v>90</v>
      </c>
      <c r="C158" s="3" t="s">
        <v>5087</v>
      </c>
      <c r="E158" s="3">
        <v>9</v>
      </c>
      <c r="F158" s="3">
        <v>2</v>
      </c>
      <c r="I158" s="3">
        <v>20</v>
      </c>
      <c r="J158" s="62">
        <f t="shared" si="0"/>
        <v>40</v>
      </c>
      <c r="K158" s="62">
        <f t="shared" si="3"/>
        <v>25</v>
      </c>
      <c r="L158" s="63">
        <v>50</v>
      </c>
    </row>
    <row r="159" customHeight="1" spans="1:12">
      <c r="A159" s="3">
        <v>1990</v>
      </c>
      <c r="B159" s="3" t="s">
        <v>5088</v>
      </c>
      <c r="C159" s="3" t="s">
        <v>5087</v>
      </c>
      <c r="E159" s="3">
        <v>9</v>
      </c>
      <c r="F159" s="3">
        <v>1</v>
      </c>
      <c r="I159" s="3">
        <v>25</v>
      </c>
      <c r="J159" s="62">
        <f t="shared" si="0"/>
        <v>25</v>
      </c>
      <c r="K159" s="62">
        <f t="shared" si="3"/>
        <v>30</v>
      </c>
      <c r="L159" s="63">
        <v>30</v>
      </c>
    </row>
    <row r="160" customHeight="1" spans="1:12">
      <c r="A160" s="3">
        <v>2010</v>
      </c>
      <c r="B160" s="3" t="s">
        <v>5051</v>
      </c>
      <c r="C160" s="3" t="s">
        <v>5089</v>
      </c>
      <c r="D160" s="3" t="s">
        <v>5052</v>
      </c>
      <c r="E160" s="3">
        <v>10</v>
      </c>
      <c r="F160" s="3">
        <v>1</v>
      </c>
      <c r="I160" s="3">
        <v>20</v>
      </c>
      <c r="J160" s="62">
        <f t="shared" si="0"/>
        <v>20</v>
      </c>
      <c r="K160" s="62">
        <f t="shared" si="3"/>
        <v>20</v>
      </c>
      <c r="L160" s="63">
        <v>20</v>
      </c>
    </row>
    <row r="161" customHeight="1" spans="1:12">
      <c r="A161" s="3">
        <v>2013</v>
      </c>
      <c r="B161" s="3" t="s">
        <v>5044</v>
      </c>
      <c r="C161" s="3" t="s">
        <v>152</v>
      </c>
      <c r="D161" s="3" t="s">
        <v>5052</v>
      </c>
      <c r="E161" s="3" t="s">
        <v>5066</v>
      </c>
      <c r="F161" s="3">
        <v>1</v>
      </c>
      <c r="I161" s="3">
        <v>20</v>
      </c>
      <c r="J161" s="62">
        <f t="shared" si="0"/>
        <v>20</v>
      </c>
      <c r="K161" s="62">
        <f t="shared" si="3"/>
        <v>20</v>
      </c>
      <c r="L161" s="63">
        <v>20</v>
      </c>
    </row>
    <row r="162" customHeight="1" spans="1:12">
      <c r="A162" s="3">
        <v>1990</v>
      </c>
      <c r="B162" s="3" t="s">
        <v>5090</v>
      </c>
      <c r="C162" s="3" t="s">
        <v>4123</v>
      </c>
      <c r="E162" s="3">
        <v>8</v>
      </c>
      <c r="F162" s="3">
        <v>1</v>
      </c>
      <c r="I162" s="3">
        <v>20</v>
      </c>
      <c r="J162" s="62">
        <f t="shared" si="0"/>
        <v>20</v>
      </c>
      <c r="K162" s="62">
        <f t="shared" si="3"/>
        <v>25</v>
      </c>
      <c r="L162" s="63">
        <v>25</v>
      </c>
    </row>
    <row r="163" customHeight="1" spans="1:12">
      <c r="A163" s="3">
        <v>1990</v>
      </c>
      <c r="B163" s="3" t="s">
        <v>5091</v>
      </c>
      <c r="C163" s="3" t="s">
        <v>4123</v>
      </c>
      <c r="E163" s="3">
        <v>8</v>
      </c>
      <c r="F163" s="3">
        <v>5</v>
      </c>
      <c r="I163" s="3">
        <v>20</v>
      </c>
      <c r="J163" s="62">
        <f t="shared" si="0"/>
        <v>100</v>
      </c>
      <c r="K163" s="62">
        <f t="shared" si="3"/>
        <v>20</v>
      </c>
      <c r="L163" s="63">
        <v>100</v>
      </c>
    </row>
    <row r="164" customHeight="1" spans="1:12">
      <c r="A164" s="3">
        <v>1990</v>
      </c>
      <c r="B164" s="3" t="s">
        <v>5091</v>
      </c>
      <c r="C164" s="3" t="s">
        <v>4123</v>
      </c>
      <c r="E164" s="3">
        <v>7</v>
      </c>
      <c r="F164" s="3">
        <v>3</v>
      </c>
      <c r="I164" s="3">
        <v>10</v>
      </c>
      <c r="J164" s="62">
        <f t="shared" si="0"/>
        <v>30</v>
      </c>
      <c r="K164" s="62">
        <f t="shared" si="3"/>
        <v>10</v>
      </c>
      <c r="L164" s="63">
        <v>30</v>
      </c>
    </row>
    <row r="165" customHeight="1" spans="1:12">
      <c r="A165" s="3">
        <v>1990</v>
      </c>
      <c r="B165" s="3" t="s">
        <v>90</v>
      </c>
      <c r="C165" s="3" t="s">
        <v>4123</v>
      </c>
      <c r="E165" s="3">
        <v>8</v>
      </c>
      <c r="F165" s="3">
        <v>2</v>
      </c>
      <c r="I165" s="3">
        <v>10</v>
      </c>
      <c r="J165" s="62">
        <f t="shared" si="0"/>
        <v>20</v>
      </c>
      <c r="K165" s="62">
        <f t="shared" si="3"/>
        <v>10</v>
      </c>
      <c r="L165" s="63">
        <v>20</v>
      </c>
    </row>
    <row r="166" customHeight="1" spans="1:12">
      <c r="A166" s="3">
        <v>1990</v>
      </c>
      <c r="B166" s="3" t="s">
        <v>5092</v>
      </c>
      <c r="C166" s="3" t="s">
        <v>4123</v>
      </c>
      <c r="E166" s="3">
        <v>9</v>
      </c>
      <c r="F166" s="3">
        <v>1</v>
      </c>
      <c r="H166" s="3" t="s">
        <v>5474</v>
      </c>
      <c r="I166" s="3">
        <v>60</v>
      </c>
      <c r="J166" s="62">
        <f t="shared" si="0"/>
        <v>60</v>
      </c>
      <c r="K166" s="62">
        <f t="shared" si="3"/>
        <v>70</v>
      </c>
      <c r="L166" s="63">
        <v>70</v>
      </c>
    </row>
    <row r="167" customHeight="1" spans="1:12">
      <c r="A167" s="3">
        <v>1990</v>
      </c>
      <c r="B167" s="3" t="s">
        <v>5093</v>
      </c>
      <c r="C167" s="3" t="s">
        <v>5094</v>
      </c>
      <c r="E167" s="3">
        <v>9</v>
      </c>
      <c r="F167" s="3">
        <v>1</v>
      </c>
      <c r="I167" s="3">
        <v>20</v>
      </c>
      <c r="J167" s="62">
        <f t="shared" si="0"/>
        <v>20</v>
      </c>
      <c r="K167" s="62">
        <f t="shared" si="3"/>
        <v>20</v>
      </c>
      <c r="L167" s="63">
        <v>20</v>
      </c>
    </row>
    <row r="168" customHeight="1" spans="1:12">
      <c r="A168" s="3">
        <v>1990</v>
      </c>
      <c r="B168" s="3" t="s">
        <v>5040</v>
      </c>
      <c r="C168" s="3" t="s">
        <v>5095</v>
      </c>
      <c r="D168" s="3" t="s">
        <v>5096</v>
      </c>
      <c r="E168" s="3">
        <v>9</v>
      </c>
      <c r="F168" s="3">
        <v>4</v>
      </c>
      <c r="I168" s="3">
        <v>25</v>
      </c>
      <c r="J168" s="62">
        <f t="shared" si="0"/>
        <v>100</v>
      </c>
      <c r="K168" s="62">
        <f t="shared" si="3"/>
        <v>25</v>
      </c>
      <c r="L168" s="63">
        <v>100</v>
      </c>
    </row>
    <row r="169" customHeight="1" spans="1:12">
      <c r="A169" s="3">
        <v>2011</v>
      </c>
      <c r="B169" s="3" t="s">
        <v>5044</v>
      </c>
      <c r="C169" s="3" t="s">
        <v>275</v>
      </c>
      <c r="D169" s="3" t="s">
        <v>3585</v>
      </c>
      <c r="E169" s="3">
        <v>10</v>
      </c>
      <c r="F169" s="3">
        <v>2</v>
      </c>
      <c r="I169" s="3">
        <v>25</v>
      </c>
      <c r="J169" s="62">
        <f t="shared" si="0"/>
        <v>50</v>
      </c>
      <c r="K169" s="62">
        <f t="shared" si="3"/>
        <v>25</v>
      </c>
      <c r="L169" s="63">
        <v>50</v>
      </c>
    </row>
    <row r="170" customHeight="1" spans="1:12">
      <c r="A170" s="3">
        <v>2009</v>
      </c>
      <c r="B170" s="3" t="s">
        <v>5097</v>
      </c>
      <c r="C170" s="3" t="s">
        <v>275</v>
      </c>
      <c r="D170" s="3" t="s">
        <v>3585</v>
      </c>
      <c r="E170" s="3" t="s">
        <v>5098</v>
      </c>
      <c r="F170" s="3">
        <v>1</v>
      </c>
      <c r="I170" s="3">
        <v>10</v>
      </c>
      <c r="J170" s="62">
        <f t="shared" si="0"/>
        <v>10</v>
      </c>
      <c r="K170" s="62">
        <f t="shared" si="3"/>
        <v>10</v>
      </c>
      <c r="L170" s="63">
        <v>10</v>
      </c>
    </row>
    <row r="171" customHeight="1" spans="1:12">
      <c r="A171" s="3">
        <v>2011</v>
      </c>
      <c r="B171" s="3" t="s">
        <v>5044</v>
      </c>
      <c r="C171" s="3" t="s">
        <v>275</v>
      </c>
      <c r="D171" s="3" t="s">
        <v>5052</v>
      </c>
      <c r="E171" s="3">
        <v>10</v>
      </c>
      <c r="F171" s="3">
        <v>1</v>
      </c>
      <c r="I171" s="3">
        <v>25</v>
      </c>
      <c r="J171" s="62">
        <f t="shared" si="0"/>
        <v>25</v>
      </c>
      <c r="K171" s="62">
        <f t="shared" si="3"/>
        <v>25</v>
      </c>
      <c r="L171" s="63">
        <v>25</v>
      </c>
    </row>
    <row r="172" customHeight="1" spans="1:12">
      <c r="A172" s="3">
        <v>1990</v>
      </c>
      <c r="B172" s="3" t="s">
        <v>5099</v>
      </c>
      <c r="C172" s="3" t="s">
        <v>4756</v>
      </c>
      <c r="E172" s="3">
        <v>9</v>
      </c>
      <c r="F172" s="3">
        <v>1</v>
      </c>
      <c r="I172" s="3">
        <v>20</v>
      </c>
      <c r="J172" s="62">
        <f t="shared" si="0"/>
        <v>20</v>
      </c>
      <c r="K172" s="62">
        <f t="shared" si="3"/>
        <v>10</v>
      </c>
      <c r="L172" s="63">
        <v>10</v>
      </c>
    </row>
    <row r="173" customHeight="1" spans="1:12">
      <c r="A173" s="3">
        <v>1990</v>
      </c>
      <c r="B173" s="3" t="s">
        <v>5100</v>
      </c>
      <c r="C173" s="3" t="s">
        <v>4756</v>
      </c>
      <c r="E173" s="3">
        <v>9</v>
      </c>
      <c r="F173" s="3">
        <v>1</v>
      </c>
      <c r="I173" s="3">
        <v>20</v>
      </c>
      <c r="J173" s="62">
        <f t="shared" si="0"/>
        <v>20</v>
      </c>
      <c r="K173" s="62">
        <f t="shared" si="3"/>
        <v>10</v>
      </c>
      <c r="L173" s="63">
        <v>10</v>
      </c>
    </row>
    <row r="174" customHeight="1" spans="1:12">
      <c r="A174" s="3">
        <v>1988</v>
      </c>
      <c r="B174" s="3" t="s">
        <v>62</v>
      </c>
      <c r="C174" s="3" t="s">
        <v>1019</v>
      </c>
      <c r="E174" s="3">
        <v>9</v>
      </c>
      <c r="F174" s="3">
        <v>18</v>
      </c>
      <c r="I174" s="3">
        <v>20</v>
      </c>
      <c r="J174" s="62">
        <f t="shared" si="0"/>
        <v>360</v>
      </c>
      <c r="K174" s="62">
        <f t="shared" si="3"/>
        <v>20</v>
      </c>
      <c r="L174" s="63">
        <v>360</v>
      </c>
    </row>
    <row r="175" customHeight="1" spans="1:12">
      <c r="A175" s="3">
        <v>2007</v>
      </c>
      <c r="B175" s="3" t="s">
        <v>5101</v>
      </c>
      <c r="C175" s="3" t="s">
        <v>5102</v>
      </c>
      <c r="E175" s="3">
        <v>9</v>
      </c>
      <c r="F175" s="3">
        <v>6</v>
      </c>
      <c r="I175" s="3">
        <v>75</v>
      </c>
      <c r="J175" s="62">
        <f t="shared" si="0"/>
        <v>450</v>
      </c>
      <c r="K175" s="62">
        <f t="shared" si="3"/>
        <v>75</v>
      </c>
      <c r="L175" s="63">
        <v>450</v>
      </c>
    </row>
    <row r="176" customHeight="1" spans="1:12">
      <c r="A176" s="3">
        <v>2007</v>
      </c>
      <c r="B176" s="3" t="s">
        <v>5031</v>
      </c>
      <c r="C176" s="3" t="s">
        <v>5102</v>
      </c>
      <c r="E176" s="3">
        <v>8</v>
      </c>
      <c r="F176" s="3">
        <v>3</v>
      </c>
      <c r="I176" s="3">
        <v>40</v>
      </c>
      <c r="J176" s="62">
        <f t="shared" si="0"/>
        <v>120</v>
      </c>
      <c r="K176" s="62">
        <f t="shared" si="3"/>
        <v>40</v>
      </c>
      <c r="L176" s="63">
        <v>120</v>
      </c>
    </row>
    <row r="177" customHeight="1" spans="1:12">
      <c r="A177" s="3">
        <v>1978</v>
      </c>
      <c r="B177" s="3" t="s">
        <v>5031</v>
      </c>
      <c r="C177" s="3" t="s">
        <v>3746</v>
      </c>
      <c r="E177" s="3">
        <v>8</v>
      </c>
      <c r="F177" s="3">
        <v>1</v>
      </c>
      <c r="I177" s="3">
        <v>15</v>
      </c>
      <c r="J177" s="62">
        <f t="shared" si="0"/>
        <v>15</v>
      </c>
      <c r="K177" s="62">
        <f t="shared" si="3"/>
        <v>25</v>
      </c>
      <c r="L177" s="63">
        <v>25</v>
      </c>
    </row>
    <row r="178" customHeight="1" spans="1:12">
      <c r="A178" s="3">
        <v>1987</v>
      </c>
      <c r="B178" s="3" t="s">
        <v>62</v>
      </c>
      <c r="C178" s="3" t="s">
        <v>1517</v>
      </c>
      <c r="E178" s="3">
        <v>9</v>
      </c>
      <c r="F178" s="3">
        <v>11</v>
      </c>
      <c r="I178" s="3">
        <v>70</v>
      </c>
      <c r="J178" s="62">
        <f t="shared" si="0"/>
        <v>770</v>
      </c>
      <c r="K178" s="62">
        <f t="shared" si="3"/>
        <v>75</v>
      </c>
      <c r="L178" s="63">
        <v>825</v>
      </c>
    </row>
    <row r="179" customHeight="1" spans="1:12">
      <c r="A179" s="3">
        <v>1978</v>
      </c>
      <c r="B179" s="3" t="s">
        <v>5031</v>
      </c>
      <c r="C179" s="3" t="s">
        <v>5103</v>
      </c>
      <c r="E179" s="3">
        <v>8</v>
      </c>
      <c r="F179" s="3">
        <v>1</v>
      </c>
      <c r="I179" s="3">
        <v>30</v>
      </c>
      <c r="J179" s="62">
        <f t="shared" si="0"/>
        <v>30</v>
      </c>
      <c r="K179" s="62">
        <f t="shared" si="3"/>
        <v>25</v>
      </c>
      <c r="L179" s="63">
        <v>25</v>
      </c>
    </row>
    <row r="180" customHeight="1" spans="1:12">
      <c r="A180" s="3">
        <v>1982</v>
      </c>
      <c r="B180" s="3" t="s">
        <v>62</v>
      </c>
      <c r="C180" s="3" t="s">
        <v>5104</v>
      </c>
      <c r="E180" s="3">
        <v>8</v>
      </c>
      <c r="F180" s="3">
        <v>1</v>
      </c>
      <c r="I180" s="3">
        <v>15</v>
      </c>
      <c r="J180" s="62">
        <f t="shared" si="0"/>
        <v>15</v>
      </c>
      <c r="K180" s="62">
        <f t="shared" si="3"/>
        <v>15</v>
      </c>
      <c r="L180" s="63">
        <v>15</v>
      </c>
    </row>
    <row r="181" customHeight="1" spans="1:12">
      <c r="A181" s="3">
        <v>1988</v>
      </c>
      <c r="B181" s="3" t="s">
        <v>2244</v>
      </c>
      <c r="C181" s="3" t="s">
        <v>5105</v>
      </c>
      <c r="E181" s="3">
        <v>8</v>
      </c>
      <c r="F181" s="3">
        <v>1</v>
      </c>
      <c r="I181" s="3">
        <v>15</v>
      </c>
      <c r="J181" s="62">
        <f t="shared" si="0"/>
        <v>15</v>
      </c>
      <c r="K181" s="62">
        <f t="shared" si="3"/>
        <v>0</v>
      </c>
      <c r="L181" s="63">
        <v>0</v>
      </c>
    </row>
    <row r="182" customHeight="1" spans="1:12">
      <c r="A182" s="3">
        <v>1982</v>
      </c>
      <c r="B182" s="3" t="s">
        <v>62</v>
      </c>
      <c r="C182" s="3" t="s">
        <v>5106</v>
      </c>
      <c r="E182" s="3">
        <v>8</v>
      </c>
      <c r="F182" s="3">
        <v>1</v>
      </c>
      <c r="I182" s="3">
        <v>50</v>
      </c>
      <c r="J182" s="62">
        <f t="shared" si="0"/>
        <v>50</v>
      </c>
      <c r="K182" s="62">
        <f t="shared" si="3"/>
        <v>40</v>
      </c>
      <c r="L182" s="63">
        <v>40</v>
      </c>
    </row>
    <row r="183" customHeight="1" spans="1:12">
      <c r="A183" s="3">
        <v>1982</v>
      </c>
      <c r="B183" s="3" t="s">
        <v>5031</v>
      </c>
      <c r="C183" s="3" t="s">
        <v>5106</v>
      </c>
      <c r="D183" s="3" t="s">
        <v>5107</v>
      </c>
      <c r="E183" s="3">
        <v>8</v>
      </c>
      <c r="F183" s="3">
        <v>1</v>
      </c>
      <c r="I183" s="3">
        <v>25</v>
      </c>
      <c r="J183" s="62">
        <f t="shared" si="0"/>
        <v>25</v>
      </c>
      <c r="K183" s="62">
        <f t="shared" si="3"/>
        <v>25</v>
      </c>
      <c r="L183" s="63">
        <v>25</v>
      </c>
    </row>
    <row r="184" customHeight="1" spans="1:12">
      <c r="A184" s="3">
        <v>1984</v>
      </c>
      <c r="B184" s="3" t="s">
        <v>62</v>
      </c>
      <c r="C184" s="3" t="s">
        <v>5106</v>
      </c>
      <c r="E184" s="3">
        <v>8</v>
      </c>
      <c r="F184" s="3">
        <v>1</v>
      </c>
      <c r="I184" s="3">
        <v>20</v>
      </c>
      <c r="J184" s="62">
        <f t="shared" si="0"/>
        <v>20</v>
      </c>
      <c r="K184" s="62">
        <f t="shared" si="3"/>
        <v>20</v>
      </c>
      <c r="L184" s="63">
        <v>20</v>
      </c>
    </row>
    <row r="185" customHeight="1" spans="1:12">
      <c r="A185" s="3">
        <v>1989</v>
      </c>
      <c r="B185" s="3" t="s">
        <v>5099</v>
      </c>
      <c r="C185" s="3" t="s">
        <v>5108</v>
      </c>
      <c r="E185" s="3" t="s">
        <v>5109</v>
      </c>
      <c r="F185" s="3">
        <v>1</v>
      </c>
      <c r="I185" s="3">
        <v>10</v>
      </c>
      <c r="J185" s="62">
        <f t="shared" si="0"/>
        <v>10</v>
      </c>
      <c r="K185" s="62">
        <f t="shared" si="3"/>
        <v>10</v>
      </c>
      <c r="L185" s="63">
        <v>10</v>
      </c>
    </row>
    <row r="186" customHeight="1" spans="1:12">
      <c r="A186" s="3">
        <v>1982</v>
      </c>
      <c r="B186" s="3" t="s">
        <v>62</v>
      </c>
      <c r="C186" s="3" t="s">
        <v>5110</v>
      </c>
      <c r="E186" s="3">
        <v>9</v>
      </c>
      <c r="F186" s="3">
        <v>1</v>
      </c>
      <c r="I186" s="3">
        <v>30</v>
      </c>
      <c r="J186" s="62">
        <f t="shared" si="0"/>
        <v>30</v>
      </c>
      <c r="K186" s="62">
        <f t="shared" si="3"/>
        <v>20</v>
      </c>
      <c r="L186" s="63">
        <v>20</v>
      </c>
    </row>
    <row r="187" customHeight="1" spans="1:12">
      <c r="A187" s="3">
        <v>1988</v>
      </c>
      <c r="B187" s="3" t="s">
        <v>62</v>
      </c>
      <c r="C187" s="3" t="s">
        <v>986</v>
      </c>
      <c r="E187" s="3">
        <v>10</v>
      </c>
      <c r="F187" s="3">
        <v>1</v>
      </c>
      <c r="I187" s="3">
        <v>90</v>
      </c>
      <c r="J187" s="62">
        <f t="shared" si="0"/>
        <v>90</v>
      </c>
      <c r="K187" s="62">
        <f t="shared" si="3"/>
        <v>75</v>
      </c>
      <c r="L187" s="63">
        <v>75</v>
      </c>
    </row>
    <row r="188" customHeight="1" spans="1:12">
      <c r="A188" s="3">
        <v>1987</v>
      </c>
      <c r="B188" s="3" t="s">
        <v>62</v>
      </c>
      <c r="C188" s="3" t="s">
        <v>986</v>
      </c>
      <c r="E188" s="3">
        <v>9</v>
      </c>
      <c r="F188" s="3">
        <v>3</v>
      </c>
      <c r="I188" s="3">
        <v>35</v>
      </c>
      <c r="J188" s="62">
        <f t="shared" si="0"/>
        <v>105</v>
      </c>
      <c r="K188" s="62">
        <f t="shared" si="3"/>
        <v>30</v>
      </c>
      <c r="L188" s="63">
        <v>90</v>
      </c>
    </row>
    <row r="189" customHeight="1" spans="1:12">
      <c r="A189" s="3">
        <v>1988</v>
      </c>
      <c r="B189" s="3" t="s">
        <v>62</v>
      </c>
      <c r="C189" s="3" t="s">
        <v>986</v>
      </c>
      <c r="E189" s="3">
        <v>8</v>
      </c>
      <c r="F189" s="3">
        <v>3</v>
      </c>
      <c r="I189" s="3">
        <v>25</v>
      </c>
      <c r="J189" s="62">
        <f t="shared" si="0"/>
        <v>75</v>
      </c>
      <c r="K189" s="62">
        <f t="shared" si="3"/>
        <v>15</v>
      </c>
      <c r="L189" s="63">
        <v>45</v>
      </c>
    </row>
    <row r="190" customHeight="1" spans="1:12">
      <c r="A190" s="3">
        <v>1987</v>
      </c>
      <c r="B190" s="3" t="s">
        <v>62</v>
      </c>
      <c r="C190" s="3" t="s">
        <v>986</v>
      </c>
      <c r="E190" s="3">
        <v>8</v>
      </c>
      <c r="F190" s="3">
        <v>1</v>
      </c>
      <c r="I190" s="3">
        <v>20</v>
      </c>
      <c r="J190" s="62">
        <f t="shared" si="0"/>
        <v>20</v>
      </c>
      <c r="K190" s="62">
        <f t="shared" si="3"/>
        <v>15</v>
      </c>
      <c r="L190" s="63">
        <v>15</v>
      </c>
    </row>
    <row r="191" customHeight="1" spans="1:12">
      <c r="A191" s="3">
        <v>1984</v>
      </c>
      <c r="B191" s="3" t="s">
        <v>62</v>
      </c>
      <c r="C191" s="3" t="s">
        <v>986</v>
      </c>
      <c r="E191" s="3">
        <v>8</v>
      </c>
      <c r="F191" s="3">
        <v>3</v>
      </c>
      <c r="I191" s="3">
        <v>120</v>
      </c>
      <c r="J191" s="62">
        <f t="shared" si="0"/>
        <v>360</v>
      </c>
      <c r="K191" s="62">
        <f t="shared" si="3"/>
        <v>125</v>
      </c>
      <c r="L191" s="63">
        <v>375</v>
      </c>
    </row>
    <row r="192" customHeight="1" spans="1:12">
      <c r="A192" s="3">
        <v>1988</v>
      </c>
      <c r="B192" s="3" t="s">
        <v>102</v>
      </c>
      <c r="C192" s="3" t="s">
        <v>1868</v>
      </c>
      <c r="E192" s="3">
        <v>8</v>
      </c>
      <c r="F192" s="3">
        <v>7</v>
      </c>
      <c r="H192" s="3" t="s">
        <v>5474</v>
      </c>
      <c r="I192" s="3">
        <v>35</v>
      </c>
      <c r="J192" s="62">
        <f t="shared" si="0"/>
        <v>245</v>
      </c>
      <c r="K192" s="62">
        <f t="shared" si="3"/>
        <v>35</v>
      </c>
      <c r="L192" s="63">
        <v>245</v>
      </c>
    </row>
    <row r="193" customHeight="1" spans="1:12">
      <c r="A193" s="3">
        <v>1989</v>
      </c>
      <c r="B193" s="3" t="s">
        <v>2244</v>
      </c>
      <c r="C193" s="3" t="s">
        <v>1868</v>
      </c>
      <c r="E193" s="3">
        <v>9</v>
      </c>
      <c r="F193" s="3">
        <v>1</v>
      </c>
      <c r="I193" s="3">
        <v>25</v>
      </c>
      <c r="J193" s="62">
        <f t="shared" si="0"/>
        <v>25</v>
      </c>
      <c r="K193" s="62">
        <f t="shared" si="3"/>
        <v>15</v>
      </c>
      <c r="L193" s="63">
        <v>15</v>
      </c>
    </row>
    <row r="194" customHeight="1" spans="1:12">
      <c r="A194" s="3">
        <v>1988</v>
      </c>
      <c r="B194" s="3" t="s">
        <v>102</v>
      </c>
      <c r="C194" s="3" t="s">
        <v>1868</v>
      </c>
      <c r="D194" s="3" t="s">
        <v>1927</v>
      </c>
      <c r="E194" s="3">
        <v>9</v>
      </c>
      <c r="F194" s="3">
        <v>5</v>
      </c>
      <c r="H194" s="3" t="s">
        <v>5745</v>
      </c>
      <c r="I194" s="3">
        <v>60</v>
      </c>
      <c r="J194" s="62">
        <f t="shared" si="0"/>
        <v>300</v>
      </c>
      <c r="K194" s="62">
        <f t="shared" si="3"/>
        <v>60</v>
      </c>
      <c r="L194" s="63">
        <v>300</v>
      </c>
    </row>
    <row r="195" customHeight="1" spans="1:12">
      <c r="A195" s="3">
        <v>1988</v>
      </c>
      <c r="B195" s="3" t="s">
        <v>102</v>
      </c>
      <c r="C195" s="3" t="s">
        <v>1868</v>
      </c>
      <c r="D195" s="3" t="s">
        <v>1927</v>
      </c>
      <c r="E195" s="3">
        <v>8</v>
      </c>
      <c r="F195" s="3">
        <v>13</v>
      </c>
      <c r="H195" s="3" t="s">
        <v>5745</v>
      </c>
      <c r="I195" s="3">
        <v>15</v>
      </c>
      <c r="J195" s="62">
        <f t="shared" si="0"/>
        <v>195</v>
      </c>
      <c r="K195" s="62">
        <f t="shared" si="3"/>
        <v>20</v>
      </c>
      <c r="L195" s="63">
        <v>260</v>
      </c>
    </row>
    <row r="196" customHeight="1" spans="1:12">
      <c r="A196" s="3">
        <v>1988</v>
      </c>
      <c r="B196" s="3" t="s">
        <v>102</v>
      </c>
      <c r="C196" s="3" t="s">
        <v>1868</v>
      </c>
      <c r="D196" s="3" t="s">
        <v>1927</v>
      </c>
      <c r="E196" s="3" t="s">
        <v>5111</v>
      </c>
      <c r="F196" s="3">
        <v>1</v>
      </c>
      <c r="H196" s="3" t="s">
        <v>5745</v>
      </c>
      <c r="I196" s="3">
        <v>20</v>
      </c>
      <c r="J196" s="62">
        <f t="shared" si="0"/>
        <v>20</v>
      </c>
      <c r="K196" s="62">
        <f t="shared" si="3"/>
        <v>15</v>
      </c>
      <c r="L196" s="63">
        <v>15</v>
      </c>
    </row>
    <row r="197" customHeight="1" spans="1:12">
      <c r="A197" s="3">
        <v>1988</v>
      </c>
      <c r="B197" s="3" t="s">
        <v>102</v>
      </c>
      <c r="C197" s="3" t="s">
        <v>1868</v>
      </c>
      <c r="D197" s="3" t="s">
        <v>1927</v>
      </c>
      <c r="E197" s="3">
        <v>7</v>
      </c>
      <c r="F197" s="3">
        <v>1</v>
      </c>
      <c r="H197" s="3" t="s">
        <v>5745</v>
      </c>
      <c r="I197" s="3">
        <v>10</v>
      </c>
      <c r="J197" s="62">
        <f t="shared" si="0"/>
        <v>10</v>
      </c>
      <c r="K197" s="62">
        <f t="shared" si="3"/>
        <v>10</v>
      </c>
      <c r="L197" s="63">
        <v>10</v>
      </c>
    </row>
    <row r="198" customHeight="1" spans="1:12">
      <c r="A198" s="65">
        <v>1988</v>
      </c>
      <c r="B198" s="45" t="s">
        <v>102</v>
      </c>
      <c r="C198" s="45" t="s">
        <v>1868</v>
      </c>
      <c r="D198" s="45" t="s">
        <v>1927</v>
      </c>
      <c r="E198" s="65" t="s">
        <v>887</v>
      </c>
      <c r="F198" s="65">
        <v>5</v>
      </c>
      <c r="G198" s="45"/>
      <c r="H198" s="45" t="s">
        <v>5745</v>
      </c>
      <c r="I198" s="3">
        <v>30</v>
      </c>
      <c r="J198" s="62">
        <f t="shared" si="0"/>
        <v>150</v>
      </c>
      <c r="K198" s="62">
        <f t="shared" si="3"/>
        <v>20</v>
      </c>
      <c r="L198" s="63">
        <v>100</v>
      </c>
    </row>
    <row r="199" customHeight="1" spans="1:12">
      <c r="A199" s="65">
        <v>1988</v>
      </c>
      <c r="B199" s="45" t="s">
        <v>102</v>
      </c>
      <c r="C199" s="45" t="s">
        <v>1868</v>
      </c>
      <c r="D199" s="45" t="s">
        <v>1927</v>
      </c>
      <c r="E199" s="65" t="s">
        <v>462</v>
      </c>
      <c r="F199" s="65">
        <v>1</v>
      </c>
      <c r="G199" s="45"/>
      <c r="H199" s="45" t="s">
        <v>5745</v>
      </c>
      <c r="I199" s="3">
        <v>25</v>
      </c>
      <c r="J199" s="62">
        <f t="shared" si="0"/>
        <v>25</v>
      </c>
      <c r="K199" s="62">
        <f t="shared" si="3"/>
        <v>15</v>
      </c>
      <c r="L199" s="63">
        <v>15</v>
      </c>
    </row>
    <row r="200" customHeight="1" spans="1:12">
      <c r="A200" s="3">
        <v>1988</v>
      </c>
      <c r="B200" s="3" t="s">
        <v>102</v>
      </c>
      <c r="C200" s="3" t="s">
        <v>5112</v>
      </c>
      <c r="E200" s="3">
        <v>8</v>
      </c>
      <c r="F200" s="3">
        <v>1</v>
      </c>
      <c r="I200" s="3">
        <v>35</v>
      </c>
      <c r="J200" s="62">
        <f t="shared" si="0"/>
        <v>35</v>
      </c>
      <c r="K200" s="62">
        <f t="shared" si="3"/>
        <v>20</v>
      </c>
      <c r="L200" s="63">
        <v>20</v>
      </c>
    </row>
    <row r="201" customHeight="1" spans="1:12">
      <c r="A201" s="3">
        <v>1988</v>
      </c>
      <c r="B201" s="3" t="s">
        <v>102</v>
      </c>
      <c r="C201" s="3" t="s">
        <v>5112</v>
      </c>
      <c r="D201" s="3" t="s">
        <v>5113</v>
      </c>
      <c r="E201" s="3">
        <v>9</v>
      </c>
      <c r="F201" s="3">
        <v>1</v>
      </c>
      <c r="I201" s="3">
        <v>60</v>
      </c>
      <c r="J201" s="62">
        <f t="shared" si="0"/>
        <v>60</v>
      </c>
      <c r="K201" s="62">
        <f t="shared" si="3"/>
        <v>60</v>
      </c>
      <c r="L201" s="63">
        <v>60</v>
      </c>
    </row>
    <row r="202" customHeight="1" spans="1:12">
      <c r="A202" s="3">
        <v>1988</v>
      </c>
      <c r="B202" s="3" t="s">
        <v>2244</v>
      </c>
      <c r="C202" s="3" t="s">
        <v>5114</v>
      </c>
      <c r="E202" s="3">
        <v>8</v>
      </c>
      <c r="F202" s="3">
        <v>3</v>
      </c>
      <c r="I202" s="3">
        <v>15</v>
      </c>
      <c r="J202" s="62">
        <f t="shared" si="0"/>
        <v>45</v>
      </c>
      <c r="K202" s="62">
        <f t="shared" si="3"/>
        <v>20</v>
      </c>
      <c r="L202" s="63">
        <v>60</v>
      </c>
    </row>
    <row r="203" customHeight="1" spans="1:12">
      <c r="A203" s="3">
        <v>1988</v>
      </c>
      <c r="B203" s="3" t="s">
        <v>2244</v>
      </c>
      <c r="C203" s="3" t="s">
        <v>5115</v>
      </c>
      <c r="E203" s="3">
        <v>6</v>
      </c>
      <c r="F203" s="3">
        <v>1</v>
      </c>
      <c r="I203" s="3">
        <v>50</v>
      </c>
      <c r="J203" s="62">
        <f t="shared" si="0"/>
        <v>50</v>
      </c>
      <c r="K203" s="62">
        <f t="shared" si="3"/>
        <v>75</v>
      </c>
      <c r="L203" s="63">
        <v>75</v>
      </c>
    </row>
    <row r="204" customHeight="1" spans="1:29">
      <c r="A204" s="59">
        <v>2018</v>
      </c>
      <c r="B204" s="59" t="s">
        <v>5116</v>
      </c>
      <c r="C204" s="59" t="s">
        <v>5117</v>
      </c>
      <c r="D204" s="60"/>
      <c r="E204" s="59">
        <v>10</v>
      </c>
      <c r="F204" s="59">
        <v>1</v>
      </c>
      <c r="G204" s="60"/>
      <c r="H204" s="59" t="s">
        <v>5474</v>
      </c>
      <c r="I204" s="59">
        <v>85</v>
      </c>
      <c r="J204" s="62">
        <f t="shared" si="0"/>
        <v>85</v>
      </c>
      <c r="K204" s="60">
        <f t="shared" si="3"/>
        <v>100</v>
      </c>
      <c r="L204" s="59">
        <v>100</v>
      </c>
      <c r="M204" s="59">
        <v>15</v>
      </c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</row>
    <row r="205" customHeight="1" spans="1:29">
      <c r="A205" s="59">
        <v>2018</v>
      </c>
      <c r="B205" s="59" t="s">
        <v>5116</v>
      </c>
      <c r="C205" s="59" t="s">
        <v>5117</v>
      </c>
      <c r="D205" s="60"/>
      <c r="E205" s="59" t="s">
        <v>5118</v>
      </c>
      <c r="F205" s="59">
        <v>1</v>
      </c>
      <c r="G205" s="60"/>
      <c r="H205" s="59" t="s">
        <v>5474</v>
      </c>
      <c r="I205" s="59">
        <v>30</v>
      </c>
      <c r="J205" s="62">
        <f t="shared" si="0"/>
        <v>30</v>
      </c>
      <c r="K205" s="60">
        <f t="shared" si="3"/>
        <v>25</v>
      </c>
      <c r="L205" s="59">
        <v>25</v>
      </c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</row>
    <row r="206" customHeight="1" spans="1:29">
      <c r="A206" s="59">
        <v>2018</v>
      </c>
      <c r="B206" s="59" t="s">
        <v>5119</v>
      </c>
      <c r="C206" s="59" t="s">
        <v>5117</v>
      </c>
      <c r="D206" s="60"/>
      <c r="E206" s="59" t="s">
        <v>5120</v>
      </c>
      <c r="F206" s="59">
        <v>3</v>
      </c>
      <c r="G206" s="60"/>
      <c r="H206" s="59" t="s">
        <v>5474</v>
      </c>
      <c r="I206" s="59">
        <v>80</v>
      </c>
      <c r="J206" s="62">
        <f t="shared" si="0"/>
        <v>240</v>
      </c>
      <c r="K206" s="60">
        <f t="shared" si="3"/>
        <v>35</v>
      </c>
      <c r="L206" s="59">
        <v>105</v>
      </c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</row>
    <row r="207" customHeight="1" spans="1:29">
      <c r="A207" s="59">
        <v>2018</v>
      </c>
      <c r="B207" s="59" t="s">
        <v>5119</v>
      </c>
      <c r="C207" s="59" t="s">
        <v>5117</v>
      </c>
      <c r="D207" s="60"/>
      <c r="E207" s="59" t="s">
        <v>5121</v>
      </c>
      <c r="F207" s="59">
        <v>1</v>
      </c>
      <c r="G207" s="60"/>
      <c r="H207" s="59" t="s">
        <v>5474</v>
      </c>
      <c r="I207" s="59">
        <v>45</v>
      </c>
      <c r="J207" s="62">
        <f t="shared" si="0"/>
        <v>45</v>
      </c>
      <c r="K207" s="60">
        <f t="shared" si="3"/>
        <v>150</v>
      </c>
      <c r="L207" s="59">
        <v>150</v>
      </c>
      <c r="M207" s="59">
        <v>95</v>
      </c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</row>
    <row r="208" customHeight="1" spans="1:29">
      <c r="A208" s="59">
        <v>2018</v>
      </c>
      <c r="B208" s="59" t="s">
        <v>5122</v>
      </c>
      <c r="C208" s="59" t="s">
        <v>5117</v>
      </c>
      <c r="D208" s="59" t="s">
        <v>5123</v>
      </c>
      <c r="E208" s="59" t="s">
        <v>5120</v>
      </c>
      <c r="F208" s="59">
        <v>2</v>
      </c>
      <c r="G208" s="60"/>
      <c r="H208" s="59" t="s">
        <v>5474</v>
      </c>
      <c r="I208" s="59">
        <v>200</v>
      </c>
      <c r="J208" s="62">
        <f t="shared" si="0"/>
        <v>400</v>
      </c>
      <c r="K208" s="60">
        <f t="shared" si="3"/>
        <v>150</v>
      </c>
      <c r="L208" s="59">
        <v>300</v>
      </c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</row>
    <row r="209" customHeight="1" spans="1:12">
      <c r="A209" s="3">
        <v>1981</v>
      </c>
      <c r="B209" s="3" t="s">
        <v>62</v>
      </c>
      <c r="C209" s="3" t="s">
        <v>2326</v>
      </c>
      <c r="E209" s="3">
        <v>8</v>
      </c>
      <c r="F209" s="3">
        <v>2</v>
      </c>
      <c r="I209" s="3">
        <v>40</v>
      </c>
      <c r="J209" s="62">
        <f t="shared" si="0"/>
        <v>80</v>
      </c>
      <c r="K209" s="62">
        <f t="shared" si="3"/>
        <v>40</v>
      </c>
      <c r="L209" s="63">
        <v>80</v>
      </c>
    </row>
    <row r="210" customHeight="1" spans="1:12">
      <c r="A210" s="3">
        <v>1987</v>
      </c>
      <c r="B210" s="3" t="s">
        <v>102</v>
      </c>
      <c r="C210" s="3" t="s">
        <v>2326</v>
      </c>
      <c r="E210" s="3">
        <v>9</v>
      </c>
      <c r="F210" s="3">
        <v>1</v>
      </c>
      <c r="I210" s="3">
        <v>85</v>
      </c>
      <c r="J210" s="62">
        <f t="shared" si="0"/>
        <v>85</v>
      </c>
      <c r="K210" s="62">
        <f t="shared" si="3"/>
        <v>105</v>
      </c>
      <c r="L210" s="63">
        <v>105</v>
      </c>
    </row>
    <row r="211" customHeight="1" spans="1:12">
      <c r="A211" s="3">
        <v>1987</v>
      </c>
      <c r="B211" s="3" t="s">
        <v>2244</v>
      </c>
      <c r="C211" s="3" t="s">
        <v>2326</v>
      </c>
      <c r="E211" s="3">
        <v>8</v>
      </c>
      <c r="F211" s="3">
        <v>3</v>
      </c>
      <c r="I211" s="3">
        <v>35</v>
      </c>
      <c r="J211" s="62">
        <f t="shared" si="0"/>
        <v>105</v>
      </c>
      <c r="K211" s="62">
        <f t="shared" si="3"/>
        <v>20</v>
      </c>
      <c r="L211" s="63">
        <v>60</v>
      </c>
    </row>
    <row r="212" customHeight="1" spans="1:12">
      <c r="A212" s="3">
        <v>1987</v>
      </c>
      <c r="B212" s="3" t="s">
        <v>2244</v>
      </c>
      <c r="C212" s="3" t="s">
        <v>2326</v>
      </c>
      <c r="E212" s="3">
        <v>7</v>
      </c>
      <c r="F212" s="3">
        <v>1</v>
      </c>
      <c r="I212" s="3">
        <v>20</v>
      </c>
      <c r="J212" s="62">
        <f t="shared" si="0"/>
        <v>20</v>
      </c>
      <c r="K212" s="62">
        <f t="shared" si="3"/>
        <v>20</v>
      </c>
      <c r="L212" s="63">
        <v>20</v>
      </c>
    </row>
    <row r="213" customHeight="1" spans="1:12">
      <c r="A213" s="3">
        <v>1990</v>
      </c>
      <c r="B213" s="3" t="s">
        <v>5055</v>
      </c>
      <c r="C213" s="3" t="s">
        <v>5124</v>
      </c>
      <c r="E213" s="3">
        <v>8</v>
      </c>
      <c r="F213" s="3">
        <v>1</v>
      </c>
      <c r="I213" s="3">
        <v>10</v>
      </c>
      <c r="J213" s="62">
        <f t="shared" si="0"/>
        <v>10</v>
      </c>
      <c r="K213" s="62">
        <f t="shared" si="3"/>
        <v>10</v>
      </c>
      <c r="L213" s="63">
        <v>10</v>
      </c>
    </row>
    <row r="214" customHeight="1" spans="1:12">
      <c r="A214" s="3">
        <v>1988</v>
      </c>
      <c r="B214" s="3" t="s">
        <v>102</v>
      </c>
      <c r="C214" s="3" t="s">
        <v>5125</v>
      </c>
      <c r="E214" s="3">
        <v>8</v>
      </c>
      <c r="F214" s="3">
        <v>1</v>
      </c>
      <c r="I214" s="3">
        <v>30</v>
      </c>
      <c r="J214" s="62">
        <f t="shared" si="0"/>
        <v>30</v>
      </c>
      <c r="K214" s="62">
        <f t="shared" si="3"/>
        <v>15</v>
      </c>
      <c r="L214" s="63">
        <v>15</v>
      </c>
    </row>
    <row r="215" customHeight="1" spans="1:12">
      <c r="A215" s="3">
        <v>1987</v>
      </c>
      <c r="B215" s="3" t="s">
        <v>102</v>
      </c>
      <c r="C215" s="3" t="s">
        <v>5126</v>
      </c>
      <c r="E215" s="3">
        <v>8</v>
      </c>
      <c r="F215" s="3">
        <v>8</v>
      </c>
      <c r="I215" s="3">
        <v>30</v>
      </c>
      <c r="J215" s="62">
        <f t="shared" si="0"/>
        <v>240</v>
      </c>
      <c r="K215" s="62">
        <f t="shared" si="3"/>
        <v>40</v>
      </c>
      <c r="L215" s="63">
        <v>320</v>
      </c>
    </row>
    <row r="216" customHeight="1" spans="1:12">
      <c r="A216" s="3">
        <v>1981</v>
      </c>
      <c r="B216" s="3" t="s">
        <v>62</v>
      </c>
      <c r="C216" s="3" t="s">
        <v>5126</v>
      </c>
      <c r="E216" s="3">
        <v>8</v>
      </c>
      <c r="F216" s="3">
        <v>1</v>
      </c>
      <c r="I216" s="3">
        <v>45</v>
      </c>
      <c r="J216" s="62">
        <f t="shared" si="0"/>
        <v>45</v>
      </c>
      <c r="K216" s="62">
        <f t="shared" si="3"/>
        <v>50</v>
      </c>
      <c r="L216" s="63">
        <v>50</v>
      </c>
    </row>
    <row r="217" customHeight="1" spans="1:12">
      <c r="A217" s="3">
        <v>1987</v>
      </c>
      <c r="B217" s="3" t="s">
        <v>102</v>
      </c>
      <c r="C217" s="3" t="s">
        <v>5126</v>
      </c>
      <c r="D217" s="3" t="s">
        <v>1567</v>
      </c>
      <c r="E217" s="3">
        <v>8</v>
      </c>
      <c r="F217" s="3">
        <v>1</v>
      </c>
      <c r="I217" s="3">
        <v>30</v>
      </c>
      <c r="J217" s="62">
        <f t="shared" si="0"/>
        <v>30</v>
      </c>
      <c r="K217" s="62">
        <f t="shared" si="3"/>
        <v>40</v>
      </c>
      <c r="L217" s="63">
        <v>40</v>
      </c>
    </row>
    <row r="218" customHeight="1" spans="1:12">
      <c r="A218" s="3">
        <v>1987</v>
      </c>
      <c r="B218" s="3" t="s">
        <v>102</v>
      </c>
      <c r="C218" s="3" t="s">
        <v>5126</v>
      </c>
      <c r="D218" s="3" t="s">
        <v>1567</v>
      </c>
      <c r="E218" s="3">
        <v>8</v>
      </c>
      <c r="F218" s="3">
        <v>2</v>
      </c>
      <c r="I218" s="3">
        <v>30</v>
      </c>
      <c r="J218" s="62">
        <f t="shared" si="0"/>
        <v>60</v>
      </c>
      <c r="K218" s="62">
        <f t="shared" si="3"/>
        <v>40</v>
      </c>
      <c r="L218" s="63">
        <v>80</v>
      </c>
    </row>
    <row r="219" customHeight="1" spans="1:12">
      <c r="A219" s="3">
        <v>1987</v>
      </c>
      <c r="B219" s="3" t="s">
        <v>102</v>
      </c>
      <c r="C219" s="3" t="s">
        <v>5126</v>
      </c>
      <c r="D219" s="3" t="s">
        <v>1567</v>
      </c>
      <c r="E219" s="3">
        <v>7</v>
      </c>
      <c r="F219" s="3">
        <v>1</v>
      </c>
      <c r="I219" s="3">
        <v>20</v>
      </c>
      <c r="J219" s="62">
        <f t="shared" si="0"/>
        <v>20</v>
      </c>
      <c r="K219" s="62">
        <f t="shared" si="3"/>
        <v>20</v>
      </c>
      <c r="L219" s="63">
        <v>20</v>
      </c>
    </row>
    <row r="220" customHeight="1" spans="1:12">
      <c r="A220" s="3">
        <v>1987</v>
      </c>
      <c r="B220" s="3" t="s">
        <v>102</v>
      </c>
      <c r="C220" s="3" t="s">
        <v>5126</v>
      </c>
      <c r="E220" s="3">
        <v>7</v>
      </c>
      <c r="F220" s="3">
        <v>2</v>
      </c>
      <c r="I220" s="3">
        <v>15</v>
      </c>
      <c r="J220" s="62">
        <f t="shared" si="0"/>
        <v>30</v>
      </c>
      <c r="K220" s="62">
        <f t="shared" si="3"/>
        <v>20</v>
      </c>
      <c r="L220" s="63">
        <v>40</v>
      </c>
    </row>
    <row r="221" customHeight="1" spans="1:12">
      <c r="A221" s="3">
        <v>1987</v>
      </c>
      <c r="B221" s="3" t="s">
        <v>102</v>
      </c>
      <c r="C221" s="3" t="s">
        <v>5127</v>
      </c>
      <c r="E221" s="3">
        <v>7</v>
      </c>
      <c r="F221" s="3">
        <v>1</v>
      </c>
      <c r="I221" s="3">
        <v>20</v>
      </c>
      <c r="J221" s="62">
        <f t="shared" si="0"/>
        <v>20</v>
      </c>
      <c r="K221" s="62">
        <f t="shared" si="3"/>
        <v>20</v>
      </c>
      <c r="L221" s="63">
        <v>20</v>
      </c>
    </row>
    <row r="222" customHeight="1" spans="1:12">
      <c r="A222" s="3">
        <v>1987</v>
      </c>
      <c r="B222" s="3" t="s">
        <v>2244</v>
      </c>
      <c r="C222" s="3" t="s">
        <v>2906</v>
      </c>
      <c r="E222" s="3">
        <v>8</v>
      </c>
      <c r="F222" s="3">
        <v>2</v>
      </c>
      <c r="I222" s="3">
        <v>20</v>
      </c>
      <c r="J222" s="62">
        <f t="shared" si="0"/>
        <v>40</v>
      </c>
      <c r="K222" s="62">
        <f t="shared" si="3"/>
        <v>20</v>
      </c>
      <c r="L222" s="63">
        <v>40</v>
      </c>
    </row>
    <row r="223" customHeight="1" spans="1:12">
      <c r="A223" s="3">
        <v>1987</v>
      </c>
      <c r="B223" s="3" t="s">
        <v>2244</v>
      </c>
      <c r="C223" s="3" t="s">
        <v>5128</v>
      </c>
      <c r="E223" s="3">
        <v>8</v>
      </c>
      <c r="F223" s="3">
        <v>1</v>
      </c>
      <c r="I223" s="3">
        <v>20</v>
      </c>
      <c r="J223" s="62">
        <f t="shared" si="0"/>
        <v>20</v>
      </c>
      <c r="K223" s="62">
        <f t="shared" si="3"/>
        <v>20</v>
      </c>
      <c r="L223" s="63">
        <v>20</v>
      </c>
    </row>
    <row r="224" customHeight="1" spans="1:12">
      <c r="A224" s="3">
        <v>1988</v>
      </c>
      <c r="B224" s="3" t="s">
        <v>102</v>
      </c>
      <c r="C224" s="3" t="s">
        <v>5128</v>
      </c>
      <c r="E224" s="3">
        <v>8</v>
      </c>
      <c r="F224" s="3">
        <v>4</v>
      </c>
      <c r="I224" s="3">
        <v>10</v>
      </c>
      <c r="J224" s="62">
        <f t="shared" si="0"/>
        <v>40</v>
      </c>
      <c r="K224" s="62">
        <f t="shared" si="3"/>
        <v>10</v>
      </c>
      <c r="L224" s="63">
        <v>40</v>
      </c>
    </row>
    <row r="225" customHeight="1" spans="1:12">
      <c r="A225" s="3">
        <v>1988</v>
      </c>
      <c r="B225" s="3" t="s">
        <v>102</v>
      </c>
      <c r="C225" s="3" t="s">
        <v>5128</v>
      </c>
      <c r="D225" s="3" t="s">
        <v>1567</v>
      </c>
      <c r="E225" s="3">
        <v>7.5</v>
      </c>
      <c r="F225" s="3">
        <v>1</v>
      </c>
      <c r="I225" s="3">
        <v>10</v>
      </c>
      <c r="J225" s="62">
        <f t="shared" si="0"/>
        <v>10</v>
      </c>
      <c r="K225" s="62">
        <f t="shared" si="3"/>
        <v>10</v>
      </c>
      <c r="L225" s="63">
        <v>10</v>
      </c>
    </row>
    <row r="226" customHeight="1" spans="1:12">
      <c r="A226" s="3">
        <v>1981</v>
      </c>
      <c r="B226" s="3" t="s">
        <v>62</v>
      </c>
      <c r="C226" s="3" t="s">
        <v>979</v>
      </c>
      <c r="E226" s="3">
        <v>8</v>
      </c>
      <c r="F226" s="3">
        <v>2</v>
      </c>
      <c r="I226" s="3">
        <v>20</v>
      </c>
      <c r="J226" s="62">
        <f t="shared" si="0"/>
        <v>40</v>
      </c>
      <c r="K226" s="62">
        <f t="shared" si="3"/>
        <v>10</v>
      </c>
      <c r="L226" s="63">
        <v>20</v>
      </c>
    </row>
    <row r="227" customHeight="1" spans="1:12">
      <c r="A227" s="3">
        <v>1982</v>
      </c>
      <c r="B227" s="3" t="s">
        <v>62</v>
      </c>
      <c r="C227" s="3" t="s">
        <v>979</v>
      </c>
      <c r="E227" s="3">
        <v>9</v>
      </c>
      <c r="F227" s="3">
        <v>1</v>
      </c>
      <c r="I227" s="3">
        <v>20</v>
      </c>
      <c r="J227" s="62">
        <f t="shared" si="0"/>
        <v>20</v>
      </c>
      <c r="K227" s="62">
        <f t="shared" si="3"/>
        <v>20</v>
      </c>
      <c r="L227" s="63">
        <v>20</v>
      </c>
    </row>
    <row r="228" customHeight="1" spans="1:12">
      <c r="A228" s="3">
        <v>1993</v>
      </c>
      <c r="B228" s="3" t="s">
        <v>5129</v>
      </c>
      <c r="C228" s="3" t="s">
        <v>5130</v>
      </c>
      <c r="E228" s="3">
        <v>9</v>
      </c>
      <c r="F228" s="3">
        <v>1</v>
      </c>
      <c r="I228" s="3">
        <v>15</v>
      </c>
      <c r="J228" s="62">
        <f t="shared" si="0"/>
        <v>15</v>
      </c>
      <c r="K228" s="62">
        <f t="shared" si="3"/>
        <v>15</v>
      </c>
      <c r="L228" s="63">
        <v>15</v>
      </c>
    </row>
    <row r="229" customHeight="1" spans="1:12">
      <c r="A229" s="3">
        <v>1993</v>
      </c>
      <c r="B229" s="3" t="s">
        <v>5129</v>
      </c>
      <c r="C229" s="3" t="s">
        <v>5130</v>
      </c>
      <c r="E229" s="3">
        <v>8</v>
      </c>
      <c r="F229" s="3">
        <v>1</v>
      </c>
      <c r="I229" s="3">
        <v>10</v>
      </c>
      <c r="J229" s="62">
        <f t="shared" si="0"/>
        <v>10</v>
      </c>
      <c r="K229" s="62">
        <f t="shared" si="3"/>
        <v>10</v>
      </c>
      <c r="L229" s="63">
        <v>10</v>
      </c>
    </row>
    <row r="230" customHeight="1" spans="1:12">
      <c r="A230" s="3">
        <v>1989</v>
      </c>
      <c r="B230" s="3" t="s">
        <v>90</v>
      </c>
      <c r="C230" s="3" t="s">
        <v>5130</v>
      </c>
      <c r="E230" s="3">
        <v>9</v>
      </c>
      <c r="F230" s="3">
        <v>3</v>
      </c>
      <c r="I230" s="3">
        <v>25</v>
      </c>
      <c r="J230" s="62">
        <f t="shared" si="0"/>
        <v>75</v>
      </c>
      <c r="K230" s="62">
        <f t="shared" si="3"/>
        <v>25</v>
      </c>
      <c r="L230" s="63">
        <v>75</v>
      </c>
    </row>
    <row r="231" customHeight="1" spans="1:12">
      <c r="A231" s="3">
        <v>1989</v>
      </c>
      <c r="B231" s="3" t="s">
        <v>119</v>
      </c>
      <c r="C231" s="3" t="s">
        <v>5130</v>
      </c>
      <c r="E231" s="3">
        <v>9</v>
      </c>
      <c r="F231" s="3">
        <v>1</v>
      </c>
      <c r="I231" s="3">
        <v>30</v>
      </c>
      <c r="J231" s="62">
        <f t="shared" si="0"/>
        <v>30</v>
      </c>
      <c r="K231" s="62">
        <f t="shared" si="3"/>
        <v>40</v>
      </c>
      <c r="L231" s="63">
        <v>40</v>
      </c>
    </row>
    <row r="232" customHeight="1" spans="1:12">
      <c r="A232" s="3">
        <v>1989</v>
      </c>
      <c r="B232" s="3" t="s">
        <v>2835</v>
      </c>
      <c r="C232" s="3" t="s">
        <v>5130</v>
      </c>
      <c r="E232" s="3">
        <v>9</v>
      </c>
      <c r="F232" s="3">
        <v>3</v>
      </c>
      <c r="I232" s="3">
        <v>25</v>
      </c>
      <c r="J232" s="62">
        <f t="shared" si="0"/>
        <v>75</v>
      </c>
      <c r="K232" s="62">
        <f t="shared" si="3"/>
        <v>25</v>
      </c>
      <c r="L232" s="63">
        <v>75</v>
      </c>
    </row>
    <row r="233" customHeight="1" spans="1:12">
      <c r="A233" s="3">
        <v>1989</v>
      </c>
      <c r="B233" s="3" t="s">
        <v>2835</v>
      </c>
      <c r="C233" s="3" t="s">
        <v>5130</v>
      </c>
      <c r="E233" s="3">
        <v>8</v>
      </c>
      <c r="F233" s="3">
        <v>1</v>
      </c>
      <c r="I233" s="3">
        <v>15</v>
      </c>
      <c r="J233" s="62">
        <f t="shared" si="0"/>
        <v>15</v>
      </c>
      <c r="K233" s="62">
        <f t="shared" si="3"/>
        <v>15</v>
      </c>
      <c r="L233" s="63">
        <v>15</v>
      </c>
    </row>
    <row r="234" customHeight="1" spans="1:12">
      <c r="A234" s="3">
        <v>1989</v>
      </c>
      <c r="B234" s="3" t="s">
        <v>5031</v>
      </c>
      <c r="C234" s="3" t="s">
        <v>5130</v>
      </c>
      <c r="E234" s="3">
        <v>9</v>
      </c>
      <c r="F234" s="3">
        <v>1</v>
      </c>
      <c r="I234" s="3">
        <v>30</v>
      </c>
      <c r="J234" s="62">
        <f t="shared" si="0"/>
        <v>30</v>
      </c>
      <c r="K234" s="62">
        <f t="shared" si="3"/>
        <v>30</v>
      </c>
      <c r="L234" s="63">
        <v>30</v>
      </c>
    </row>
    <row r="235" customHeight="1" spans="1:12">
      <c r="A235" s="3">
        <v>1989</v>
      </c>
      <c r="B235" s="3" t="s">
        <v>102</v>
      </c>
      <c r="C235" s="3" t="s">
        <v>5130</v>
      </c>
      <c r="E235" s="3">
        <v>9</v>
      </c>
      <c r="F235" s="3">
        <v>53</v>
      </c>
      <c r="I235" s="3">
        <v>25</v>
      </c>
      <c r="J235" s="62">
        <f t="shared" si="0"/>
        <v>1325</v>
      </c>
      <c r="K235" s="62">
        <f t="shared" si="3"/>
        <v>25</v>
      </c>
      <c r="L235" s="63">
        <v>1325</v>
      </c>
    </row>
    <row r="236" customHeight="1" spans="1:12">
      <c r="A236" s="3">
        <v>2007</v>
      </c>
      <c r="B236" s="3" t="s">
        <v>62</v>
      </c>
      <c r="C236" s="3" t="s">
        <v>1795</v>
      </c>
      <c r="D236" s="3" t="s">
        <v>2504</v>
      </c>
      <c r="E236" s="3">
        <v>9</v>
      </c>
      <c r="F236" s="3">
        <v>1</v>
      </c>
      <c r="I236" s="3">
        <v>100</v>
      </c>
      <c r="J236" s="62">
        <f t="shared" si="0"/>
        <v>100</v>
      </c>
      <c r="K236" s="62">
        <f t="shared" si="3"/>
        <v>125</v>
      </c>
      <c r="L236" s="63">
        <v>125</v>
      </c>
    </row>
    <row r="237" customHeight="1" spans="1:12">
      <c r="A237" s="3">
        <v>2007</v>
      </c>
      <c r="B237" s="3" t="s">
        <v>62</v>
      </c>
      <c r="C237" s="3" t="s">
        <v>1795</v>
      </c>
      <c r="D237" s="3" t="s">
        <v>2504</v>
      </c>
      <c r="E237" s="3">
        <v>8.5</v>
      </c>
      <c r="F237" s="3">
        <v>3</v>
      </c>
      <c r="I237" s="3">
        <v>50</v>
      </c>
      <c r="J237" s="62">
        <f t="shared" si="0"/>
        <v>150</v>
      </c>
      <c r="K237" s="62">
        <f t="shared" si="3"/>
        <v>80</v>
      </c>
      <c r="L237" s="63">
        <v>240</v>
      </c>
    </row>
    <row r="238" customHeight="1" spans="1:12">
      <c r="A238" s="3">
        <v>2007</v>
      </c>
      <c r="B238" s="3" t="s">
        <v>62</v>
      </c>
      <c r="C238" s="3" t="s">
        <v>1795</v>
      </c>
      <c r="D238" s="3" t="s">
        <v>2504</v>
      </c>
      <c r="E238" s="3">
        <v>8</v>
      </c>
      <c r="F238" s="3">
        <v>3</v>
      </c>
      <c r="I238" s="3">
        <v>50</v>
      </c>
      <c r="J238" s="62">
        <f t="shared" si="0"/>
        <v>150</v>
      </c>
      <c r="K238" s="62">
        <f t="shared" si="3"/>
        <v>50</v>
      </c>
      <c r="L238" s="63">
        <v>150</v>
      </c>
    </row>
    <row r="239" customHeight="1" spans="1:12">
      <c r="A239" s="3">
        <v>2007</v>
      </c>
      <c r="B239" s="3" t="s">
        <v>62</v>
      </c>
      <c r="C239" s="3" t="s">
        <v>1795</v>
      </c>
      <c r="D239" s="3" t="s">
        <v>2504</v>
      </c>
      <c r="E239" s="3">
        <v>7</v>
      </c>
      <c r="F239" s="3">
        <v>1</v>
      </c>
      <c r="I239" s="3">
        <v>35</v>
      </c>
      <c r="J239" s="62">
        <f t="shared" si="0"/>
        <v>35</v>
      </c>
      <c r="K239" s="62">
        <f t="shared" si="3"/>
        <v>50</v>
      </c>
      <c r="L239" s="63">
        <v>50</v>
      </c>
    </row>
    <row r="240" customHeight="1" spans="1:12">
      <c r="A240" s="3">
        <v>2007</v>
      </c>
      <c r="B240" s="3" t="s">
        <v>62</v>
      </c>
      <c r="C240" s="3" t="s">
        <v>1795</v>
      </c>
      <c r="D240" s="3" t="s">
        <v>1796</v>
      </c>
      <c r="E240" s="3" t="s">
        <v>462</v>
      </c>
      <c r="F240" s="3">
        <v>1</v>
      </c>
      <c r="I240" s="3">
        <v>75</v>
      </c>
      <c r="J240" s="62">
        <f t="shared" si="0"/>
        <v>75</v>
      </c>
      <c r="K240" s="62">
        <f t="shared" si="3"/>
        <v>125</v>
      </c>
      <c r="L240" s="63">
        <v>125</v>
      </c>
    </row>
    <row r="241" customHeight="1" spans="1:12">
      <c r="A241" s="3">
        <v>2007</v>
      </c>
      <c r="B241" s="3" t="s">
        <v>1974</v>
      </c>
      <c r="C241" s="3" t="s">
        <v>1795</v>
      </c>
      <c r="D241" s="3" t="s">
        <v>2398</v>
      </c>
      <c r="E241" s="3">
        <v>9</v>
      </c>
      <c r="F241" s="3">
        <v>1</v>
      </c>
      <c r="H241" s="3" t="s">
        <v>5474</v>
      </c>
      <c r="I241" s="3">
        <v>75</v>
      </c>
      <c r="J241" s="62">
        <f t="shared" si="0"/>
        <v>75</v>
      </c>
      <c r="K241" s="62">
        <f t="shared" si="3"/>
        <v>100</v>
      </c>
      <c r="L241" s="63">
        <v>100</v>
      </c>
    </row>
    <row r="242" customHeight="1" spans="1:12">
      <c r="A242" s="3">
        <v>2007</v>
      </c>
      <c r="B242" s="3" t="s">
        <v>62</v>
      </c>
      <c r="C242" s="3" t="s">
        <v>1795</v>
      </c>
      <c r="D242" s="3" t="s">
        <v>1796</v>
      </c>
      <c r="E242" s="3">
        <v>8.5</v>
      </c>
      <c r="F242" s="3">
        <v>1</v>
      </c>
      <c r="H242" s="3" t="s">
        <v>5474</v>
      </c>
      <c r="I242" s="3">
        <v>80</v>
      </c>
      <c r="J242" s="62">
        <f t="shared" si="0"/>
        <v>80</v>
      </c>
      <c r="K242" s="62">
        <f t="shared" si="3"/>
        <v>150</v>
      </c>
      <c r="L242" s="63">
        <v>150</v>
      </c>
    </row>
    <row r="243" customHeight="1" spans="1:12">
      <c r="A243" s="3">
        <v>1981</v>
      </c>
      <c r="B243" s="3" t="s">
        <v>5031</v>
      </c>
      <c r="C243" s="3" t="s">
        <v>5131</v>
      </c>
      <c r="E243" s="3">
        <v>6</v>
      </c>
      <c r="F243" s="3">
        <v>1</v>
      </c>
      <c r="I243" s="3">
        <v>20</v>
      </c>
      <c r="J243" s="62">
        <f t="shared" si="0"/>
        <v>20</v>
      </c>
      <c r="K243" s="62">
        <f t="shared" si="3"/>
        <v>10</v>
      </c>
      <c r="L243" s="63">
        <v>10</v>
      </c>
    </row>
    <row r="244" customHeight="1" spans="1:12">
      <c r="A244" s="3">
        <v>1988</v>
      </c>
      <c r="B244" s="3" t="s">
        <v>102</v>
      </c>
      <c r="C244" s="3" t="s">
        <v>1952</v>
      </c>
      <c r="D244" s="3" t="s">
        <v>1567</v>
      </c>
      <c r="E244" s="3">
        <v>7</v>
      </c>
      <c r="F244" s="3">
        <v>1</v>
      </c>
      <c r="I244" s="3">
        <v>10</v>
      </c>
      <c r="J244" s="62">
        <f t="shared" si="0"/>
        <v>10</v>
      </c>
      <c r="K244" s="62">
        <f t="shared" si="3"/>
        <v>10</v>
      </c>
      <c r="L244" s="63">
        <v>10</v>
      </c>
    </row>
    <row r="245" customHeight="1" spans="1:12">
      <c r="A245" s="3">
        <v>1981</v>
      </c>
      <c r="B245" s="3" t="s">
        <v>62</v>
      </c>
      <c r="C245" s="3" t="s">
        <v>1952</v>
      </c>
      <c r="D245" s="3" t="s">
        <v>1953</v>
      </c>
      <c r="E245" s="3">
        <v>8</v>
      </c>
      <c r="F245" s="3">
        <v>15</v>
      </c>
      <c r="H245" s="3" t="s">
        <v>5474</v>
      </c>
      <c r="I245" s="3">
        <v>40</v>
      </c>
      <c r="J245" s="62">
        <f t="shared" si="0"/>
        <v>600</v>
      </c>
      <c r="K245" s="62">
        <f t="shared" si="3"/>
        <v>40</v>
      </c>
      <c r="L245" s="63">
        <v>600</v>
      </c>
    </row>
    <row r="246" customHeight="1" spans="1:29">
      <c r="A246" s="65">
        <v>1981</v>
      </c>
      <c r="B246" s="45" t="s">
        <v>62</v>
      </c>
      <c r="C246" s="45" t="s">
        <v>1952</v>
      </c>
      <c r="D246" s="45" t="s">
        <v>1953</v>
      </c>
      <c r="E246" s="65">
        <v>7</v>
      </c>
      <c r="F246" s="65">
        <v>1</v>
      </c>
      <c r="G246" s="45"/>
      <c r="H246" s="46" t="s">
        <v>5474</v>
      </c>
      <c r="I246" s="3">
        <v>20</v>
      </c>
      <c r="J246" s="62">
        <f t="shared" si="0"/>
        <v>20</v>
      </c>
      <c r="K246" s="62">
        <f t="shared" si="3"/>
        <v>20</v>
      </c>
      <c r="L246" s="67">
        <v>20</v>
      </c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</row>
    <row r="247" customHeight="1" spans="1:12">
      <c r="A247" s="3">
        <v>1988</v>
      </c>
      <c r="B247" s="3" t="s">
        <v>2244</v>
      </c>
      <c r="C247" s="3" t="s">
        <v>1952</v>
      </c>
      <c r="D247" s="3" t="s">
        <v>1567</v>
      </c>
      <c r="E247" s="3">
        <v>8</v>
      </c>
      <c r="F247" s="3">
        <v>1</v>
      </c>
      <c r="I247" s="3">
        <v>75</v>
      </c>
      <c r="J247" s="62">
        <f t="shared" si="0"/>
        <v>75</v>
      </c>
      <c r="K247" s="62">
        <f t="shared" si="3"/>
        <v>20</v>
      </c>
      <c r="L247" s="63">
        <v>20</v>
      </c>
    </row>
    <row r="248" customHeight="1" spans="1:12">
      <c r="A248" s="3">
        <v>1996</v>
      </c>
      <c r="B248" s="3" t="s">
        <v>2031</v>
      </c>
      <c r="C248" s="3" t="s">
        <v>2430</v>
      </c>
      <c r="E248" s="3">
        <v>8</v>
      </c>
      <c r="F248" s="3">
        <v>1</v>
      </c>
      <c r="H248" s="3" t="s">
        <v>5474</v>
      </c>
      <c r="I248" s="3">
        <v>50</v>
      </c>
      <c r="J248" s="62">
        <f t="shared" si="0"/>
        <v>50</v>
      </c>
      <c r="K248" s="62">
        <f t="shared" si="3"/>
        <v>75</v>
      </c>
      <c r="L248" s="63">
        <v>75</v>
      </c>
    </row>
    <row r="249" customHeight="1" spans="1:12">
      <c r="A249" s="3">
        <v>1999</v>
      </c>
      <c r="B249" s="3" t="s">
        <v>1038</v>
      </c>
      <c r="C249" s="3" t="s">
        <v>5132</v>
      </c>
      <c r="E249" s="3">
        <v>8</v>
      </c>
      <c r="F249" s="3">
        <v>2</v>
      </c>
      <c r="H249" s="3" t="s">
        <v>5474</v>
      </c>
      <c r="I249" s="3">
        <v>20</v>
      </c>
      <c r="J249" s="62">
        <f t="shared" si="0"/>
        <v>40</v>
      </c>
      <c r="K249" s="62">
        <f t="shared" si="3"/>
        <v>25</v>
      </c>
      <c r="L249" s="63">
        <v>50</v>
      </c>
    </row>
    <row r="250" customHeight="1" spans="1:12">
      <c r="A250" s="3">
        <v>1999</v>
      </c>
      <c r="B250" s="3" t="s">
        <v>1038</v>
      </c>
      <c r="C250" s="3" t="s">
        <v>5132</v>
      </c>
      <c r="E250" s="3">
        <v>7</v>
      </c>
      <c r="F250" s="3">
        <v>5</v>
      </c>
      <c r="H250" s="3" t="s">
        <v>5474</v>
      </c>
      <c r="I250" s="3">
        <v>15</v>
      </c>
      <c r="J250" s="62">
        <f t="shared" si="0"/>
        <v>75</v>
      </c>
      <c r="K250" s="62">
        <f t="shared" si="3"/>
        <v>15</v>
      </c>
      <c r="L250" s="63">
        <v>75</v>
      </c>
    </row>
    <row r="251" customHeight="1" spans="1:12">
      <c r="A251" s="3">
        <v>2019</v>
      </c>
      <c r="B251" s="3" t="s">
        <v>119</v>
      </c>
      <c r="C251" s="3" t="s">
        <v>1201</v>
      </c>
      <c r="E251" s="3" t="s">
        <v>244</v>
      </c>
      <c r="F251" s="3">
        <v>10</v>
      </c>
      <c r="H251" s="3" t="s">
        <v>5744</v>
      </c>
      <c r="I251" s="3">
        <v>30</v>
      </c>
      <c r="J251" s="62">
        <f t="shared" si="0"/>
        <v>300</v>
      </c>
      <c r="K251" s="62">
        <f t="shared" si="3"/>
        <v>40</v>
      </c>
      <c r="L251" s="63">
        <v>400</v>
      </c>
    </row>
    <row r="252" customHeight="1" spans="1:12">
      <c r="A252" s="3">
        <v>1981</v>
      </c>
      <c r="B252" s="3" t="s">
        <v>5031</v>
      </c>
      <c r="C252" s="3" t="s">
        <v>5133</v>
      </c>
      <c r="D252" s="3" t="s">
        <v>5134</v>
      </c>
      <c r="E252" s="3">
        <v>6</v>
      </c>
      <c r="F252" s="3">
        <v>12</v>
      </c>
      <c r="I252" s="3">
        <v>30</v>
      </c>
      <c r="J252" s="62">
        <f t="shared" si="0"/>
        <v>360</v>
      </c>
      <c r="K252" s="62">
        <f t="shared" si="3"/>
        <v>20</v>
      </c>
      <c r="L252" s="63">
        <v>240</v>
      </c>
    </row>
    <row r="253" customHeight="1" spans="1:12">
      <c r="A253" s="3">
        <v>1981</v>
      </c>
      <c r="B253" s="3" t="s">
        <v>5031</v>
      </c>
      <c r="C253" s="3" t="s">
        <v>5133</v>
      </c>
      <c r="D253" s="3" t="s">
        <v>5134</v>
      </c>
      <c r="E253" s="3">
        <v>7</v>
      </c>
      <c r="F253" s="3">
        <v>1</v>
      </c>
      <c r="I253" s="3">
        <v>30</v>
      </c>
      <c r="J253" s="62">
        <f t="shared" si="0"/>
        <v>30</v>
      </c>
      <c r="K253" s="62">
        <f t="shared" si="3"/>
        <v>40</v>
      </c>
      <c r="L253" s="63">
        <v>40</v>
      </c>
    </row>
    <row r="254" customHeight="1" spans="1:12">
      <c r="A254" s="3">
        <v>1988</v>
      </c>
      <c r="B254" s="3" t="s">
        <v>102</v>
      </c>
      <c r="C254" s="3" t="s">
        <v>1933</v>
      </c>
      <c r="D254" s="3" t="s">
        <v>1567</v>
      </c>
      <c r="E254" s="3">
        <v>7</v>
      </c>
      <c r="F254" s="3">
        <v>1</v>
      </c>
      <c r="I254" s="3">
        <v>10</v>
      </c>
      <c r="J254" s="62">
        <f t="shared" si="0"/>
        <v>10</v>
      </c>
      <c r="K254" s="62">
        <f t="shared" si="3"/>
        <v>10</v>
      </c>
      <c r="L254" s="63">
        <v>10</v>
      </c>
    </row>
    <row r="255" customHeight="1" spans="1:12">
      <c r="A255" s="3">
        <v>1988</v>
      </c>
      <c r="B255" s="3" t="s">
        <v>102</v>
      </c>
      <c r="C255" s="3" t="s">
        <v>1933</v>
      </c>
      <c r="E255" s="3">
        <v>8</v>
      </c>
      <c r="F255" s="3">
        <v>2</v>
      </c>
      <c r="I255" s="3">
        <v>20</v>
      </c>
      <c r="J255" s="62">
        <f t="shared" si="0"/>
        <v>40</v>
      </c>
      <c r="K255" s="62">
        <f t="shared" si="3"/>
        <v>20</v>
      </c>
      <c r="L255" s="63">
        <v>40</v>
      </c>
    </row>
    <row r="256" customHeight="1" spans="1:12">
      <c r="A256" s="3">
        <v>1988</v>
      </c>
      <c r="B256" s="3" t="s">
        <v>102</v>
      </c>
      <c r="C256" s="3" t="s">
        <v>1933</v>
      </c>
      <c r="D256" s="3" t="s">
        <v>1927</v>
      </c>
      <c r="E256" s="3">
        <v>8</v>
      </c>
      <c r="F256" s="3">
        <v>2</v>
      </c>
      <c r="I256" s="3">
        <v>15</v>
      </c>
      <c r="J256" s="62">
        <f t="shared" si="0"/>
        <v>30</v>
      </c>
      <c r="K256" s="62">
        <f t="shared" si="3"/>
        <v>15</v>
      </c>
      <c r="L256" s="63">
        <v>30</v>
      </c>
    </row>
    <row r="257" customHeight="1" spans="1:12">
      <c r="A257" s="3">
        <v>1988</v>
      </c>
      <c r="B257" s="3" t="s">
        <v>102</v>
      </c>
      <c r="C257" s="3" t="s">
        <v>1933</v>
      </c>
      <c r="E257" s="3">
        <v>9</v>
      </c>
      <c r="F257" s="3">
        <v>1</v>
      </c>
      <c r="I257" s="3">
        <v>50</v>
      </c>
      <c r="J257" s="62">
        <f t="shared" si="0"/>
        <v>50</v>
      </c>
      <c r="K257" s="62">
        <f t="shared" si="3"/>
        <v>60</v>
      </c>
      <c r="L257" s="63">
        <v>60</v>
      </c>
    </row>
    <row r="258" customHeight="1" spans="1:12">
      <c r="A258" s="3">
        <v>1981</v>
      </c>
      <c r="B258" s="3" t="s">
        <v>1974</v>
      </c>
      <c r="C258" s="3" t="s">
        <v>1933</v>
      </c>
      <c r="D258" s="3" t="s">
        <v>1953</v>
      </c>
      <c r="E258" s="3">
        <v>7</v>
      </c>
      <c r="F258" s="3">
        <v>10</v>
      </c>
      <c r="I258" s="3">
        <v>30</v>
      </c>
      <c r="J258" s="62">
        <f t="shared" si="0"/>
        <v>300</v>
      </c>
      <c r="K258" s="62">
        <f t="shared" si="3"/>
        <v>30</v>
      </c>
      <c r="L258" s="63">
        <v>300</v>
      </c>
    </row>
    <row r="259" customHeight="1" spans="1:12">
      <c r="A259" s="3">
        <v>1981</v>
      </c>
      <c r="B259" s="3" t="s">
        <v>1974</v>
      </c>
      <c r="C259" s="3" t="s">
        <v>1933</v>
      </c>
      <c r="D259" s="3" t="s">
        <v>1953</v>
      </c>
      <c r="E259" s="3">
        <v>8</v>
      </c>
      <c r="F259" s="3">
        <v>6</v>
      </c>
      <c r="I259" s="3">
        <v>80</v>
      </c>
      <c r="J259" s="62">
        <f t="shared" si="0"/>
        <v>480</v>
      </c>
      <c r="K259" s="62">
        <f t="shared" si="3"/>
        <v>60</v>
      </c>
      <c r="L259" s="63">
        <v>360</v>
      </c>
    </row>
    <row r="260" customHeight="1" spans="1:12">
      <c r="A260" s="3">
        <v>1989</v>
      </c>
      <c r="B260" s="3" t="s">
        <v>102</v>
      </c>
      <c r="C260" s="3" t="s">
        <v>1933</v>
      </c>
      <c r="E260" s="3">
        <v>9</v>
      </c>
      <c r="F260" s="3">
        <v>3</v>
      </c>
      <c r="I260" s="3">
        <v>30</v>
      </c>
      <c r="J260" s="62">
        <f t="shared" si="0"/>
        <v>90</v>
      </c>
      <c r="K260" s="62">
        <f t="shared" si="3"/>
        <v>30</v>
      </c>
      <c r="L260" s="63">
        <v>90</v>
      </c>
    </row>
    <row r="261" customHeight="1" spans="1:12">
      <c r="A261" s="3">
        <v>1990</v>
      </c>
      <c r="B261" s="3" t="s">
        <v>102</v>
      </c>
      <c r="C261" s="3" t="s">
        <v>1933</v>
      </c>
      <c r="D261" s="3" t="s">
        <v>2072</v>
      </c>
      <c r="E261" s="3">
        <v>9</v>
      </c>
      <c r="F261" s="3">
        <v>1</v>
      </c>
      <c r="I261" s="3">
        <v>20</v>
      </c>
      <c r="J261" s="62">
        <f t="shared" si="0"/>
        <v>20</v>
      </c>
      <c r="K261" s="62">
        <f t="shared" si="3"/>
        <v>20</v>
      </c>
      <c r="L261" s="63">
        <v>20</v>
      </c>
    </row>
    <row r="262" customHeight="1" spans="1:12">
      <c r="A262" s="3">
        <v>1988</v>
      </c>
      <c r="B262" s="3" t="s">
        <v>102</v>
      </c>
      <c r="C262" s="3" t="s">
        <v>1933</v>
      </c>
      <c r="D262" s="3" t="s">
        <v>1927</v>
      </c>
      <c r="E262" s="3">
        <v>8</v>
      </c>
      <c r="F262" s="3">
        <v>1</v>
      </c>
      <c r="I262" s="3">
        <v>20</v>
      </c>
      <c r="J262" s="62">
        <f t="shared" si="0"/>
        <v>20</v>
      </c>
      <c r="K262" s="62">
        <f t="shared" si="3"/>
        <v>20</v>
      </c>
      <c r="L262" s="63">
        <v>20</v>
      </c>
    </row>
    <row r="263" customHeight="1" spans="1:12">
      <c r="A263" s="3">
        <v>1988</v>
      </c>
      <c r="B263" s="3" t="s">
        <v>2244</v>
      </c>
      <c r="C263" s="3" t="s">
        <v>1933</v>
      </c>
      <c r="D263" s="3" t="s">
        <v>1567</v>
      </c>
      <c r="E263" s="3">
        <v>8</v>
      </c>
      <c r="F263" s="3">
        <v>1</v>
      </c>
      <c r="I263" s="3">
        <v>45</v>
      </c>
      <c r="J263" s="62">
        <f t="shared" si="0"/>
        <v>45</v>
      </c>
      <c r="K263" s="62">
        <f t="shared" si="3"/>
        <v>20</v>
      </c>
      <c r="L263" s="63">
        <v>20</v>
      </c>
    </row>
    <row r="264" customHeight="1" spans="1:12">
      <c r="A264" s="3">
        <v>1987</v>
      </c>
      <c r="B264" s="3" t="s">
        <v>102</v>
      </c>
      <c r="C264" s="3" t="s">
        <v>1933</v>
      </c>
      <c r="D264" s="3" t="s">
        <v>1567</v>
      </c>
      <c r="E264" s="3">
        <v>8.5</v>
      </c>
      <c r="F264" s="3">
        <v>1</v>
      </c>
      <c r="I264" s="3">
        <v>75</v>
      </c>
      <c r="J264" s="62">
        <f t="shared" si="0"/>
        <v>75</v>
      </c>
      <c r="K264" s="62">
        <f t="shared" si="3"/>
        <v>60</v>
      </c>
      <c r="L264" s="63">
        <v>60</v>
      </c>
    </row>
    <row r="265" customHeight="1" spans="1:12">
      <c r="A265" s="3">
        <v>1987</v>
      </c>
      <c r="B265" s="3" t="s">
        <v>102</v>
      </c>
      <c r="C265" s="3" t="s">
        <v>1933</v>
      </c>
      <c r="D265" s="3" t="s">
        <v>1567</v>
      </c>
      <c r="E265" s="3">
        <v>8</v>
      </c>
      <c r="F265" s="3">
        <v>3</v>
      </c>
      <c r="I265" s="3">
        <v>50</v>
      </c>
      <c r="J265" s="62">
        <f t="shared" si="0"/>
        <v>150</v>
      </c>
      <c r="K265" s="62">
        <f t="shared" si="3"/>
        <v>50</v>
      </c>
      <c r="L265" s="63">
        <v>150</v>
      </c>
    </row>
    <row r="266" customHeight="1" spans="1:12">
      <c r="A266" s="3">
        <v>1987</v>
      </c>
      <c r="B266" s="3" t="s">
        <v>102</v>
      </c>
      <c r="C266" s="3" t="s">
        <v>1933</v>
      </c>
      <c r="D266" s="3" t="s">
        <v>1567</v>
      </c>
      <c r="E266" s="3">
        <v>6</v>
      </c>
      <c r="F266" s="3">
        <v>2</v>
      </c>
      <c r="I266" s="3">
        <v>15</v>
      </c>
      <c r="J266" s="62">
        <f t="shared" si="0"/>
        <v>30</v>
      </c>
      <c r="K266" s="62">
        <f t="shared" si="3"/>
        <v>20</v>
      </c>
      <c r="L266" s="63">
        <v>40</v>
      </c>
    </row>
    <row r="267" customHeight="1" spans="1:12">
      <c r="A267" s="3">
        <v>1990</v>
      </c>
      <c r="B267" s="3" t="s">
        <v>102</v>
      </c>
      <c r="C267" s="3" t="s">
        <v>1933</v>
      </c>
      <c r="D267" s="3" t="s">
        <v>2072</v>
      </c>
      <c r="E267" s="3">
        <v>8</v>
      </c>
      <c r="F267" s="3">
        <v>2</v>
      </c>
      <c r="I267" s="3">
        <v>10</v>
      </c>
      <c r="J267" s="62">
        <f t="shared" si="0"/>
        <v>20</v>
      </c>
      <c r="K267" s="62">
        <f t="shared" si="3"/>
        <v>15</v>
      </c>
      <c r="L267" s="63">
        <v>30</v>
      </c>
    </row>
    <row r="268" customHeight="1" spans="1:12">
      <c r="A268" s="3">
        <v>1989</v>
      </c>
      <c r="B268" s="3" t="s">
        <v>102</v>
      </c>
      <c r="C268" s="3" t="s">
        <v>1933</v>
      </c>
      <c r="E268" s="3">
        <v>9</v>
      </c>
      <c r="F268" s="3">
        <v>3</v>
      </c>
      <c r="H268" s="3" t="s">
        <v>5474</v>
      </c>
      <c r="I268" s="3">
        <v>30</v>
      </c>
      <c r="J268" s="62">
        <f t="shared" si="0"/>
        <v>90</v>
      </c>
      <c r="K268" s="62">
        <f t="shared" si="3"/>
        <v>30</v>
      </c>
      <c r="L268" s="63">
        <v>90</v>
      </c>
    </row>
    <row r="269" customHeight="1" spans="1:12">
      <c r="A269" s="3">
        <v>1989</v>
      </c>
      <c r="B269" s="3" t="s">
        <v>102</v>
      </c>
      <c r="C269" s="3" t="s">
        <v>5135</v>
      </c>
      <c r="E269" s="3">
        <v>9</v>
      </c>
      <c r="F269" s="3">
        <v>5</v>
      </c>
      <c r="I269" s="3">
        <v>30</v>
      </c>
      <c r="J269" s="62">
        <f t="shared" si="0"/>
        <v>150</v>
      </c>
      <c r="K269" s="62">
        <f t="shared" si="3"/>
        <v>30</v>
      </c>
      <c r="L269" s="63">
        <v>150</v>
      </c>
    </row>
    <row r="270" customHeight="1" spans="1:12">
      <c r="A270" s="3">
        <v>1989</v>
      </c>
      <c r="B270" s="3" t="s">
        <v>102</v>
      </c>
      <c r="C270" s="3" t="s">
        <v>5135</v>
      </c>
      <c r="E270" s="3">
        <v>8</v>
      </c>
      <c r="F270" s="3">
        <v>4</v>
      </c>
      <c r="I270" s="3">
        <v>15</v>
      </c>
      <c r="J270" s="62">
        <f t="shared" si="0"/>
        <v>60</v>
      </c>
      <c r="K270" s="62">
        <f t="shared" si="3"/>
        <v>15</v>
      </c>
      <c r="L270" s="63">
        <v>60</v>
      </c>
    </row>
    <row r="271" customHeight="1" spans="1:12">
      <c r="A271" s="3">
        <v>1981</v>
      </c>
      <c r="B271" s="3" t="s">
        <v>62</v>
      </c>
      <c r="C271" s="3" t="s">
        <v>5136</v>
      </c>
      <c r="D271" s="3" t="s">
        <v>1953</v>
      </c>
      <c r="E271" s="3">
        <v>7</v>
      </c>
      <c r="F271" s="3">
        <v>12</v>
      </c>
      <c r="I271" s="3">
        <v>30</v>
      </c>
      <c r="J271" s="62">
        <f t="shared" si="0"/>
        <v>360</v>
      </c>
      <c r="K271" s="62">
        <f t="shared" si="3"/>
        <v>30</v>
      </c>
      <c r="L271" s="63">
        <v>360</v>
      </c>
    </row>
    <row r="272" customHeight="1" spans="1:12">
      <c r="A272" s="3">
        <v>1981</v>
      </c>
      <c r="B272" s="3" t="s">
        <v>62</v>
      </c>
      <c r="C272" s="3" t="s">
        <v>5137</v>
      </c>
      <c r="E272" s="3">
        <v>7</v>
      </c>
      <c r="F272" s="3">
        <v>2</v>
      </c>
      <c r="I272" s="3">
        <v>30</v>
      </c>
      <c r="J272" s="62">
        <f t="shared" si="0"/>
        <v>60</v>
      </c>
      <c r="K272" s="62">
        <f t="shared" si="3"/>
        <v>30</v>
      </c>
      <c r="L272" s="63">
        <v>60</v>
      </c>
    </row>
    <row r="273" customHeight="1" spans="1:12">
      <c r="A273" s="3">
        <v>1982</v>
      </c>
      <c r="B273" s="3" t="s">
        <v>62</v>
      </c>
      <c r="C273" s="3" t="s">
        <v>1488</v>
      </c>
      <c r="D273" s="3" t="s">
        <v>1567</v>
      </c>
      <c r="E273" s="3">
        <v>8</v>
      </c>
      <c r="F273" s="3">
        <v>1</v>
      </c>
      <c r="I273" s="3">
        <v>50</v>
      </c>
      <c r="J273" s="62">
        <f t="shared" si="0"/>
        <v>50</v>
      </c>
      <c r="K273" s="62">
        <f t="shared" si="3"/>
        <v>30</v>
      </c>
      <c r="L273" s="63">
        <v>30</v>
      </c>
    </row>
    <row r="274" customHeight="1" spans="1:12">
      <c r="A274" s="3">
        <v>1984</v>
      </c>
      <c r="B274" s="3" t="s">
        <v>62</v>
      </c>
      <c r="C274" s="3" t="s">
        <v>1488</v>
      </c>
      <c r="E274" s="3">
        <v>9</v>
      </c>
      <c r="F274" s="3">
        <v>1</v>
      </c>
      <c r="I274" s="3">
        <v>50</v>
      </c>
      <c r="J274" s="62">
        <f t="shared" si="0"/>
        <v>50</v>
      </c>
      <c r="K274" s="62">
        <f t="shared" si="3"/>
        <v>40</v>
      </c>
      <c r="L274" s="63">
        <v>40</v>
      </c>
    </row>
    <row r="275" customHeight="1" spans="1:12">
      <c r="A275" s="3">
        <v>1989</v>
      </c>
      <c r="B275" s="3" t="s">
        <v>5031</v>
      </c>
      <c r="C275" s="3" t="s">
        <v>5138</v>
      </c>
      <c r="E275" s="3">
        <v>8</v>
      </c>
      <c r="F275" s="3">
        <v>1</v>
      </c>
      <c r="I275" s="3">
        <v>15</v>
      </c>
      <c r="J275" s="62">
        <f t="shared" si="0"/>
        <v>15</v>
      </c>
      <c r="K275" s="62">
        <f t="shared" si="3"/>
        <v>20</v>
      </c>
      <c r="L275" s="63">
        <v>20</v>
      </c>
    </row>
    <row r="276" customHeight="1" spans="1:12">
      <c r="A276" s="3">
        <v>1988</v>
      </c>
      <c r="B276" s="3" t="s">
        <v>102</v>
      </c>
      <c r="C276" s="3" t="s">
        <v>1993</v>
      </c>
      <c r="E276" s="3">
        <v>8</v>
      </c>
      <c r="F276" s="3">
        <v>3</v>
      </c>
      <c r="I276" s="3">
        <v>20</v>
      </c>
      <c r="J276" s="62">
        <f t="shared" si="0"/>
        <v>60</v>
      </c>
      <c r="K276" s="62">
        <f t="shared" si="3"/>
        <v>20</v>
      </c>
      <c r="L276" s="63">
        <v>60</v>
      </c>
    </row>
    <row r="277" customHeight="1" spans="1:12">
      <c r="A277" s="3">
        <v>1988</v>
      </c>
      <c r="B277" s="3" t="s">
        <v>102</v>
      </c>
      <c r="C277" s="3" t="s">
        <v>1993</v>
      </c>
      <c r="D277" s="3" t="s">
        <v>1927</v>
      </c>
      <c r="E277" s="3">
        <v>8</v>
      </c>
      <c r="F277" s="3">
        <v>1</v>
      </c>
      <c r="I277" s="3">
        <v>25</v>
      </c>
      <c r="J277" s="62">
        <f t="shared" si="0"/>
        <v>25</v>
      </c>
      <c r="K277" s="62">
        <f t="shared" si="3"/>
        <v>20</v>
      </c>
      <c r="L277" s="63">
        <v>20</v>
      </c>
    </row>
    <row r="278" customHeight="1" spans="1:12">
      <c r="A278" s="3">
        <v>1981</v>
      </c>
      <c r="B278" s="3" t="s">
        <v>1974</v>
      </c>
      <c r="C278" s="3" t="s">
        <v>1993</v>
      </c>
      <c r="E278" s="3">
        <v>8</v>
      </c>
      <c r="F278" s="3">
        <v>1</v>
      </c>
      <c r="I278" s="3">
        <v>200</v>
      </c>
      <c r="J278" s="62">
        <f t="shared" si="0"/>
        <v>200</v>
      </c>
      <c r="K278" s="62">
        <f t="shared" si="3"/>
        <v>200</v>
      </c>
      <c r="L278" s="63">
        <v>200</v>
      </c>
    </row>
    <row r="279" customHeight="1" spans="1:12">
      <c r="A279" s="3">
        <v>1981</v>
      </c>
      <c r="B279" s="3" t="s">
        <v>1974</v>
      </c>
      <c r="C279" s="3" t="s">
        <v>1993</v>
      </c>
      <c r="E279" s="3">
        <v>6</v>
      </c>
      <c r="F279" s="3">
        <v>4</v>
      </c>
      <c r="I279" s="3">
        <v>50</v>
      </c>
      <c r="J279" s="62">
        <f t="shared" si="0"/>
        <v>200</v>
      </c>
      <c r="K279" s="62">
        <f t="shared" si="3"/>
        <v>40</v>
      </c>
      <c r="L279" s="63">
        <v>160</v>
      </c>
    </row>
    <row r="280" customHeight="1" spans="1:12">
      <c r="A280" s="3">
        <v>1981</v>
      </c>
      <c r="B280" s="3" t="s">
        <v>1974</v>
      </c>
      <c r="C280" s="3" t="s">
        <v>1993</v>
      </c>
      <c r="E280" s="3">
        <v>7</v>
      </c>
      <c r="F280" s="3">
        <v>2</v>
      </c>
      <c r="I280" s="3">
        <v>80</v>
      </c>
      <c r="J280" s="62">
        <f t="shared" si="0"/>
        <v>160</v>
      </c>
      <c r="K280" s="62">
        <f t="shared" si="3"/>
        <v>80</v>
      </c>
      <c r="L280" s="63">
        <v>160</v>
      </c>
    </row>
    <row r="281" customHeight="1" spans="1:12">
      <c r="A281" s="3">
        <v>1988</v>
      </c>
      <c r="B281" s="3" t="s">
        <v>102</v>
      </c>
      <c r="C281" s="3" t="s">
        <v>1993</v>
      </c>
      <c r="E281" s="3">
        <v>9</v>
      </c>
      <c r="F281" s="3">
        <v>1</v>
      </c>
      <c r="I281" s="3">
        <v>90</v>
      </c>
      <c r="J281" s="62">
        <f t="shared" si="0"/>
        <v>90</v>
      </c>
      <c r="K281" s="62">
        <f t="shared" si="3"/>
        <v>70</v>
      </c>
      <c r="L281" s="63">
        <v>70</v>
      </c>
    </row>
    <row r="282" customHeight="1" spans="1:12">
      <c r="A282" s="3">
        <v>1991</v>
      </c>
      <c r="B282" s="3" t="s">
        <v>1802</v>
      </c>
      <c r="C282" s="3" t="s">
        <v>1993</v>
      </c>
      <c r="D282" s="3" t="s">
        <v>5139</v>
      </c>
      <c r="E282" s="3">
        <v>9</v>
      </c>
      <c r="F282" s="3">
        <v>1</v>
      </c>
      <c r="I282" s="3">
        <v>25</v>
      </c>
      <c r="J282" s="62">
        <f t="shared" si="0"/>
        <v>25</v>
      </c>
      <c r="K282" s="62">
        <f t="shared" si="3"/>
        <v>25</v>
      </c>
      <c r="L282" s="63">
        <v>25</v>
      </c>
    </row>
    <row r="283" customHeight="1" spans="1:12">
      <c r="A283" s="3">
        <v>1988</v>
      </c>
      <c r="B283" s="3" t="s">
        <v>2244</v>
      </c>
      <c r="C283" s="3" t="s">
        <v>1993</v>
      </c>
      <c r="D283" s="3" t="s">
        <v>1927</v>
      </c>
      <c r="E283" s="3">
        <v>9</v>
      </c>
      <c r="F283" s="3">
        <v>1</v>
      </c>
      <c r="I283" s="3">
        <v>80</v>
      </c>
      <c r="J283" s="62">
        <f t="shared" si="0"/>
        <v>80</v>
      </c>
      <c r="K283" s="62">
        <f t="shared" si="3"/>
        <v>50</v>
      </c>
      <c r="L283" s="63">
        <v>50</v>
      </c>
    </row>
    <row r="284" customHeight="1" spans="1:12">
      <c r="A284" s="3">
        <v>1988</v>
      </c>
      <c r="B284" s="3" t="s">
        <v>2244</v>
      </c>
      <c r="C284" s="3" t="s">
        <v>1993</v>
      </c>
      <c r="D284" s="3" t="s">
        <v>1567</v>
      </c>
      <c r="E284" s="3">
        <v>8</v>
      </c>
      <c r="F284" s="3">
        <v>1</v>
      </c>
      <c r="I284" s="3">
        <v>80</v>
      </c>
      <c r="J284" s="62">
        <f t="shared" si="0"/>
        <v>80</v>
      </c>
      <c r="K284" s="62">
        <f t="shared" si="3"/>
        <v>40</v>
      </c>
      <c r="L284" s="63">
        <v>40</v>
      </c>
    </row>
    <row r="285" customHeight="1" spans="1:12">
      <c r="A285" s="3">
        <v>1987</v>
      </c>
      <c r="B285" s="3" t="s">
        <v>102</v>
      </c>
      <c r="C285" s="3" t="s">
        <v>1993</v>
      </c>
      <c r="D285" s="3" t="s">
        <v>1567</v>
      </c>
      <c r="E285" s="3">
        <v>8</v>
      </c>
      <c r="F285" s="3">
        <v>1</v>
      </c>
      <c r="I285" s="3">
        <v>35</v>
      </c>
      <c r="J285" s="62">
        <f t="shared" si="0"/>
        <v>35</v>
      </c>
      <c r="K285" s="62">
        <f t="shared" si="3"/>
        <v>40</v>
      </c>
      <c r="L285" s="63">
        <v>40</v>
      </c>
    </row>
    <row r="286" customHeight="1" spans="1:12">
      <c r="A286" s="3">
        <v>1987</v>
      </c>
      <c r="B286" s="3" t="s">
        <v>2244</v>
      </c>
      <c r="C286" s="3" t="s">
        <v>1993</v>
      </c>
      <c r="E286" s="3">
        <v>8</v>
      </c>
      <c r="F286" s="3">
        <v>1</v>
      </c>
      <c r="I286" s="3">
        <v>50</v>
      </c>
      <c r="J286" s="62">
        <f t="shared" si="0"/>
        <v>50</v>
      </c>
      <c r="K286" s="62">
        <f t="shared" si="3"/>
        <v>35</v>
      </c>
      <c r="L286" s="63">
        <v>35</v>
      </c>
    </row>
    <row r="287" customHeight="1" spans="1:12">
      <c r="A287" s="3">
        <v>1988</v>
      </c>
      <c r="B287" s="3" t="s">
        <v>102</v>
      </c>
      <c r="C287" s="3" t="s">
        <v>5140</v>
      </c>
      <c r="E287" s="3">
        <v>8</v>
      </c>
      <c r="F287" s="3">
        <v>1</v>
      </c>
      <c r="I287" s="3">
        <v>20</v>
      </c>
      <c r="J287" s="62">
        <f t="shared" si="0"/>
        <v>20</v>
      </c>
      <c r="K287" s="62">
        <f t="shared" si="3"/>
        <v>20</v>
      </c>
      <c r="L287" s="63">
        <v>20</v>
      </c>
    </row>
    <row r="288" customHeight="1" spans="1:12">
      <c r="A288" s="3">
        <v>1988</v>
      </c>
      <c r="B288" s="3" t="s">
        <v>102</v>
      </c>
      <c r="C288" s="3" t="s">
        <v>5141</v>
      </c>
      <c r="E288" s="3">
        <v>8</v>
      </c>
      <c r="F288" s="3">
        <v>1</v>
      </c>
      <c r="I288" s="3">
        <v>25</v>
      </c>
      <c r="J288" s="62">
        <f t="shared" si="0"/>
        <v>25</v>
      </c>
      <c r="K288" s="62">
        <f t="shared" si="3"/>
        <v>25</v>
      </c>
      <c r="L288" s="63">
        <v>25</v>
      </c>
    </row>
    <row r="289" customHeight="1" spans="1:12">
      <c r="A289" s="3">
        <v>1990</v>
      </c>
      <c r="B289" s="3" t="s">
        <v>2244</v>
      </c>
      <c r="C289" s="3" t="s">
        <v>5142</v>
      </c>
      <c r="E289" s="3">
        <v>8</v>
      </c>
      <c r="F289" s="3">
        <v>1</v>
      </c>
      <c r="I289" s="3">
        <v>15</v>
      </c>
      <c r="J289" s="62">
        <f t="shared" si="0"/>
        <v>15</v>
      </c>
      <c r="K289" s="62">
        <f t="shared" si="3"/>
        <v>20</v>
      </c>
      <c r="L289" s="63">
        <v>20</v>
      </c>
    </row>
    <row r="290" customHeight="1" spans="1:12">
      <c r="A290" s="3">
        <v>1987</v>
      </c>
      <c r="B290" s="3" t="s">
        <v>2244</v>
      </c>
      <c r="C290" s="3" t="s">
        <v>2132</v>
      </c>
      <c r="D290" s="3" t="s">
        <v>2072</v>
      </c>
      <c r="E290" s="3">
        <v>9</v>
      </c>
      <c r="F290" s="3">
        <v>1</v>
      </c>
      <c r="I290" s="3">
        <v>150</v>
      </c>
      <c r="J290" s="62">
        <f t="shared" si="0"/>
        <v>150</v>
      </c>
      <c r="K290" s="62">
        <f t="shared" si="3"/>
        <v>40</v>
      </c>
      <c r="L290" s="63">
        <v>40</v>
      </c>
    </row>
    <row r="291" customHeight="1" spans="1:12">
      <c r="A291" s="3">
        <v>1987</v>
      </c>
      <c r="B291" s="3" t="s">
        <v>2244</v>
      </c>
      <c r="C291" s="3" t="s">
        <v>2132</v>
      </c>
      <c r="D291" s="3" t="s">
        <v>2072</v>
      </c>
      <c r="E291" s="3">
        <v>7</v>
      </c>
      <c r="F291" s="3">
        <v>1</v>
      </c>
      <c r="I291" s="3">
        <v>25</v>
      </c>
      <c r="J291" s="62">
        <f t="shared" si="0"/>
        <v>25</v>
      </c>
      <c r="K291" s="62">
        <f t="shared" si="3"/>
        <v>10</v>
      </c>
      <c r="L291" s="63">
        <v>10</v>
      </c>
    </row>
    <row r="292" customHeight="1" spans="1:12">
      <c r="A292" s="3">
        <v>1988</v>
      </c>
      <c r="B292" s="3" t="s">
        <v>102</v>
      </c>
      <c r="C292" s="3" t="s">
        <v>5143</v>
      </c>
      <c r="E292" s="3">
        <v>8</v>
      </c>
      <c r="F292" s="3">
        <v>1</v>
      </c>
      <c r="I292" s="3">
        <v>15</v>
      </c>
      <c r="J292" s="62">
        <f t="shared" si="0"/>
        <v>15</v>
      </c>
      <c r="K292" s="62">
        <f t="shared" si="3"/>
        <v>10</v>
      </c>
      <c r="L292" s="63">
        <v>10</v>
      </c>
    </row>
    <row r="293" customHeight="1" spans="1:12">
      <c r="A293" s="3">
        <v>1988</v>
      </c>
      <c r="B293" s="3" t="s">
        <v>102</v>
      </c>
      <c r="C293" s="3" t="s">
        <v>5144</v>
      </c>
      <c r="E293" s="3">
        <v>8</v>
      </c>
      <c r="F293" s="3">
        <v>4</v>
      </c>
      <c r="I293" s="3">
        <v>15</v>
      </c>
      <c r="J293" s="62">
        <f t="shared" si="0"/>
        <v>60</v>
      </c>
      <c r="K293" s="62">
        <f t="shared" si="3"/>
        <v>10</v>
      </c>
      <c r="L293" s="63">
        <v>40</v>
      </c>
    </row>
    <row r="294" customHeight="1" spans="1:12">
      <c r="A294" s="3">
        <v>1990</v>
      </c>
      <c r="B294" s="3" t="s">
        <v>5088</v>
      </c>
      <c r="C294" s="3" t="s">
        <v>5145</v>
      </c>
      <c r="E294" s="3">
        <v>9</v>
      </c>
      <c r="F294" s="3">
        <v>1</v>
      </c>
      <c r="I294" s="3">
        <v>40</v>
      </c>
      <c r="J294" s="62">
        <f t="shared" si="0"/>
        <v>40</v>
      </c>
      <c r="K294" s="62">
        <f t="shared" si="3"/>
        <v>30</v>
      </c>
      <c r="L294" s="63">
        <v>30</v>
      </c>
    </row>
    <row r="295" customHeight="1" spans="1:12">
      <c r="A295" s="3">
        <v>1990</v>
      </c>
      <c r="B295" s="3" t="s">
        <v>5042</v>
      </c>
      <c r="C295" s="3" t="s">
        <v>4760</v>
      </c>
      <c r="E295" s="3">
        <v>9</v>
      </c>
      <c r="F295" s="3">
        <v>1</v>
      </c>
      <c r="I295" s="3">
        <v>20</v>
      </c>
      <c r="J295" s="62">
        <f t="shared" si="0"/>
        <v>20</v>
      </c>
      <c r="K295" s="62">
        <f t="shared" si="3"/>
        <v>20</v>
      </c>
      <c r="L295" s="63">
        <v>20</v>
      </c>
    </row>
    <row r="296" customHeight="1" spans="1:12">
      <c r="A296" s="3">
        <v>2012</v>
      </c>
      <c r="B296" s="3" t="s">
        <v>5031</v>
      </c>
      <c r="C296" s="3" t="s">
        <v>5146</v>
      </c>
      <c r="E296" s="3">
        <v>10</v>
      </c>
      <c r="F296" s="3">
        <v>1</v>
      </c>
      <c r="I296" s="3">
        <v>10</v>
      </c>
      <c r="J296" s="62">
        <f t="shared" si="0"/>
        <v>10</v>
      </c>
      <c r="K296" s="62">
        <f t="shared" si="3"/>
        <v>10</v>
      </c>
      <c r="L296" s="63">
        <v>10</v>
      </c>
    </row>
    <row r="297" customHeight="1" spans="1:12">
      <c r="A297" s="3">
        <v>2012</v>
      </c>
      <c r="B297" s="3" t="s">
        <v>5147</v>
      </c>
      <c r="C297" s="3" t="s">
        <v>157</v>
      </c>
      <c r="D297" s="3" t="s">
        <v>3585</v>
      </c>
      <c r="E297" s="3" t="s">
        <v>5148</v>
      </c>
      <c r="F297" s="3">
        <v>1</v>
      </c>
      <c r="I297" s="3">
        <v>10</v>
      </c>
      <c r="J297" s="62">
        <f t="shared" si="0"/>
        <v>10</v>
      </c>
      <c r="K297" s="62">
        <f t="shared" si="3"/>
        <v>10</v>
      </c>
      <c r="L297" s="63">
        <v>10</v>
      </c>
    </row>
    <row r="298" customHeight="1" spans="1:12">
      <c r="A298" s="3">
        <v>2011</v>
      </c>
      <c r="B298" s="3" t="s">
        <v>5044</v>
      </c>
      <c r="C298" s="3" t="s">
        <v>157</v>
      </c>
      <c r="D298" s="3" t="s">
        <v>3585</v>
      </c>
      <c r="E298" s="3">
        <v>9</v>
      </c>
      <c r="F298" s="3">
        <v>1</v>
      </c>
      <c r="I298" s="3">
        <v>10</v>
      </c>
      <c r="J298" s="62">
        <f t="shared" si="0"/>
        <v>10</v>
      </c>
      <c r="K298" s="62">
        <f t="shared" si="3"/>
        <v>10</v>
      </c>
      <c r="L298" s="63">
        <v>10</v>
      </c>
    </row>
    <row r="299" customHeight="1" spans="1:12">
      <c r="A299" s="3">
        <v>2012</v>
      </c>
      <c r="B299" s="3" t="s">
        <v>5149</v>
      </c>
      <c r="C299" s="3" t="s">
        <v>157</v>
      </c>
      <c r="D299" s="3" t="s">
        <v>5052</v>
      </c>
      <c r="E299" s="3">
        <v>10</v>
      </c>
      <c r="F299" s="3">
        <v>1</v>
      </c>
      <c r="I299" s="3">
        <v>20</v>
      </c>
      <c r="J299" s="62">
        <f t="shared" si="0"/>
        <v>20</v>
      </c>
      <c r="K299" s="62">
        <f t="shared" si="3"/>
        <v>20</v>
      </c>
      <c r="L299" s="63">
        <v>20</v>
      </c>
    </row>
    <row r="300" customHeight="1" spans="1:12">
      <c r="A300" s="3">
        <v>2011</v>
      </c>
      <c r="B300" s="3" t="s">
        <v>5044</v>
      </c>
      <c r="C300" s="3" t="s">
        <v>157</v>
      </c>
      <c r="D300" s="3" t="s">
        <v>5150</v>
      </c>
      <c r="E300" s="3">
        <v>9</v>
      </c>
      <c r="F300" s="3">
        <v>1</v>
      </c>
      <c r="I300" s="3">
        <v>20</v>
      </c>
      <c r="J300" s="62">
        <f t="shared" si="0"/>
        <v>20</v>
      </c>
      <c r="K300" s="62">
        <f t="shared" si="3"/>
        <v>20</v>
      </c>
      <c r="L300" s="63">
        <v>20</v>
      </c>
    </row>
    <row r="301" customHeight="1" spans="1:12">
      <c r="A301" s="3">
        <v>2012</v>
      </c>
      <c r="B301" s="3" t="s">
        <v>5149</v>
      </c>
      <c r="C301" s="3" t="s">
        <v>157</v>
      </c>
      <c r="D301" s="3" t="s">
        <v>5052</v>
      </c>
      <c r="E301" s="3">
        <v>10</v>
      </c>
      <c r="F301" s="3">
        <v>1</v>
      </c>
      <c r="I301" s="3">
        <v>20</v>
      </c>
      <c r="J301" s="62">
        <f t="shared" si="0"/>
        <v>20</v>
      </c>
      <c r="K301" s="62">
        <f t="shared" si="3"/>
        <v>20</v>
      </c>
      <c r="L301" s="63">
        <v>20</v>
      </c>
    </row>
    <row r="302" customHeight="1" spans="1:12">
      <c r="A302" s="3">
        <v>1988</v>
      </c>
      <c r="B302" s="3" t="s">
        <v>5151</v>
      </c>
      <c r="C302" s="3" t="s">
        <v>288</v>
      </c>
      <c r="D302" s="3" t="s">
        <v>2577</v>
      </c>
      <c r="E302" s="3">
        <v>10</v>
      </c>
      <c r="F302" s="3">
        <v>1</v>
      </c>
      <c r="I302" s="3">
        <v>200</v>
      </c>
      <c r="J302" s="62">
        <f t="shared" si="0"/>
        <v>200</v>
      </c>
      <c r="K302" s="62">
        <f t="shared" si="3"/>
        <v>200</v>
      </c>
      <c r="L302" s="63">
        <v>200</v>
      </c>
    </row>
    <row r="303" customHeight="1" spans="1:12">
      <c r="A303" s="3">
        <v>1988</v>
      </c>
      <c r="B303" s="3" t="s">
        <v>2244</v>
      </c>
      <c r="C303" s="3" t="s">
        <v>288</v>
      </c>
      <c r="E303" s="3">
        <v>7</v>
      </c>
      <c r="F303" s="3">
        <v>1</v>
      </c>
      <c r="I303" s="3">
        <v>120</v>
      </c>
      <c r="J303" s="62">
        <f t="shared" si="0"/>
        <v>120</v>
      </c>
      <c r="K303" s="62">
        <f t="shared" si="3"/>
        <v>125</v>
      </c>
      <c r="L303" s="63">
        <v>125</v>
      </c>
    </row>
    <row r="304" customHeight="1" spans="1:12">
      <c r="A304" s="3">
        <v>1989</v>
      </c>
      <c r="B304" s="3" t="s">
        <v>102</v>
      </c>
      <c r="C304" s="3" t="s">
        <v>288</v>
      </c>
      <c r="E304" s="3">
        <v>9</v>
      </c>
      <c r="F304" s="3">
        <v>2</v>
      </c>
      <c r="I304" s="3">
        <v>90</v>
      </c>
      <c r="J304" s="62">
        <f t="shared" si="0"/>
        <v>180</v>
      </c>
      <c r="K304" s="62">
        <f t="shared" si="3"/>
        <v>80</v>
      </c>
      <c r="L304" s="63">
        <v>160</v>
      </c>
    </row>
    <row r="305" customHeight="1" spans="1:12">
      <c r="A305" s="3">
        <v>1988</v>
      </c>
      <c r="B305" s="3" t="s">
        <v>102</v>
      </c>
      <c r="C305" s="3" t="s">
        <v>288</v>
      </c>
      <c r="D305" s="3" t="s">
        <v>1927</v>
      </c>
      <c r="E305" s="3">
        <v>9</v>
      </c>
      <c r="F305" s="3">
        <v>2</v>
      </c>
      <c r="I305" s="3">
        <v>400</v>
      </c>
      <c r="J305" s="62">
        <f t="shared" si="0"/>
        <v>800</v>
      </c>
      <c r="K305" s="62"/>
      <c r="L305" s="63"/>
    </row>
    <row r="306" customHeight="1" spans="1:12">
      <c r="A306" s="3">
        <v>1989</v>
      </c>
      <c r="B306" s="3" t="s">
        <v>102</v>
      </c>
      <c r="C306" s="3" t="s">
        <v>288</v>
      </c>
      <c r="E306" s="3">
        <v>8.5</v>
      </c>
      <c r="F306" s="3">
        <v>1</v>
      </c>
      <c r="I306" s="3">
        <v>35</v>
      </c>
      <c r="J306" s="62">
        <f t="shared" si="0"/>
        <v>35</v>
      </c>
      <c r="K306" s="62">
        <f t="shared" ref="K306:K312" si="4">L306/F306</f>
        <v>60</v>
      </c>
      <c r="L306" s="63">
        <v>60</v>
      </c>
    </row>
    <row r="307" customHeight="1" spans="1:12">
      <c r="A307" s="3">
        <v>1988</v>
      </c>
      <c r="B307" s="3" t="s">
        <v>102</v>
      </c>
      <c r="C307" s="3" t="s">
        <v>288</v>
      </c>
      <c r="E307" s="3">
        <v>8</v>
      </c>
      <c r="F307" s="3">
        <v>1</v>
      </c>
      <c r="I307" s="3">
        <v>175</v>
      </c>
      <c r="J307" s="62">
        <f t="shared" si="0"/>
        <v>175</v>
      </c>
      <c r="K307" s="62">
        <f t="shared" si="4"/>
        <v>175</v>
      </c>
      <c r="L307" s="63">
        <v>175</v>
      </c>
    </row>
    <row r="308" customHeight="1" spans="1:12">
      <c r="A308" s="3">
        <v>1989</v>
      </c>
      <c r="B308" s="3" t="s">
        <v>102</v>
      </c>
      <c r="C308" s="3" t="s">
        <v>288</v>
      </c>
      <c r="E308" s="3">
        <v>8</v>
      </c>
      <c r="F308" s="3">
        <v>1</v>
      </c>
      <c r="I308" s="3">
        <v>35</v>
      </c>
      <c r="J308" s="62">
        <f t="shared" si="0"/>
        <v>35</v>
      </c>
      <c r="K308" s="62">
        <f t="shared" si="4"/>
        <v>35</v>
      </c>
      <c r="L308" s="63">
        <v>35</v>
      </c>
    </row>
    <row r="309" customHeight="1" spans="1:12">
      <c r="A309" s="3">
        <v>1987</v>
      </c>
      <c r="B309" s="3" t="s">
        <v>102</v>
      </c>
      <c r="C309" s="3" t="s">
        <v>288</v>
      </c>
      <c r="D309" s="3" t="s">
        <v>1567</v>
      </c>
      <c r="E309" s="3">
        <v>6</v>
      </c>
      <c r="F309" s="3">
        <v>1</v>
      </c>
      <c r="I309" s="3">
        <v>100</v>
      </c>
      <c r="J309" s="62">
        <f t="shared" si="0"/>
        <v>100</v>
      </c>
      <c r="K309" s="62">
        <f t="shared" si="4"/>
        <v>100</v>
      </c>
      <c r="L309" s="63">
        <v>100</v>
      </c>
    </row>
    <row r="310" customHeight="1" spans="1:12">
      <c r="A310" s="3">
        <v>1994</v>
      </c>
      <c r="B310" s="3" t="s">
        <v>127</v>
      </c>
      <c r="C310" s="3" t="s">
        <v>288</v>
      </c>
      <c r="E310" s="3">
        <v>9</v>
      </c>
      <c r="F310" s="3">
        <v>21</v>
      </c>
      <c r="H310" s="3" t="s">
        <v>5474</v>
      </c>
      <c r="I310" s="3">
        <v>100</v>
      </c>
      <c r="J310" s="62">
        <f t="shared" si="0"/>
        <v>2100</v>
      </c>
      <c r="K310" s="62">
        <f t="shared" si="4"/>
        <v>40</v>
      </c>
      <c r="L310" s="63">
        <v>840</v>
      </c>
    </row>
    <row r="311" customHeight="1" spans="1:12">
      <c r="A311" s="3">
        <v>1994</v>
      </c>
      <c r="B311" s="3" t="s">
        <v>127</v>
      </c>
      <c r="C311" s="3" t="s">
        <v>288</v>
      </c>
      <c r="E311" s="3">
        <v>8.5</v>
      </c>
      <c r="F311" s="3">
        <v>1</v>
      </c>
      <c r="H311" s="3" t="s">
        <v>5474</v>
      </c>
      <c r="I311" s="3">
        <v>40</v>
      </c>
      <c r="J311" s="62">
        <f t="shared" si="0"/>
        <v>40</v>
      </c>
      <c r="K311" s="62">
        <f t="shared" si="4"/>
        <v>25</v>
      </c>
      <c r="L311" s="63">
        <v>25</v>
      </c>
    </row>
    <row r="312" customHeight="1" spans="1:12">
      <c r="A312" s="3">
        <v>1994</v>
      </c>
      <c r="B312" s="3" t="s">
        <v>127</v>
      </c>
      <c r="C312" s="3" t="s">
        <v>288</v>
      </c>
      <c r="E312" s="3">
        <v>8</v>
      </c>
      <c r="F312" s="3">
        <v>2</v>
      </c>
      <c r="H312" s="3" t="s">
        <v>5474</v>
      </c>
      <c r="I312" s="3">
        <v>25</v>
      </c>
      <c r="J312" s="62">
        <f t="shared" si="0"/>
        <v>50</v>
      </c>
      <c r="K312" s="62">
        <f t="shared" si="4"/>
        <v>20</v>
      </c>
      <c r="L312" s="63">
        <v>40</v>
      </c>
    </row>
    <row r="313" customHeight="1" spans="1:12">
      <c r="A313" s="3">
        <v>1987</v>
      </c>
      <c r="B313" s="3" t="s">
        <v>102</v>
      </c>
      <c r="C313" s="3" t="s">
        <v>288</v>
      </c>
      <c r="D313" s="3"/>
      <c r="E313" s="3">
        <v>8</v>
      </c>
      <c r="F313" s="3">
        <v>1</v>
      </c>
      <c r="I313" s="3">
        <v>600</v>
      </c>
      <c r="J313" s="62">
        <f t="shared" si="0"/>
        <v>600</v>
      </c>
      <c r="K313" s="62"/>
      <c r="L313" s="63"/>
    </row>
    <row r="314" customHeight="1" spans="1:12">
      <c r="A314" s="3">
        <v>1987</v>
      </c>
      <c r="B314" s="3" t="s">
        <v>102</v>
      </c>
      <c r="C314" s="3" t="s">
        <v>288</v>
      </c>
      <c r="D314" s="3"/>
      <c r="E314" s="3">
        <v>8</v>
      </c>
      <c r="F314" s="3">
        <v>1</v>
      </c>
      <c r="I314" s="3">
        <v>350</v>
      </c>
      <c r="J314" s="62">
        <f t="shared" si="0"/>
        <v>350</v>
      </c>
      <c r="K314" s="62"/>
      <c r="L314" s="63"/>
    </row>
    <row r="315" customHeight="1" spans="1:12">
      <c r="A315" s="3">
        <v>1989</v>
      </c>
      <c r="B315" s="3" t="s">
        <v>102</v>
      </c>
      <c r="C315" s="3" t="s">
        <v>288</v>
      </c>
      <c r="D315" s="3" t="s">
        <v>2072</v>
      </c>
      <c r="E315" s="3" t="s">
        <v>467</v>
      </c>
      <c r="F315" s="3">
        <v>4</v>
      </c>
      <c r="I315" s="3">
        <v>75</v>
      </c>
      <c r="J315" s="62">
        <f t="shared" si="0"/>
        <v>300</v>
      </c>
      <c r="K315" s="62">
        <f t="shared" ref="K315:K336" si="5">L315/F315</f>
        <v>22.5</v>
      </c>
      <c r="L315" s="63">
        <v>90</v>
      </c>
    </row>
    <row r="316" customHeight="1" spans="1:12">
      <c r="A316" s="3">
        <v>1989</v>
      </c>
      <c r="B316" s="3" t="s">
        <v>102</v>
      </c>
      <c r="C316" s="3" t="s">
        <v>288</v>
      </c>
      <c r="D316" s="3" t="s">
        <v>2072</v>
      </c>
      <c r="E316" s="3">
        <v>8.5</v>
      </c>
      <c r="F316" s="3">
        <v>1</v>
      </c>
      <c r="I316" s="3">
        <v>40</v>
      </c>
      <c r="J316" s="62">
        <f t="shared" si="0"/>
        <v>40</v>
      </c>
      <c r="K316" s="62">
        <f t="shared" si="5"/>
        <v>50</v>
      </c>
      <c r="L316" s="63">
        <v>50</v>
      </c>
    </row>
    <row r="317" customHeight="1" spans="1:12">
      <c r="A317" s="3">
        <v>1989</v>
      </c>
      <c r="B317" s="3" t="s">
        <v>102</v>
      </c>
      <c r="C317" s="3" t="s">
        <v>288</v>
      </c>
      <c r="D317" s="3" t="s">
        <v>2072</v>
      </c>
      <c r="E317" s="3">
        <v>8</v>
      </c>
      <c r="F317" s="3">
        <v>2</v>
      </c>
      <c r="I317" s="3">
        <v>25</v>
      </c>
      <c r="J317" s="62">
        <f t="shared" si="0"/>
        <v>50</v>
      </c>
      <c r="K317" s="62">
        <f t="shared" si="5"/>
        <v>20</v>
      </c>
      <c r="L317" s="63">
        <v>40</v>
      </c>
    </row>
    <row r="318" customHeight="1" spans="1:12">
      <c r="A318" s="3">
        <v>1990</v>
      </c>
      <c r="B318" s="3" t="s">
        <v>102</v>
      </c>
      <c r="C318" s="3" t="s">
        <v>288</v>
      </c>
      <c r="D318" s="3" t="s">
        <v>2072</v>
      </c>
      <c r="E318" s="3" t="s">
        <v>467</v>
      </c>
      <c r="F318" s="3">
        <v>1</v>
      </c>
      <c r="I318" s="3">
        <v>30</v>
      </c>
      <c r="J318" s="62">
        <f t="shared" si="0"/>
        <v>30</v>
      </c>
      <c r="K318" s="62">
        <f t="shared" si="5"/>
        <v>30</v>
      </c>
      <c r="L318" s="63">
        <v>30</v>
      </c>
    </row>
    <row r="319" customHeight="1" spans="1:12">
      <c r="A319" s="3">
        <v>1990</v>
      </c>
      <c r="B319" s="3" t="s">
        <v>102</v>
      </c>
      <c r="C319" s="3" t="s">
        <v>288</v>
      </c>
      <c r="D319" s="3" t="s">
        <v>2072</v>
      </c>
      <c r="E319" s="3">
        <v>8</v>
      </c>
      <c r="F319" s="3">
        <v>3</v>
      </c>
      <c r="I319" s="3">
        <v>25</v>
      </c>
      <c r="J319" s="62">
        <f t="shared" si="0"/>
        <v>75</v>
      </c>
      <c r="K319" s="62">
        <f t="shared" si="5"/>
        <v>6.66666666666667</v>
      </c>
      <c r="L319" s="63">
        <v>20</v>
      </c>
    </row>
    <row r="320" customHeight="1" spans="1:12">
      <c r="A320" s="3">
        <v>1990</v>
      </c>
      <c r="B320" s="3" t="s">
        <v>102</v>
      </c>
      <c r="C320" s="3" t="s">
        <v>288</v>
      </c>
      <c r="D320" s="3" t="s">
        <v>2072</v>
      </c>
      <c r="E320" s="3">
        <v>9</v>
      </c>
      <c r="F320" s="3">
        <v>1</v>
      </c>
      <c r="I320" s="3">
        <v>50</v>
      </c>
      <c r="J320" s="62">
        <f t="shared" si="0"/>
        <v>50</v>
      </c>
      <c r="K320" s="62">
        <f t="shared" si="5"/>
        <v>40</v>
      </c>
      <c r="L320" s="63">
        <v>40</v>
      </c>
    </row>
    <row r="321" customHeight="1" spans="1:12">
      <c r="A321" s="3">
        <v>1990</v>
      </c>
      <c r="B321" s="3" t="s">
        <v>102</v>
      </c>
      <c r="C321" s="3" t="s">
        <v>288</v>
      </c>
      <c r="D321" s="3" t="s">
        <v>2072</v>
      </c>
      <c r="E321" s="3">
        <v>8.5</v>
      </c>
      <c r="F321" s="3">
        <v>1</v>
      </c>
      <c r="I321" s="3">
        <v>35</v>
      </c>
      <c r="J321" s="62">
        <f t="shared" si="0"/>
        <v>35</v>
      </c>
      <c r="K321" s="62">
        <f t="shared" si="5"/>
        <v>25</v>
      </c>
      <c r="L321" s="63">
        <v>25</v>
      </c>
    </row>
    <row r="322" customHeight="1" spans="1:12">
      <c r="A322" s="3">
        <v>1990</v>
      </c>
      <c r="B322" s="3" t="s">
        <v>102</v>
      </c>
      <c r="C322" s="3" t="s">
        <v>288</v>
      </c>
      <c r="D322" s="3" t="s">
        <v>2072</v>
      </c>
      <c r="E322" s="3">
        <v>7</v>
      </c>
      <c r="F322" s="3">
        <v>1</v>
      </c>
      <c r="I322" s="3">
        <v>15</v>
      </c>
      <c r="J322" s="62">
        <f t="shared" si="0"/>
        <v>15</v>
      </c>
      <c r="K322" s="62">
        <f t="shared" si="5"/>
        <v>15</v>
      </c>
      <c r="L322" s="63">
        <v>15</v>
      </c>
    </row>
    <row r="323" customHeight="1" spans="1:12">
      <c r="A323" s="3">
        <v>1990</v>
      </c>
      <c r="B323" s="3" t="s">
        <v>102</v>
      </c>
      <c r="C323" s="3" t="s">
        <v>288</v>
      </c>
      <c r="E323" s="3">
        <v>9</v>
      </c>
      <c r="F323" s="3">
        <v>8</v>
      </c>
      <c r="I323" s="3">
        <v>50</v>
      </c>
      <c r="J323" s="62">
        <f t="shared" si="0"/>
        <v>400</v>
      </c>
      <c r="K323" s="62">
        <f t="shared" si="5"/>
        <v>40</v>
      </c>
      <c r="L323" s="63">
        <v>320</v>
      </c>
    </row>
    <row r="324" customHeight="1" spans="1:12">
      <c r="A324" s="3">
        <v>1990</v>
      </c>
      <c r="B324" s="3" t="s">
        <v>102</v>
      </c>
      <c r="C324" s="3" t="s">
        <v>288</v>
      </c>
      <c r="E324" s="3">
        <v>8</v>
      </c>
      <c r="F324" s="3">
        <v>1</v>
      </c>
      <c r="I324" s="3">
        <v>25</v>
      </c>
      <c r="J324" s="62">
        <f t="shared" si="0"/>
        <v>25</v>
      </c>
      <c r="K324" s="62">
        <f t="shared" si="5"/>
        <v>20</v>
      </c>
      <c r="L324" s="63">
        <v>20</v>
      </c>
    </row>
    <row r="325" customHeight="1" spans="1:12">
      <c r="A325" s="3">
        <v>1990</v>
      </c>
      <c r="B325" s="3" t="s">
        <v>5152</v>
      </c>
      <c r="C325" s="3" t="s">
        <v>288</v>
      </c>
      <c r="E325" s="3" t="s">
        <v>244</v>
      </c>
      <c r="F325" s="3">
        <v>1</v>
      </c>
      <c r="I325" s="3">
        <v>100</v>
      </c>
      <c r="J325" s="62">
        <f t="shared" si="0"/>
        <v>100</v>
      </c>
      <c r="K325" s="62">
        <f t="shared" si="5"/>
        <v>75</v>
      </c>
      <c r="L325" s="63">
        <v>75</v>
      </c>
    </row>
    <row r="326" customHeight="1" spans="1:12">
      <c r="A326" s="3">
        <v>1988</v>
      </c>
      <c r="B326" s="3" t="s">
        <v>102</v>
      </c>
      <c r="C326" s="3" t="s">
        <v>288</v>
      </c>
      <c r="D326" s="3" t="s">
        <v>1927</v>
      </c>
      <c r="E326" s="3">
        <v>7</v>
      </c>
      <c r="F326" s="3">
        <v>9</v>
      </c>
      <c r="H326" s="3"/>
      <c r="I326" s="3">
        <v>100</v>
      </c>
      <c r="J326" s="62">
        <f t="shared" si="0"/>
        <v>900</v>
      </c>
      <c r="K326" s="62">
        <f t="shared" si="5"/>
        <v>100</v>
      </c>
      <c r="L326" s="63">
        <v>900</v>
      </c>
    </row>
    <row r="327" customHeight="1" spans="1:12">
      <c r="A327" s="3">
        <v>1988</v>
      </c>
      <c r="B327" s="3" t="s">
        <v>102</v>
      </c>
      <c r="C327" s="3" t="s">
        <v>288</v>
      </c>
      <c r="D327" s="3" t="s">
        <v>1927</v>
      </c>
      <c r="E327" s="3" t="s">
        <v>1919</v>
      </c>
      <c r="F327" s="3">
        <v>1</v>
      </c>
      <c r="I327" s="3">
        <v>75</v>
      </c>
      <c r="J327" s="62">
        <f t="shared" si="0"/>
        <v>75</v>
      </c>
      <c r="K327" s="62">
        <f t="shared" si="5"/>
        <v>60</v>
      </c>
      <c r="L327" s="63">
        <v>60</v>
      </c>
    </row>
    <row r="328" customHeight="1" spans="1:12">
      <c r="A328" s="3">
        <v>1990</v>
      </c>
      <c r="B328" s="3" t="s">
        <v>2244</v>
      </c>
      <c r="C328" s="3" t="s">
        <v>288</v>
      </c>
      <c r="D328" s="3" t="s">
        <v>2072</v>
      </c>
      <c r="E328" s="3" t="s">
        <v>462</v>
      </c>
      <c r="F328" s="3">
        <v>10</v>
      </c>
      <c r="I328" s="3">
        <v>20</v>
      </c>
      <c r="J328" s="62">
        <f t="shared" si="0"/>
        <v>200</v>
      </c>
      <c r="K328" s="62">
        <f t="shared" si="5"/>
        <v>25</v>
      </c>
      <c r="L328" s="63">
        <v>250</v>
      </c>
    </row>
    <row r="329" customHeight="1" spans="1:12">
      <c r="A329" s="3">
        <v>1990</v>
      </c>
      <c r="B329" s="3" t="s">
        <v>2244</v>
      </c>
      <c r="C329" s="3" t="s">
        <v>288</v>
      </c>
      <c r="D329" s="3" t="s">
        <v>2072</v>
      </c>
      <c r="E329" s="3">
        <v>7</v>
      </c>
      <c r="F329" s="3">
        <v>1</v>
      </c>
      <c r="I329" s="3">
        <v>10</v>
      </c>
      <c r="J329" s="62">
        <f t="shared" si="0"/>
        <v>10</v>
      </c>
      <c r="K329" s="62">
        <f t="shared" si="5"/>
        <v>15</v>
      </c>
      <c r="L329" s="63">
        <v>15</v>
      </c>
    </row>
    <row r="330" customHeight="1" spans="1:12">
      <c r="A330" s="3">
        <v>1990</v>
      </c>
      <c r="B330" s="3" t="s">
        <v>2125</v>
      </c>
      <c r="C330" s="3" t="s">
        <v>288</v>
      </c>
      <c r="E330" s="3">
        <v>9</v>
      </c>
      <c r="F330" s="3">
        <v>2</v>
      </c>
      <c r="I330" s="3">
        <v>30</v>
      </c>
      <c r="J330" s="62">
        <f t="shared" si="0"/>
        <v>60</v>
      </c>
      <c r="K330" s="62">
        <f t="shared" si="5"/>
        <v>35</v>
      </c>
      <c r="L330" s="63">
        <v>70</v>
      </c>
    </row>
    <row r="331" customHeight="1" spans="1:12">
      <c r="A331" s="3">
        <v>1990</v>
      </c>
      <c r="B331" s="3" t="s">
        <v>102</v>
      </c>
      <c r="C331" s="3" t="s">
        <v>288</v>
      </c>
      <c r="E331" s="3">
        <v>7</v>
      </c>
      <c r="F331" s="3">
        <v>1</v>
      </c>
      <c r="I331" s="3">
        <v>15</v>
      </c>
      <c r="J331" s="62">
        <f t="shared" si="0"/>
        <v>15</v>
      </c>
      <c r="K331" s="62">
        <f t="shared" si="5"/>
        <v>15</v>
      </c>
      <c r="L331" s="63">
        <v>15</v>
      </c>
    </row>
    <row r="332" customHeight="1" spans="1:12">
      <c r="A332" s="65">
        <v>1989</v>
      </c>
      <c r="B332" s="45" t="s">
        <v>1995</v>
      </c>
      <c r="C332" s="45" t="s">
        <v>288</v>
      </c>
      <c r="D332" s="45" t="s">
        <v>2646</v>
      </c>
      <c r="E332" s="65">
        <v>10</v>
      </c>
      <c r="F332" s="65">
        <v>2</v>
      </c>
      <c r="G332" s="45"/>
      <c r="H332" s="45"/>
      <c r="I332" s="3">
        <v>175</v>
      </c>
      <c r="J332" s="62">
        <f t="shared" si="0"/>
        <v>350</v>
      </c>
      <c r="K332" s="62">
        <f t="shared" si="5"/>
        <v>160</v>
      </c>
      <c r="L332" s="63">
        <v>320</v>
      </c>
    </row>
    <row r="333" customHeight="1" spans="1:12">
      <c r="A333" s="65">
        <v>1989</v>
      </c>
      <c r="B333" s="45" t="s">
        <v>1995</v>
      </c>
      <c r="C333" s="45" t="s">
        <v>288</v>
      </c>
      <c r="D333" s="45" t="s">
        <v>2646</v>
      </c>
      <c r="E333" s="65">
        <v>9</v>
      </c>
      <c r="F333" s="65">
        <v>8</v>
      </c>
      <c r="G333" s="45"/>
      <c r="I333" s="3">
        <v>35</v>
      </c>
      <c r="J333" s="62">
        <f t="shared" si="0"/>
        <v>280</v>
      </c>
      <c r="K333" s="62">
        <f t="shared" si="5"/>
        <v>30</v>
      </c>
      <c r="L333" s="63">
        <v>240</v>
      </c>
    </row>
    <row r="334" customHeight="1" spans="1:12">
      <c r="A334" s="3">
        <v>1991</v>
      </c>
      <c r="B334" s="3" t="s">
        <v>2125</v>
      </c>
      <c r="C334" s="3" t="s">
        <v>288</v>
      </c>
      <c r="E334" s="3">
        <v>10</v>
      </c>
      <c r="F334" s="3">
        <v>1</v>
      </c>
      <c r="I334" s="3">
        <v>100</v>
      </c>
      <c r="J334" s="62">
        <f t="shared" si="0"/>
        <v>100</v>
      </c>
      <c r="K334" s="62">
        <f t="shared" si="5"/>
        <v>100</v>
      </c>
      <c r="L334" s="63">
        <v>100</v>
      </c>
    </row>
    <row r="335" customHeight="1" spans="1:12">
      <c r="A335" s="3">
        <v>1991</v>
      </c>
      <c r="B335" s="3" t="s">
        <v>1802</v>
      </c>
      <c r="C335" s="3" t="s">
        <v>288</v>
      </c>
      <c r="E335" s="3">
        <v>9</v>
      </c>
      <c r="F335" s="3">
        <v>2</v>
      </c>
      <c r="H335" s="3" t="s">
        <v>5474</v>
      </c>
      <c r="I335" s="3">
        <v>20</v>
      </c>
      <c r="J335" s="62">
        <f t="shared" si="0"/>
        <v>40</v>
      </c>
      <c r="K335" s="62">
        <f t="shared" si="5"/>
        <v>25</v>
      </c>
      <c r="L335" s="63">
        <v>50</v>
      </c>
    </row>
    <row r="336" customHeight="1" spans="1:12">
      <c r="A336" s="3">
        <v>1988</v>
      </c>
      <c r="B336" s="3" t="s">
        <v>102</v>
      </c>
      <c r="C336" s="3" t="s">
        <v>2645</v>
      </c>
      <c r="E336" s="3">
        <v>6</v>
      </c>
      <c r="F336" s="3">
        <v>1</v>
      </c>
      <c r="I336" s="3">
        <v>80</v>
      </c>
      <c r="J336" s="62">
        <f t="shared" si="0"/>
        <v>80</v>
      </c>
      <c r="K336" s="62">
        <f t="shared" si="5"/>
        <v>75</v>
      </c>
      <c r="L336" s="63">
        <v>75</v>
      </c>
    </row>
    <row r="337" customHeight="1" spans="1:12">
      <c r="A337" s="3">
        <v>1988</v>
      </c>
      <c r="B337" s="3" t="s">
        <v>102</v>
      </c>
      <c r="C337" s="3" t="s">
        <v>288</v>
      </c>
      <c r="E337" s="3">
        <v>9</v>
      </c>
      <c r="F337" s="3">
        <v>2</v>
      </c>
      <c r="I337" s="3">
        <v>400</v>
      </c>
      <c r="J337" s="62">
        <f t="shared" si="0"/>
        <v>800</v>
      </c>
      <c r="K337" s="62"/>
      <c r="L337" s="63"/>
    </row>
    <row r="338" customHeight="1" spans="1:12">
      <c r="A338" s="3">
        <v>1991</v>
      </c>
      <c r="B338" s="3" t="s">
        <v>2244</v>
      </c>
      <c r="C338" s="3" t="s">
        <v>2645</v>
      </c>
      <c r="E338" s="3">
        <v>8</v>
      </c>
      <c r="F338" s="3">
        <v>1</v>
      </c>
      <c r="I338" s="3">
        <v>15</v>
      </c>
      <c r="J338" s="62">
        <f t="shared" si="0"/>
        <v>15</v>
      </c>
      <c r="K338" s="62">
        <f t="shared" ref="K338:K391" si="6">L338/F338</f>
        <v>25</v>
      </c>
      <c r="L338" s="63">
        <v>25</v>
      </c>
    </row>
    <row r="339" customHeight="1" spans="1:12">
      <c r="A339" s="3">
        <v>1991</v>
      </c>
      <c r="B339" s="3" t="s">
        <v>2244</v>
      </c>
      <c r="C339" s="3" t="s">
        <v>2645</v>
      </c>
      <c r="E339" s="3">
        <v>7</v>
      </c>
      <c r="F339" s="3">
        <v>1</v>
      </c>
      <c r="I339" s="3">
        <v>10</v>
      </c>
      <c r="J339" s="62">
        <f t="shared" si="0"/>
        <v>10</v>
      </c>
      <c r="K339" s="62">
        <f t="shared" si="6"/>
        <v>15</v>
      </c>
      <c r="L339" s="63">
        <v>15</v>
      </c>
    </row>
    <row r="340" customHeight="1" spans="1:12">
      <c r="A340" s="3">
        <v>1988</v>
      </c>
      <c r="B340" s="3" t="s">
        <v>2244</v>
      </c>
      <c r="C340" s="3" t="s">
        <v>2645</v>
      </c>
      <c r="D340" s="3" t="s">
        <v>1567</v>
      </c>
      <c r="E340" s="3">
        <v>7</v>
      </c>
      <c r="F340" s="3">
        <v>1</v>
      </c>
      <c r="I340" s="3">
        <v>125</v>
      </c>
      <c r="J340" s="62">
        <f t="shared" si="0"/>
        <v>125</v>
      </c>
      <c r="K340" s="62">
        <f t="shared" si="6"/>
        <v>100</v>
      </c>
      <c r="L340" s="63">
        <v>100</v>
      </c>
    </row>
    <row r="341" customHeight="1" spans="1:12">
      <c r="A341" s="3">
        <v>1991</v>
      </c>
      <c r="B341" s="3" t="s">
        <v>1802</v>
      </c>
      <c r="C341" s="3" t="s">
        <v>2645</v>
      </c>
      <c r="D341" s="3" t="s">
        <v>1927</v>
      </c>
      <c r="E341" s="3">
        <v>9</v>
      </c>
      <c r="F341" s="3">
        <v>1</v>
      </c>
      <c r="I341" s="3">
        <v>20</v>
      </c>
      <c r="J341" s="62">
        <f t="shared" si="0"/>
        <v>20</v>
      </c>
      <c r="K341" s="62">
        <f t="shared" si="6"/>
        <v>25</v>
      </c>
      <c r="L341" s="63">
        <v>25</v>
      </c>
    </row>
    <row r="342" customHeight="1" spans="1:12">
      <c r="A342" s="3">
        <v>1988</v>
      </c>
      <c r="B342" s="3" t="s">
        <v>102</v>
      </c>
      <c r="C342" s="3" t="s">
        <v>2645</v>
      </c>
      <c r="D342" s="3" t="s">
        <v>2072</v>
      </c>
      <c r="E342" s="3">
        <v>5</v>
      </c>
      <c r="F342" s="3">
        <v>2</v>
      </c>
      <c r="I342" s="3">
        <v>35</v>
      </c>
      <c r="J342" s="62">
        <f t="shared" si="0"/>
        <v>70</v>
      </c>
      <c r="K342" s="62">
        <f t="shared" si="6"/>
        <v>20</v>
      </c>
      <c r="L342" s="63">
        <v>40</v>
      </c>
    </row>
    <row r="343" customHeight="1" spans="1:12">
      <c r="A343" s="3">
        <v>1992</v>
      </c>
      <c r="B343" s="3" t="s">
        <v>62</v>
      </c>
      <c r="C343" s="3" t="s">
        <v>2645</v>
      </c>
      <c r="E343" s="3">
        <v>9</v>
      </c>
      <c r="F343" s="3">
        <v>1</v>
      </c>
      <c r="I343" s="3">
        <v>25</v>
      </c>
      <c r="J343" s="62">
        <f t="shared" si="0"/>
        <v>25</v>
      </c>
      <c r="K343" s="62">
        <f t="shared" si="6"/>
        <v>30</v>
      </c>
      <c r="L343" s="63">
        <v>30</v>
      </c>
    </row>
    <row r="344" customHeight="1" spans="1:12">
      <c r="A344" s="3">
        <v>1988</v>
      </c>
      <c r="B344" s="3" t="s">
        <v>102</v>
      </c>
      <c r="C344" s="3" t="s">
        <v>2645</v>
      </c>
      <c r="D344" s="3" t="s">
        <v>1927</v>
      </c>
      <c r="E344" s="3">
        <v>8</v>
      </c>
      <c r="F344" s="3">
        <v>2</v>
      </c>
      <c r="I344" s="3">
        <v>175</v>
      </c>
      <c r="J344" s="62">
        <f t="shared" si="0"/>
        <v>350</v>
      </c>
      <c r="K344" s="62">
        <f t="shared" si="6"/>
        <v>175</v>
      </c>
      <c r="L344" s="63">
        <v>350</v>
      </c>
    </row>
    <row r="345" customHeight="1" spans="1:12">
      <c r="A345" s="3">
        <v>1988</v>
      </c>
      <c r="B345" s="3" t="s">
        <v>102</v>
      </c>
      <c r="C345" s="3" t="s">
        <v>2645</v>
      </c>
      <c r="D345" s="3" t="s">
        <v>1927</v>
      </c>
      <c r="E345" s="3">
        <v>7</v>
      </c>
      <c r="F345" s="3">
        <v>1</v>
      </c>
      <c r="I345" s="3">
        <v>100</v>
      </c>
      <c r="J345" s="62">
        <f t="shared" si="0"/>
        <v>100</v>
      </c>
      <c r="K345" s="62">
        <f t="shared" si="6"/>
        <v>125</v>
      </c>
      <c r="L345" s="63">
        <v>125</v>
      </c>
    </row>
    <row r="346" customHeight="1" spans="1:12">
      <c r="A346" s="3">
        <v>1989</v>
      </c>
      <c r="B346" s="3" t="s">
        <v>1995</v>
      </c>
      <c r="C346" s="3" t="s">
        <v>5153</v>
      </c>
      <c r="E346" s="3">
        <v>8</v>
      </c>
      <c r="F346" s="3">
        <v>3</v>
      </c>
      <c r="I346" s="3">
        <v>25</v>
      </c>
      <c r="J346" s="62">
        <f t="shared" si="0"/>
        <v>75</v>
      </c>
      <c r="K346" s="62">
        <f t="shared" si="6"/>
        <v>20</v>
      </c>
      <c r="L346" s="63">
        <v>60</v>
      </c>
    </row>
    <row r="347" customHeight="1" spans="1:12">
      <c r="A347" s="3">
        <v>1989</v>
      </c>
      <c r="B347" s="3" t="s">
        <v>2523</v>
      </c>
      <c r="C347" s="3" t="s">
        <v>5154</v>
      </c>
      <c r="E347" s="3">
        <v>9</v>
      </c>
      <c r="F347" s="3">
        <v>3</v>
      </c>
      <c r="I347" s="3">
        <v>35</v>
      </c>
      <c r="J347" s="62">
        <f t="shared" si="0"/>
        <v>105</v>
      </c>
      <c r="K347" s="62">
        <f t="shared" si="6"/>
        <v>30</v>
      </c>
      <c r="L347" s="63">
        <v>90</v>
      </c>
    </row>
    <row r="348" customHeight="1" spans="1:12">
      <c r="A348" s="3">
        <v>1991</v>
      </c>
      <c r="B348" s="3" t="s">
        <v>5155</v>
      </c>
      <c r="C348" s="3" t="s">
        <v>5154</v>
      </c>
      <c r="E348" s="3">
        <v>8</v>
      </c>
      <c r="F348" s="3">
        <v>1</v>
      </c>
      <c r="I348" s="3">
        <v>15</v>
      </c>
      <c r="J348" s="62">
        <f t="shared" si="0"/>
        <v>15</v>
      </c>
      <c r="K348" s="62">
        <f t="shared" si="6"/>
        <v>20</v>
      </c>
      <c r="L348" s="63">
        <v>20</v>
      </c>
    </row>
    <row r="349" customHeight="1" spans="1:12">
      <c r="A349" s="3">
        <v>1989</v>
      </c>
      <c r="B349" s="3" t="s">
        <v>102</v>
      </c>
      <c r="C349" s="3" t="s">
        <v>5156</v>
      </c>
      <c r="E349" s="3">
        <v>7</v>
      </c>
      <c r="F349" s="3">
        <v>1</v>
      </c>
      <c r="I349" s="3">
        <v>15</v>
      </c>
      <c r="J349" s="62">
        <f t="shared" si="0"/>
        <v>15</v>
      </c>
      <c r="K349" s="62">
        <f t="shared" si="6"/>
        <v>20</v>
      </c>
      <c r="L349" s="63">
        <v>20</v>
      </c>
    </row>
    <row r="350" customHeight="1" spans="1:12">
      <c r="A350" s="3">
        <v>1990</v>
      </c>
      <c r="B350" s="3" t="s">
        <v>5099</v>
      </c>
      <c r="C350" s="3" t="s">
        <v>5157</v>
      </c>
      <c r="D350" s="3" t="s">
        <v>5158</v>
      </c>
      <c r="E350" s="3">
        <v>8</v>
      </c>
      <c r="F350" s="3">
        <v>1</v>
      </c>
      <c r="I350" s="3">
        <v>10</v>
      </c>
      <c r="J350" s="62">
        <f t="shared" si="0"/>
        <v>10</v>
      </c>
      <c r="K350" s="62">
        <f t="shared" si="6"/>
        <v>0</v>
      </c>
      <c r="L350" s="63">
        <v>0</v>
      </c>
    </row>
    <row r="351" customHeight="1" spans="1:12">
      <c r="A351" s="3">
        <v>1990</v>
      </c>
      <c r="B351" s="3" t="s">
        <v>5159</v>
      </c>
      <c r="C351" s="3" t="s">
        <v>5157</v>
      </c>
      <c r="E351" s="3" t="s">
        <v>155</v>
      </c>
      <c r="F351" s="3">
        <v>1</v>
      </c>
      <c r="I351" s="3">
        <v>50</v>
      </c>
      <c r="J351" s="62">
        <f t="shared" si="0"/>
        <v>50</v>
      </c>
      <c r="K351" s="62">
        <f t="shared" si="6"/>
        <v>40</v>
      </c>
      <c r="L351" s="63">
        <v>40</v>
      </c>
    </row>
    <row r="352" customHeight="1" spans="1:12">
      <c r="A352" s="3">
        <v>1989</v>
      </c>
      <c r="B352" s="3" t="s">
        <v>2244</v>
      </c>
      <c r="C352" s="3" t="s">
        <v>2023</v>
      </c>
      <c r="E352" s="3">
        <v>9</v>
      </c>
      <c r="F352" s="3">
        <v>4</v>
      </c>
      <c r="H352" s="3" t="s">
        <v>5474</v>
      </c>
      <c r="I352" s="3">
        <v>20</v>
      </c>
      <c r="J352" s="62">
        <f t="shared" si="0"/>
        <v>80</v>
      </c>
      <c r="K352" s="62">
        <f t="shared" si="6"/>
        <v>10</v>
      </c>
      <c r="L352" s="63">
        <v>40</v>
      </c>
    </row>
    <row r="353" customHeight="1" spans="1:12">
      <c r="A353" s="3">
        <v>1989</v>
      </c>
      <c r="B353" s="3" t="s">
        <v>2244</v>
      </c>
      <c r="C353" s="3" t="s">
        <v>2023</v>
      </c>
      <c r="E353" s="3">
        <v>8</v>
      </c>
      <c r="F353" s="3">
        <v>1</v>
      </c>
      <c r="H353" s="3" t="s">
        <v>5474</v>
      </c>
      <c r="I353" s="3">
        <v>10</v>
      </c>
      <c r="J353" s="62">
        <f t="shared" si="0"/>
        <v>10</v>
      </c>
      <c r="K353" s="62">
        <f t="shared" si="6"/>
        <v>0</v>
      </c>
      <c r="L353" s="63">
        <v>0</v>
      </c>
    </row>
    <row r="354" customHeight="1" spans="1:12">
      <c r="A354" s="3">
        <v>1978</v>
      </c>
      <c r="B354" s="3" t="s">
        <v>62</v>
      </c>
      <c r="C354" s="3" t="s">
        <v>5160</v>
      </c>
      <c r="E354" s="3">
        <v>7</v>
      </c>
      <c r="F354" s="3">
        <v>1</v>
      </c>
      <c r="H354" s="3" t="s">
        <v>5744</v>
      </c>
      <c r="I354" s="3">
        <v>75</v>
      </c>
      <c r="J354" s="62">
        <f t="shared" si="0"/>
        <v>75</v>
      </c>
      <c r="K354" s="62">
        <f t="shared" si="6"/>
        <v>75</v>
      </c>
      <c r="L354" s="63">
        <v>75</v>
      </c>
    </row>
    <row r="355" customHeight="1" spans="1:12">
      <c r="A355" s="3">
        <v>2010</v>
      </c>
      <c r="B355" s="3" t="s">
        <v>5161</v>
      </c>
      <c r="C355" s="3" t="s">
        <v>5162</v>
      </c>
      <c r="D355" s="3" t="s">
        <v>5163</v>
      </c>
      <c r="E355" s="3">
        <v>10</v>
      </c>
      <c r="F355" s="3">
        <v>1</v>
      </c>
      <c r="I355" s="3">
        <v>25</v>
      </c>
      <c r="J355" s="62">
        <f t="shared" si="0"/>
        <v>25</v>
      </c>
      <c r="K355" s="62">
        <f t="shared" si="6"/>
        <v>25</v>
      </c>
      <c r="L355" s="63">
        <v>25</v>
      </c>
    </row>
    <row r="356" customHeight="1" spans="1:12">
      <c r="A356" s="3">
        <v>2011</v>
      </c>
      <c r="B356" s="3" t="s">
        <v>4835</v>
      </c>
      <c r="C356" s="3" t="s">
        <v>4836</v>
      </c>
      <c r="E356" s="3">
        <v>10</v>
      </c>
      <c r="F356" s="3">
        <v>4</v>
      </c>
      <c r="I356" s="3">
        <v>115</v>
      </c>
      <c r="J356" s="62">
        <f t="shared" si="0"/>
        <v>460</v>
      </c>
      <c r="K356" s="62">
        <f t="shared" si="6"/>
        <v>75</v>
      </c>
      <c r="L356" s="63">
        <v>300</v>
      </c>
    </row>
    <row r="357" customHeight="1" spans="1:12">
      <c r="A357" s="3">
        <v>1987</v>
      </c>
      <c r="B357" s="3" t="s">
        <v>62</v>
      </c>
      <c r="C357" s="3" t="s">
        <v>5164</v>
      </c>
      <c r="E357" s="3">
        <v>8</v>
      </c>
      <c r="F357" s="3">
        <v>1</v>
      </c>
      <c r="I357" s="3">
        <v>10</v>
      </c>
      <c r="J357" s="62">
        <f t="shared" si="0"/>
        <v>10</v>
      </c>
      <c r="K357" s="62">
        <f t="shared" si="6"/>
        <v>20</v>
      </c>
      <c r="L357" s="63">
        <v>20</v>
      </c>
    </row>
    <row r="358" customHeight="1" spans="1:12">
      <c r="A358" s="3">
        <v>1979</v>
      </c>
      <c r="B358" s="3" t="s">
        <v>5031</v>
      </c>
      <c r="C358" s="3" t="s">
        <v>5165</v>
      </c>
      <c r="E358" s="3">
        <v>7</v>
      </c>
      <c r="F358" s="3">
        <v>1</v>
      </c>
      <c r="I358" s="3">
        <v>30</v>
      </c>
      <c r="J358" s="62">
        <f t="shared" si="0"/>
        <v>30</v>
      </c>
      <c r="K358" s="62">
        <f t="shared" si="6"/>
        <v>30</v>
      </c>
      <c r="L358" s="63">
        <v>30</v>
      </c>
    </row>
    <row r="359" customHeight="1" spans="1:12">
      <c r="A359" s="3">
        <v>1984</v>
      </c>
      <c r="B359" s="3" t="s">
        <v>5031</v>
      </c>
      <c r="C359" s="3" t="s">
        <v>5166</v>
      </c>
      <c r="E359" s="3">
        <v>8</v>
      </c>
      <c r="F359" s="3">
        <v>1</v>
      </c>
      <c r="I359" s="3">
        <v>25</v>
      </c>
      <c r="J359" s="62">
        <f t="shared" si="0"/>
        <v>25</v>
      </c>
      <c r="K359" s="62">
        <f t="shared" si="6"/>
        <v>20</v>
      </c>
      <c r="L359" s="63">
        <v>20</v>
      </c>
    </row>
    <row r="360" customHeight="1" spans="1:12">
      <c r="A360" s="3">
        <v>1984</v>
      </c>
      <c r="B360" s="3" t="s">
        <v>5031</v>
      </c>
      <c r="C360" s="3" t="s">
        <v>5166</v>
      </c>
      <c r="E360" s="3">
        <v>7</v>
      </c>
      <c r="F360" s="3">
        <v>3</v>
      </c>
      <c r="I360" s="3">
        <v>15</v>
      </c>
      <c r="J360" s="62">
        <f t="shared" si="0"/>
        <v>45</v>
      </c>
      <c r="K360" s="62">
        <f t="shared" si="6"/>
        <v>10</v>
      </c>
      <c r="L360" s="63">
        <v>30</v>
      </c>
    </row>
    <row r="361" customHeight="1" spans="1:12">
      <c r="A361" s="3">
        <v>1988</v>
      </c>
      <c r="B361" s="3" t="s">
        <v>2244</v>
      </c>
      <c r="C361" s="3" t="s">
        <v>5167</v>
      </c>
      <c r="E361" s="3">
        <v>7</v>
      </c>
      <c r="F361" s="3">
        <v>1</v>
      </c>
      <c r="I361" s="3">
        <v>10</v>
      </c>
      <c r="J361" s="62">
        <f t="shared" si="0"/>
        <v>10</v>
      </c>
      <c r="K361" s="62">
        <f t="shared" si="6"/>
        <v>10</v>
      </c>
      <c r="L361" s="63">
        <v>10</v>
      </c>
    </row>
    <row r="362" customHeight="1" spans="1:12">
      <c r="A362" s="3">
        <v>1989</v>
      </c>
      <c r="B362" s="3" t="s">
        <v>102</v>
      </c>
      <c r="C362" s="3" t="s">
        <v>5167</v>
      </c>
      <c r="E362" s="3">
        <v>8</v>
      </c>
      <c r="F362" s="3">
        <v>1</v>
      </c>
      <c r="I362" s="3">
        <v>10</v>
      </c>
      <c r="J362" s="62">
        <f t="shared" si="0"/>
        <v>10</v>
      </c>
      <c r="K362" s="62">
        <f t="shared" si="6"/>
        <v>10</v>
      </c>
      <c r="L362" s="63">
        <v>10</v>
      </c>
    </row>
    <row r="363" customHeight="1" spans="1:12">
      <c r="A363" s="3">
        <v>1988</v>
      </c>
      <c r="B363" s="3" t="s">
        <v>102</v>
      </c>
      <c r="C363" s="3" t="s">
        <v>5167</v>
      </c>
      <c r="E363" s="3">
        <v>8</v>
      </c>
      <c r="F363" s="3">
        <v>2</v>
      </c>
      <c r="I363" s="3">
        <v>15</v>
      </c>
      <c r="J363" s="62">
        <f t="shared" si="0"/>
        <v>30</v>
      </c>
      <c r="K363" s="62">
        <f t="shared" si="6"/>
        <v>15</v>
      </c>
      <c r="L363" s="63">
        <v>30</v>
      </c>
    </row>
    <row r="364" customHeight="1" spans="1:12">
      <c r="A364" s="3">
        <v>1988</v>
      </c>
      <c r="B364" s="3" t="s">
        <v>2244</v>
      </c>
      <c r="C364" s="3" t="s">
        <v>5167</v>
      </c>
      <c r="D364" s="3" t="s">
        <v>1927</v>
      </c>
      <c r="E364" s="3">
        <v>8</v>
      </c>
      <c r="F364" s="3">
        <v>1</v>
      </c>
      <c r="I364" s="3">
        <v>15</v>
      </c>
      <c r="J364" s="62">
        <f t="shared" si="0"/>
        <v>15</v>
      </c>
      <c r="K364" s="62">
        <f t="shared" si="6"/>
        <v>15</v>
      </c>
      <c r="L364" s="63">
        <v>15</v>
      </c>
    </row>
    <row r="365" customHeight="1" spans="1:12">
      <c r="A365" s="3">
        <v>1987</v>
      </c>
      <c r="B365" s="3" t="s">
        <v>102</v>
      </c>
      <c r="C365" s="3" t="s">
        <v>5167</v>
      </c>
      <c r="E365" s="3">
        <v>8</v>
      </c>
      <c r="F365" s="3">
        <v>1</v>
      </c>
      <c r="I365" s="3">
        <v>20</v>
      </c>
      <c r="J365" s="62">
        <f t="shared" si="0"/>
        <v>20</v>
      </c>
      <c r="K365" s="62">
        <f t="shared" si="6"/>
        <v>25</v>
      </c>
      <c r="L365" s="63">
        <v>25</v>
      </c>
    </row>
    <row r="366" customHeight="1" spans="1:12">
      <c r="A366" s="3">
        <v>1988</v>
      </c>
      <c r="B366" s="3" t="s">
        <v>102</v>
      </c>
      <c r="C366" s="3" t="s">
        <v>5167</v>
      </c>
      <c r="E366" s="3">
        <v>9</v>
      </c>
      <c r="F366" s="3">
        <v>1</v>
      </c>
      <c r="I366" s="3">
        <v>30</v>
      </c>
      <c r="J366" s="62">
        <f t="shared" si="0"/>
        <v>30</v>
      </c>
      <c r="K366" s="62">
        <f t="shared" si="6"/>
        <v>30</v>
      </c>
      <c r="L366" s="63">
        <v>30</v>
      </c>
    </row>
    <row r="367" customHeight="1" spans="1:12">
      <c r="A367" s="3">
        <v>1988</v>
      </c>
      <c r="B367" s="3" t="s">
        <v>2244</v>
      </c>
      <c r="C367" s="3" t="s">
        <v>5167</v>
      </c>
      <c r="D367" s="3" t="s">
        <v>1927</v>
      </c>
      <c r="E367" s="3">
        <v>9</v>
      </c>
      <c r="F367" s="3">
        <v>1</v>
      </c>
      <c r="I367" s="3">
        <v>30</v>
      </c>
      <c r="J367" s="62">
        <f t="shared" si="0"/>
        <v>30</v>
      </c>
      <c r="K367" s="62">
        <f t="shared" si="6"/>
        <v>25</v>
      </c>
      <c r="L367" s="63">
        <v>25</v>
      </c>
    </row>
    <row r="368" customHeight="1" spans="1:12">
      <c r="A368" s="3">
        <v>1987</v>
      </c>
      <c r="B368" s="3" t="s">
        <v>2244</v>
      </c>
      <c r="C368" s="3" t="s">
        <v>5167</v>
      </c>
      <c r="E368" s="3">
        <v>8</v>
      </c>
      <c r="F368" s="3">
        <v>1</v>
      </c>
      <c r="I368" s="3">
        <v>20</v>
      </c>
      <c r="J368" s="62">
        <f t="shared" si="0"/>
        <v>20</v>
      </c>
      <c r="K368" s="62">
        <f t="shared" si="6"/>
        <v>25</v>
      </c>
      <c r="L368" s="63">
        <v>25</v>
      </c>
    </row>
    <row r="369" customHeight="1" spans="1:12">
      <c r="A369" s="3">
        <v>1987</v>
      </c>
      <c r="B369" s="3" t="s">
        <v>2244</v>
      </c>
      <c r="C369" s="3" t="s">
        <v>5167</v>
      </c>
      <c r="E369" s="3">
        <v>8</v>
      </c>
      <c r="F369" s="3">
        <v>1</v>
      </c>
      <c r="I369" s="3">
        <v>20</v>
      </c>
      <c r="J369" s="62">
        <f t="shared" si="0"/>
        <v>20</v>
      </c>
      <c r="K369" s="62">
        <f t="shared" si="6"/>
        <v>25</v>
      </c>
      <c r="L369" s="63">
        <v>25</v>
      </c>
    </row>
    <row r="370" customHeight="1" spans="1:12">
      <c r="A370" s="3">
        <v>2017</v>
      </c>
      <c r="B370" s="3" t="s">
        <v>5168</v>
      </c>
      <c r="C370" s="3" t="s">
        <v>922</v>
      </c>
      <c r="E370" s="3">
        <v>9</v>
      </c>
      <c r="F370" s="3">
        <v>1</v>
      </c>
      <c r="H370" s="3" t="s">
        <v>5474</v>
      </c>
      <c r="I370" s="3">
        <v>50</v>
      </c>
      <c r="J370" s="62">
        <f t="shared" si="0"/>
        <v>50</v>
      </c>
      <c r="K370" s="62">
        <f t="shared" si="6"/>
        <v>40</v>
      </c>
      <c r="L370" s="63">
        <v>40</v>
      </c>
    </row>
    <row r="371" customHeight="1" spans="1:12">
      <c r="A371" s="3">
        <v>1990</v>
      </c>
      <c r="B371" s="3" t="s">
        <v>5169</v>
      </c>
      <c r="C371" s="3" t="s">
        <v>4121</v>
      </c>
      <c r="E371" s="3" t="s">
        <v>5109</v>
      </c>
      <c r="F371" s="3">
        <v>1</v>
      </c>
      <c r="I371" s="3">
        <v>10</v>
      </c>
      <c r="J371" s="62">
        <f t="shared" si="0"/>
        <v>10</v>
      </c>
      <c r="K371" s="62">
        <f t="shared" si="6"/>
        <v>10</v>
      </c>
      <c r="L371" s="63">
        <v>10</v>
      </c>
    </row>
    <row r="372" customHeight="1" spans="1:12">
      <c r="A372" s="3">
        <v>1990</v>
      </c>
      <c r="B372" s="3" t="s">
        <v>5169</v>
      </c>
      <c r="C372" s="3" t="s">
        <v>4121</v>
      </c>
      <c r="E372" s="3">
        <v>7</v>
      </c>
      <c r="F372" s="3">
        <v>1</v>
      </c>
      <c r="I372" s="3">
        <v>0</v>
      </c>
      <c r="J372" s="62">
        <f t="shared" si="0"/>
        <v>0</v>
      </c>
      <c r="K372" s="62">
        <f t="shared" si="6"/>
        <v>0</v>
      </c>
      <c r="L372" s="63">
        <v>0</v>
      </c>
    </row>
    <row r="373" customHeight="1" spans="1:12">
      <c r="A373" s="3">
        <v>1990</v>
      </c>
      <c r="B373" s="3" t="s">
        <v>5170</v>
      </c>
      <c r="C373" s="3" t="s">
        <v>4121</v>
      </c>
      <c r="E373" s="3">
        <v>8</v>
      </c>
      <c r="F373" s="3">
        <v>1</v>
      </c>
      <c r="I373" s="3">
        <v>15</v>
      </c>
      <c r="J373" s="62">
        <f t="shared" si="0"/>
        <v>15</v>
      </c>
      <c r="K373" s="62">
        <f t="shared" si="6"/>
        <v>20</v>
      </c>
      <c r="L373" s="63">
        <v>20</v>
      </c>
    </row>
    <row r="374" customHeight="1" spans="1:12">
      <c r="A374" s="3">
        <v>1982</v>
      </c>
      <c r="B374" s="3" t="s">
        <v>5031</v>
      </c>
      <c r="C374" s="3" t="s">
        <v>5171</v>
      </c>
      <c r="E374" s="3">
        <v>8</v>
      </c>
      <c r="F374" s="3">
        <v>1</v>
      </c>
      <c r="I374" s="3">
        <v>20</v>
      </c>
      <c r="J374" s="62">
        <f t="shared" si="0"/>
        <v>20</v>
      </c>
      <c r="K374" s="62">
        <f t="shared" si="6"/>
        <v>20</v>
      </c>
      <c r="L374" s="63">
        <v>20</v>
      </c>
    </row>
    <row r="375" customHeight="1" spans="1:12">
      <c r="A375" s="3">
        <v>1982</v>
      </c>
      <c r="B375" s="3" t="s">
        <v>5031</v>
      </c>
      <c r="C375" s="3" t="s">
        <v>5171</v>
      </c>
      <c r="D375" s="3" t="s">
        <v>5107</v>
      </c>
      <c r="E375" s="3">
        <v>8</v>
      </c>
      <c r="F375" s="3">
        <v>2</v>
      </c>
      <c r="I375" s="3">
        <v>20</v>
      </c>
      <c r="J375" s="62">
        <f t="shared" si="0"/>
        <v>40</v>
      </c>
      <c r="K375" s="62">
        <f t="shared" si="6"/>
        <v>20</v>
      </c>
      <c r="L375" s="63">
        <v>40</v>
      </c>
    </row>
    <row r="376" customHeight="1" spans="1:12">
      <c r="A376" s="3">
        <v>2019</v>
      </c>
      <c r="B376" s="3" t="s">
        <v>5172</v>
      </c>
      <c r="C376" s="3" t="s">
        <v>5173</v>
      </c>
      <c r="E376" s="3">
        <v>8</v>
      </c>
      <c r="F376" s="3">
        <v>8</v>
      </c>
      <c r="H376" s="3" t="s">
        <v>5474</v>
      </c>
      <c r="I376" s="3">
        <v>10</v>
      </c>
      <c r="J376" s="62">
        <f t="shared" si="0"/>
        <v>80</v>
      </c>
      <c r="K376" s="62">
        <f t="shared" si="6"/>
        <v>10</v>
      </c>
      <c r="L376" s="63">
        <v>80</v>
      </c>
    </row>
    <row r="377" customHeight="1" spans="1:12">
      <c r="A377" s="3">
        <v>2019</v>
      </c>
      <c r="B377" s="3" t="s">
        <v>5172</v>
      </c>
      <c r="C377" s="3" t="s">
        <v>5173</v>
      </c>
      <c r="D377" s="3" t="s">
        <v>5174</v>
      </c>
      <c r="E377" s="3">
        <v>8</v>
      </c>
      <c r="F377" s="3">
        <v>1</v>
      </c>
      <c r="H377" s="3" t="s">
        <v>5474</v>
      </c>
      <c r="I377" s="3">
        <v>10</v>
      </c>
      <c r="J377" s="62">
        <f t="shared" si="0"/>
        <v>10</v>
      </c>
      <c r="K377" s="62">
        <f t="shared" si="6"/>
        <v>10</v>
      </c>
      <c r="L377" s="63">
        <v>10</v>
      </c>
    </row>
    <row r="378" customHeight="1" spans="1:12">
      <c r="A378" s="3">
        <v>2019</v>
      </c>
      <c r="B378" s="3" t="s">
        <v>5149</v>
      </c>
      <c r="C378" s="3" t="s">
        <v>5173</v>
      </c>
      <c r="E378" s="3">
        <v>9</v>
      </c>
      <c r="F378" s="3">
        <v>1</v>
      </c>
      <c r="H378" s="3" t="s">
        <v>5474</v>
      </c>
      <c r="I378" s="3">
        <v>15</v>
      </c>
      <c r="J378" s="62">
        <f t="shared" si="0"/>
        <v>15</v>
      </c>
      <c r="K378" s="62">
        <f t="shared" si="6"/>
        <v>25</v>
      </c>
      <c r="L378" s="63">
        <v>25</v>
      </c>
    </row>
    <row r="379" customHeight="1" spans="1:12">
      <c r="A379" s="3">
        <v>1982</v>
      </c>
      <c r="B379" s="3" t="s">
        <v>5031</v>
      </c>
      <c r="C379" s="3" t="s">
        <v>5175</v>
      </c>
      <c r="E379" s="3">
        <v>9</v>
      </c>
      <c r="F379" s="3">
        <v>1</v>
      </c>
      <c r="I379" s="3">
        <v>20</v>
      </c>
      <c r="J379" s="62">
        <f t="shared" si="0"/>
        <v>20</v>
      </c>
      <c r="K379" s="62">
        <f t="shared" si="6"/>
        <v>25</v>
      </c>
      <c r="L379" s="63">
        <v>25</v>
      </c>
    </row>
    <row r="380" customHeight="1" spans="1:12">
      <c r="A380" s="3">
        <v>1980</v>
      </c>
      <c r="B380" s="3" t="s">
        <v>62</v>
      </c>
      <c r="C380" s="3" t="s">
        <v>5175</v>
      </c>
      <c r="E380" s="3">
        <v>8</v>
      </c>
      <c r="F380" s="3">
        <v>2</v>
      </c>
      <c r="I380" s="3">
        <v>30</v>
      </c>
      <c r="J380" s="62">
        <f t="shared" si="0"/>
        <v>60</v>
      </c>
      <c r="K380" s="62">
        <f t="shared" si="6"/>
        <v>30</v>
      </c>
      <c r="L380" s="63">
        <v>60</v>
      </c>
    </row>
    <row r="381" customHeight="1" spans="1:29">
      <c r="A381" s="59">
        <v>2020</v>
      </c>
      <c r="B381" s="59" t="s">
        <v>5044</v>
      </c>
      <c r="C381" s="59" t="s">
        <v>5176</v>
      </c>
      <c r="D381" s="60"/>
      <c r="E381" s="59">
        <v>9</v>
      </c>
      <c r="F381" s="59">
        <v>1</v>
      </c>
      <c r="G381" s="60"/>
      <c r="H381" s="59" t="s">
        <v>5474</v>
      </c>
      <c r="I381" s="59">
        <v>15</v>
      </c>
      <c r="J381" s="62">
        <f t="shared" si="0"/>
        <v>15</v>
      </c>
      <c r="K381" s="60">
        <f t="shared" si="6"/>
        <v>25</v>
      </c>
      <c r="L381" s="59">
        <v>25</v>
      </c>
      <c r="M381" s="59">
        <v>10</v>
      </c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  <c r="AC381" s="60"/>
    </row>
    <row r="382" customHeight="1" spans="1:29">
      <c r="A382" s="59">
        <v>2020</v>
      </c>
      <c r="B382" s="59" t="s">
        <v>23</v>
      </c>
      <c r="C382" s="59" t="s">
        <v>46</v>
      </c>
      <c r="D382" s="59" t="s">
        <v>506</v>
      </c>
      <c r="E382" s="59" t="s">
        <v>244</v>
      </c>
      <c r="F382" s="59">
        <v>1</v>
      </c>
      <c r="G382" s="60"/>
      <c r="H382" s="59" t="s">
        <v>5744</v>
      </c>
      <c r="I382" s="59">
        <v>50</v>
      </c>
      <c r="J382" s="62">
        <f t="shared" si="0"/>
        <v>50</v>
      </c>
      <c r="K382" s="60">
        <f t="shared" si="6"/>
        <v>50</v>
      </c>
      <c r="L382" s="59">
        <v>50</v>
      </c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  <c r="AC382" s="60"/>
    </row>
    <row r="383" customHeight="1" spans="1:29">
      <c r="A383" s="59">
        <v>2020</v>
      </c>
      <c r="B383" s="59" t="s">
        <v>3649</v>
      </c>
      <c r="C383" s="59" t="s">
        <v>46</v>
      </c>
      <c r="D383" s="60"/>
      <c r="E383" s="59">
        <v>10</v>
      </c>
      <c r="F383" s="59">
        <v>1</v>
      </c>
      <c r="G383" s="60"/>
      <c r="H383" s="59" t="s">
        <v>5474</v>
      </c>
      <c r="I383" s="59">
        <v>20</v>
      </c>
      <c r="J383" s="62">
        <f t="shared" si="0"/>
        <v>20</v>
      </c>
      <c r="K383" s="60">
        <f t="shared" si="6"/>
        <v>30</v>
      </c>
      <c r="L383" s="59">
        <v>30</v>
      </c>
      <c r="M383" s="59">
        <v>10</v>
      </c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  <c r="AC383" s="60"/>
    </row>
    <row r="384" customHeight="1" spans="1:29">
      <c r="A384" s="59">
        <v>2020</v>
      </c>
      <c r="B384" s="59" t="s">
        <v>57</v>
      </c>
      <c r="C384" s="59" t="s">
        <v>46</v>
      </c>
      <c r="D384" s="59" t="s">
        <v>271</v>
      </c>
      <c r="E384" s="59">
        <v>10</v>
      </c>
      <c r="F384" s="59">
        <v>1</v>
      </c>
      <c r="G384" s="60"/>
      <c r="H384" s="59" t="s">
        <v>5474</v>
      </c>
      <c r="I384" s="59">
        <v>25</v>
      </c>
      <c r="J384" s="62">
        <f t="shared" si="0"/>
        <v>25</v>
      </c>
      <c r="K384" s="60">
        <f t="shared" si="6"/>
        <v>25</v>
      </c>
      <c r="L384" s="59">
        <v>25</v>
      </c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  <c r="AC384" s="60"/>
    </row>
    <row r="385" customHeight="1" spans="1:29">
      <c r="A385" s="59">
        <v>2020</v>
      </c>
      <c r="B385" s="59" t="s">
        <v>5177</v>
      </c>
      <c r="C385" s="59" t="s">
        <v>46</v>
      </c>
      <c r="D385" s="60"/>
      <c r="E385" s="59">
        <v>9</v>
      </c>
      <c r="F385" s="59">
        <v>1</v>
      </c>
      <c r="G385" s="60"/>
      <c r="H385" s="59" t="s">
        <v>5474</v>
      </c>
      <c r="I385" s="59">
        <v>20</v>
      </c>
      <c r="J385" s="62">
        <f t="shared" si="0"/>
        <v>20</v>
      </c>
      <c r="K385" s="60">
        <f t="shared" si="6"/>
        <v>20</v>
      </c>
      <c r="L385" s="59">
        <v>20</v>
      </c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  <c r="AC385" s="60"/>
    </row>
    <row r="386" customHeight="1" spans="1:29">
      <c r="A386" s="59">
        <v>2020</v>
      </c>
      <c r="B386" s="59" t="s">
        <v>131</v>
      </c>
      <c r="C386" s="59" t="s">
        <v>46</v>
      </c>
      <c r="D386" s="60"/>
      <c r="E386" s="59">
        <v>9</v>
      </c>
      <c r="F386" s="59">
        <v>1</v>
      </c>
      <c r="G386" s="60"/>
      <c r="H386" s="59" t="s">
        <v>5474</v>
      </c>
      <c r="I386" s="59">
        <v>20</v>
      </c>
      <c r="J386" s="62">
        <f t="shared" si="0"/>
        <v>20</v>
      </c>
      <c r="K386" s="60">
        <f t="shared" si="6"/>
        <v>20</v>
      </c>
      <c r="L386" s="59">
        <v>20</v>
      </c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  <c r="AC386" s="60"/>
    </row>
    <row r="387" customHeight="1" spans="1:29">
      <c r="A387" s="59">
        <v>2020</v>
      </c>
      <c r="B387" s="59" t="s">
        <v>23</v>
      </c>
      <c r="C387" s="59" t="s">
        <v>46</v>
      </c>
      <c r="D387" s="59" t="s">
        <v>506</v>
      </c>
      <c r="E387" s="59">
        <v>9</v>
      </c>
      <c r="F387" s="59">
        <v>1</v>
      </c>
      <c r="G387" s="60"/>
      <c r="H387" s="59" t="s">
        <v>5474</v>
      </c>
      <c r="I387" s="59">
        <v>20</v>
      </c>
      <c r="J387" s="62">
        <f t="shared" si="0"/>
        <v>20</v>
      </c>
      <c r="K387" s="60">
        <f t="shared" si="6"/>
        <v>40</v>
      </c>
      <c r="L387" s="59">
        <v>40</v>
      </c>
      <c r="M387" s="59">
        <v>20</v>
      </c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  <c r="AC387" s="60"/>
    </row>
    <row r="388" customHeight="1" spans="1:12">
      <c r="A388" s="3">
        <v>1989</v>
      </c>
      <c r="B388" s="3" t="s">
        <v>5031</v>
      </c>
      <c r="C388" s="3" t="s">
        <v>5178</v>
      </c>
      <c r="E388" s="3">
        <v>9</v>
      </c>
      <c r="F388" s="3">
        <v>1</v>
      </c>
      <c r="I388" s="3">
        <v>15</v>
      </c>
      <c r="J388" s="62">
        <f t="shared" si="0"/>
        <v>15</v>
      </c>
      <c r="K388" s="62">
        <f t="shared" si="6"/>
        <v>15</v>
      </c>
      <c r="L388" s="63">
        <v>15</v>
      </c>
    </row>
    <row r="389" customHeight="1" spans="1:12">
      <c r="A389" s="3">
        <v>1996</v>
      </c>
      <c r="B389" s="3" t="s">
        <v>5179</v>
      </c>
      <c r="C389" s="3" t="s">
        <v>2997</v>
      </c>
      <c r="E389" s="3">
        <v>9</v>
      </c>
      <c r="F389" s="3">
        <v>2</v>
      </c>
      <c r="H389" s="3" t="s">
        <v>5745</v>
      </c>
      <c r="I389" s="3">
        <v>20</v>
      </c>
      <c r="J389" s="62">
        <f t="shared" si="0"/>
        <v>40</v>
      </c>
      <c r="K389" s="62">
        <f t="shared" si="6"/>
        <v>15</v>
      </c>
      <c r="L389" s="63">
        <v>30</v>
      </c>
    </row>
    <row r="390" customHeight="1" spans="1:12">
      <c r="A390" s="3">
        <v>1987</v>
      </c>
      <c r="B390" s="3" t="s">
        <v>330</v>
      </c>
      <c r="C390" s="3" t="s">
        <v>708</v>
      </c>
      <c r="D390" s="3" t="s">
        <v>709</v>
      </c>
      <c r="E390" s="3">
        <v>10</v>
      </c>
      <c r="F390" s="3">
        <v>1</v>
      </c>
      <c r="H390" s="3" t="s">
        <v>5474</v>
      </c>
      <c r="I390" s="3">
        <v>75</v>
      </c>
      <c r="J390" s="62">
        <f t="shared" si="0"/>
        <v>75</v>
      </c>
      <c r="K390" s="62">
        <f t="shared" si="6"/>
        <v>75</v>
      </c>
      <c r="L390" s="63">
        <v>75</v>
      </c>
    </row>
    <row r="391" customHeight="1" spans="1:12">
      <c r="A391" s="3">
        <v>1988</v>
      </c>
      <c r="B391" s="3" t="s">
        <v>102</v>
      </c>
      <c r="C391" s="3" t="s">
        <v>2369</v>
      </c>
      <c r="E391" s="3">
        <v>8</v>
      </c>
      <c r="F391" s="3">
        <v>1</v>
      </c>
      <c r="H391" s="3" t="s">
        <v>5744</v>
      </c>
      <c r="I391" s="3">
        <v>50</v>
      </c>
      <c r="J391" s="62">
        <f t="shared" si="0"/>
        <v>50</v>
      </c>
      <c r="K391" s="62">
        <f t="shared" si="6"/>
        <v>50</v>
      </c>
      <c r="L391" s="63">
        <v>50</v>
      </c>
    </row>
    <row r="392" customHeight="1" spans="1:12">
      <c r="A392" s="3">
        <v>1988</v>
      </c>
      <c r="B392" s="3" t="s">
        <v>102</v>
      </c>
      <c r="C392" s="3" t="s">
        <v>2369</v>
      </c>
      <c r="E392" s="3">
        <v>9</v>
      </c>
      <c r="F392" s="3">
        <v>3</v>
      </c>
      <c r="H392" s="3"/>
      <c r="I392" s="3">
        <v>200</v>
      </c>
      <c r="J392" s="62">
        <f t="shared" si="0"/>
        <v>600</v>
      </c>
      <c r="K392" s="62"/>
      <c r="L392" s="63"/>
    </row>
    <row r="393" customHeight="1" spans="1:12">
      <c r="A393" s="3">
        <v>1981</v>
      </c>
      <c r="B393" s="3" t="s">
        <v>62</v>
      </c>
      <c r="C393" s="3" t="s">
        <v>2868</v>
      </c>
      <c r="D393" s="3" t="s">
        <v>1953</v>
      </c>
      <c r="E393" s="3">
        <v>8</v>
      </c>
      <c r="F393" s="3">
        <v>1</v>
      </c>
      <c r="H393" s="3" t="s">
        <v>5474</v>
      </c>
      <c r="I393" s="3">
        <v>10</v>
      </c>
      <c r="J393" s="62">
        <f t="shared" si="0"/>
        <v>10</v>
      </c>
      <c r="K393" s="62">
        <f t="shared" ref="K393:K404" si="7">L393/F393</f>
        <v>10</v>
      </c>
      <c r="L393" s="63">
        <v>10</v>
      </c>
    </row>
    <row r="394" customHeight="1" spans="1:12">
      <c r="A394" s="3">
        <v>1984</v>
      </c>
      <c r="B394" s="3" t="s">
        <v>62</v>
      </c>
      <c r="C394" s="3" t="s">
        <v>5180</v>
      </c>
      <c r="E394" s="3">
        <v>7</v>
      </c>
      <c r="F394" s="3">
        <v>1</v>
      </c>
      <c r="I394" s="3">
        <v>0</v>
      </c>
      <c r="J394" s="62">
        <f t="shared" si="0"/>
        <v>0</v>
      </c>
      <c r="K394" s="62">
        <f t="shared" si="7"/>
        <v>0</v>
      </c>
      <c r="L394" s="63">
        <v>0</v>
      </c>
    </row>
    <row r="395" customHeight="1" spans="1:12">
      <c r="A395" s="3">
        <v>1975</v>
      </c>
      <c r="B395" s="3" t="s">
        <v>712</v>
      </c>
      <c r="C395" s="3" t="s">
        <v>713</v>
      </c>
      <c r="E395" s="3">
        <v>10</v>
      </c>
      <c r="F395" s="3">
        <v>4</v>
      </c>
      <c r="I395" s="3">
        <v>100</v>
      </c>
      <c r="J395" s="62">
        <f t="shared" si="0"/>
        <v>400</v>
      </c>
      <c r="K395" s="62">
        <f t="shared" si="7"/>
        <v>90</v>
      </c>
      <c r="L395" s="63">
        <v>360</v>
      </c>
    </row>
    <row r="396" customHeight="1" spans="1:12">
      <c r="A396" s="3">
        <v>1976</v>
      </c>
      <c r="B396" s="3" t="s">
        <v>62</v>
      </c>
      <c r="C396" s="3" t="s">
        <v>713</v>
      </c>
      <c r="E396" s="3">
        <v>9</v>
      </c>
      <c r="F396" s="3">
        <v>9</v>
      </c>
      <c r="I396" s="3">
        <v>230</v>
      </c>
      <c r="J396" s="62">
        <f t="shared" si="0"/>
        <v>2070</v>
      </c>
      <c r="K396" s="62">
        <f t="shared" si="7"/>
        <v>200</v>
      </c>
      <c r="L396" s="63">
        <v>1800</v>
      </c>
    </row>
    <row r="397" customHeight="1" spans="1:12">
      <c r="A397" s="3">
        <v>1978</v>
      </c>
      <c r="B397" s="3" t="s">
        <v>5031</v>
      </c>
      <c r="C397" s="3" t="s">
        <v>3580</v>
      </c>
      <c r="E397" s="3">
        <v>8</v>
      </c>
      <c r="F397" s="3">
        <v>1</v>
      </c>
      <c r="I397" s="3">
        <v>10</v>
      </c>
      <c r="J397" s="62">
        <f t="shared" si="0"/>
        <v>10</v>
      </c>
      <c r="K397" s="62">
        <f t="shared" si="7"/>
        <v>10</v>
      </c>
      <c r="L397" s="63">
        <v>10</v>
      </c>
    </row>
    <row r="398" customHeight="1" spans="1:12">
      <c r="A398" s="3">
        <v>2018</v>
      </c>
      <c r="B398" s="3" t="s">
        <v>237</v>
      </c>
      <c r="C398" s="3" t="s">
        <v>681</v>
      </c>
      <c r="E398" s="3">
        <v>10</v>
      </c>
      <c r="F398" s="3">
        <v>1</v>
      </c>
      <c r="H398" s="3" t="s">
        <v>5744</v>
      </c>
      <c r="I398" s="3">
        <v>100</v>
      </c>
      <c r="J398" s="62">
        <f t="shared" si="0"/>
        <v>100</v>
      </c>
      <c r="K398" s="62">
        <f t="shared" si="7"/>
        <v>125</v>
      </c>
      <c r="L398" s="63">
        <v>125</v>
      </c>
    </row>
    <row r="399" customHeight="1" spans="1:12">
      <c r="A399" s="3">
        <v>2018</v>
      </c>
      <c r="B399" s="3" t="s">
        <v>237</v>
      </c>
      <c r="C399" s="3" t="s">
        <v>681</v>
      </c>
      <c r="E399" s="3">
        <v>9</v>
      </c>
      <c r="F399" s="3">
        <v>7</v>
      </c>
      <c r="H399" s="3" t="s">
        <v>5744</v>
      </c>
      <c r="I399" s="3">
        <v>25</v>
      </c>
      <c r="J399" s="62">
        <f t="shared" si="0"/>
        <v>175</v>
      </c>
      <c r="K399" s="62">
        <f t="shared" si="7"/>
        <v>40</v>
      </c>
      <c r="L399" s="63">
        <v>280</v>
      </c>
    </row>
    <row r="400" customHeight="1" spans="1:12">
      <c r="A400" s="3">
        <v>2012</v>
      </c>
      <c r="B400" s="3" t="s">
        <v>5181</v>
      </c>
      <c r="C400" s="3" t="s">
        <v>5182</v>
      </c>
      <c r="E400" s="3">
        <v>5</v>
      </c>
      <c r="F400" s="3">
        <v>1</v>
      </c>
      <c r="H400" s="3" t="s">
        <v>5745</v>
      </c>
      <c r="I400" s="3">
        <v>25</v>
      </c>
      <c r="J400" s="62">
        <f t="shared" si="0"/>
        <v>25</v>
      </c>
      <c r="K400" s="62">
        <f t="shared" si="7"/>
        <v>25</v>
      </c>
      <c r="L400" s="63">
        <v>25</v>
      </c>
    </row>
    <row r="401" customHeight="1" spans="1:12">
      <c r="A401" s="3">
        <v>1988</v>
      </c>
      <c r="B401" s="3" t="s">
        <v>102</v>
      </c>
      <c r="C401" s="3" t="s">
        <v>5183</v>
      </c>
      <c r="E401" s="3">
        <v>7</v>
      </c>
      <c r="F401" s="3">
        <v>3</v>
      </c>
      <c r="I401" s="3">
        <v>50</v>
      </c>
      <c r="J401" s="62">
        <f t="shared" si="0"/>
        <v>150</v>
      </c>
      <c r="K401" s="62">
        <f t="shared" si="7"/>
        <v>40</v>
      </c>
      <c r="L401" s="63">
        <v>120</v>
      </c>
    </row>
    <row r="402" customHeight="1" spans="1:12">
      <c r="A402" s="3">
        <v>1989</v>
      </c>
      <c r="B402" s="3" t="s">
        <v>102</v>
      </c>
      <c r="C402" s="3" t="s">
        <v>5183</v>
      </c>
      <c r="E402" s="3">
        <v>8</v>
      </c>
      <c r="F402" s="3">
        <v>2</v>
      </c>
      <c r="I402" s="3">
        <v>10</v>
      </c>
      <c r="J402" s="62">
        <f t="shared" si="0"/>
        <v>20</v>
      </c>
      <c r="K402" s="62">
        <f t="shared" si="7"/>
        <v>10</v>
      </c>
      <c r="L402" s="63">
        <v>20</v>
      </c>
    </row>
    <row r="403" customHeight="1" spans="1:12">
      <c r="A403" s="3">
        <v>1989</v>
      </c>
      <c r="B403" s="3" t="s">
        <v>102</v>
      </c>
      <c r="C403" s="3" t="s">
        <v>5183</v>
      </c>
      <c r="E403" s="3">
        <v>7</v>
      </c>
      <c r="F403" s="3">
        <v>1</v>
      </c>
      <c r="I403" s="3">
        <v>0</v>
      </c>
      <c r="J403" s="62">
        <f t="shared" si="0"/>
        <v>0</v>
      </c>
      <c r="K403" s="62">
        <f t="shared" si="7"/>
        <v>0</v>
      </c>
      <c r="L403" s="63">
        <v>0</v>
      </c>
    </row>
    <row r="404" customHeight="1" spans="1:12">
      <c r="A404" s="3">
        <v>1989</v>
      </c>
      <c r="B404" s="3" t="s">
        <v>102</v>
      </c>
      <c r="C404" s="3" t="s">
        <v>5183</v>
      </c>
      <c r="E404" s="3">
        <v>9</v>
      </c>
      <c r="F404" s="3">
        <v>1</v>
      </c>
      <c r="I404" s="3">
        <v>20</v>
      </c>
      <c r="J404" s="62">
        <f t="shared" si="0"/>
        <v>20</v>
      </c>
      <c r="K404" s="62">
        <f t="shared" si="7"/>
        <v>20</v>
      </c>
      <c r="L404" s="63">
        <v>20</v>
      </c>
    </row>
    <row r="405" customHeight="1" spans="1:12">
      <c r="A405" s="3">
        <v>1988</v>
      </c>
      <c r="B405" s="3" t="s">
        <v>102</v>
      </c>
      <c r="C405" s="3" t="s">
        <v>5183</v>
      </c>
      <c r="E405" s="3">
        <v>9</v>
      </c>
      <c r="F405" s="3">
        <v>3</v>
      </c>
      <c r="I405" s="3">
        <v>230</v>
      </c>
      <c r="J405" s="62">
        <f t="shared" si="0"/>
        <v>690</v>
      </c>
      <c r="K405" s="62"/>
      <c r="L405" s="63"/>
    </row>
    <row r="406" customHeight="1" spans="1:12">
      <c r="A406" s="3">
        <v>1988</v>
      </c>
      <c r="B406" s="3" t="s">
        <v>102</v>
      </c>
      <c r="C406" s="3" t="s">
        <v>5183</v>
      </c>
      <c r="E406" s="3">
        <v>8</v>
      </c>
      <c r="F406" s="3">
        <v>1</v>
      </c>
      <c r="I406" s="3">
        <v>75</v>
      </c>
      <c r="J406" s="62">
        <f t="shared" si="0"/>
        <v>75</v>
      </c>
      <c r="K406" s="62">
        <f t="shared" ref="K406:K506" si="8">L406/F406</f>
        <v>10</v>
      </c>
      <c r="L406" s="63">
        <v>10</v>
      </c>
    </row>
    <row r="407" customHeight="1" spans="1:12">
      <c r="A407" s="3">
        <v>1988</v>
      </c>
      <c r="B407" s="3" t="s">
        <v>102</v>
      </c>
      <c r="C407" s="3" t="s">
        <v>5183</v>
      </c>
      <c r="E407" s="3">
        <v>7.5</v>
      </c>
      <c r="F407" s="3">
        <v>1</v>
      </c>
      <c r="I407" s="3">
        <v>60</v>
      </c>
      <c r="J407" s="62">
        <f t="shared" si="0"/>
        <v>60</v>
      </c>
      <c r="K407" s="62">
        <f t="shared" si="8"/>
        <v>50</v>
      </c>
      <c r="L407" s="63">
        <v>50</v>
      </c>
    </row>
    <row r="408" customHeight="1" spans="1:12">
      <c r="A408" s="3">
        <v>1988</v>
      </c>
      <c r="B408" s="3" t="s">
        <v>102</v>
      </c>
      <c r="C408" s="3" t="s">
        <v>5183</v>
      </c>
      <c r="E408" s="3" t="s">
        <v>984</v>
      </c>
      <c r="F408" s="3">
        <v>2</v>
      </c>
      <c r="I408" s="3">
        <v>60</v>
      </c>
      <c r="J408" s="62">
        <f t="shared" si="0"/>
        <v>120</v>
      </c>
      <c r="K408" s="62">
        <f t="shared" si="8"/>
        <v>20</v>
      </c>
      <c r="L408" s="63">
        <v>40</v>
      </c>
    </row>
    <row r="409" customHeight="1" spans="1:12">
      <c r="A409" s="3">
        <v>1989</v>
      </c>
      <c r="B409" s="3" t="s">
        <v>2244</v>
      </c>
      <c r="C409" s="3" t="s">
        <v>5183</v>
      </c>
      <c r="E409" s="3">
        <v>8</v>
      </c>
      <c r="F409" s="3">
        <v>1</v>
      </c>
      <c r="I409" s="3">
        <v>10</v>
      </c>
      <c r="J409" s="62">
        <f t="shared" si="0"/>
        <v>10</v>
      </c>
      <c r="K409" s="62">
        <f t="shared" si="8"/>
        <v>10</v>
      </c>
      <c r="L409" s="63">
        <v>10</v>
      </c>
    </row>
    <row r="410" customHeight="1" spans="1:12">
      <c r="A410" s="3">
        <v>1992</v>
      </c>
      <c r="B410" s="3" t="s">
        <v>5184</v>
      </c>
      <c r="C410" s="3" t="s">
        <v>2532</v>
      </c>
      <c r="E410" s="3">
        <v>9</v>
      </c>
      <c r="F410" s="3">
        <v>8</v>
      </c>
      <c r="H410" s="3" t="s">
        <v>5474</v>
      </c>
      <c r="I410" s="3">
        <v>20</v>
      </c>
      <c r="J410" s="62">
        <f t="shared" si="0"/>
        <v>160</v>
      </c>
      <c r="K410" s="62">
        <f t="shared" si="8"/>
        <v>20</v>
      </c>
      <c r="L410" s="63">
        <v>160</v>
      </c>
    </row>
    <row r="411" customHeight="1" spans="1:12">
      <c r="A411" s="3">
        <v>1992</v>
      </c>
      <c r="B411" s="3" t="s">
        <v>5184</v>
      </c>
      <c r="C411" s="3" t="s">
        <v>2532</v>
      </c>
      <c r="E411" s="3">
        <v>8</v>
      </c>
      <c r="F411" s="3">
        <v>3</v>
      </c>
      <c r="H411" s="3" t="s">
        <v>5474</v>
      </c>
      <c r="I411" s="3">
        <v>15</v>
      </c>
      <c r="J411" s="62">
        <f t="shared" si="0"/>
        <v>45</v>
      </c>
      <c r="K411" s="62">
        <f t="shared" si="8"/>
        <v>10</v>
      </c>
      <c r="L411" s="63">
        <v>30</v>
      </c>
    </row>
    <row r="412" customHeight="1" spans="1:12">
      <c r="A412" s="3">
        <v>1992</v>
      </c>
      <c r="B412" s="3" t="s">
        <v>62</v>
      </c>
      <c r="C412" s="3" t="s">
        <v>2532</v>
      </c>
      <c r="E412" s="3">
        <v>9</v>
      </c>
      <c r="F412" s="3">
        <v>30</v>
      </c>
      <c r="H412" s="3" t="s">
        <v>5474</v>
      </c>
      <c r="I412" s="3">
        <v>30</v>
      </c>
      <c r="J412" s="62">
        <f t="shared" si="0"/>
        <v>900</v>
      </c>
      <c r="K412" s="62">
        <f t="shared" si="8"/>
        <v>30</v>
      </c>
      <c r="L412" s="63">
        <v>900</v>
      </c>
    </row>
    <row r="413" customHeight="1" spans="1:12">
      <c r="A413" s="63">
        <v>1992</v>
      </c>
      <c r="B413" s="63" t="s">
        <v>62</v>
      </c>
      <c r="C413" s="63" t="s">
        <v>2532</v>
      </c>
      <c r="D413" s="62"/>
      <c r="E413" s="63">
        <v>8</v>
      </c>
      <c r="F413" s="63">
        <v>13</v>
      </c>
      <c r="H413" s="3" t="s">
        <v>5474</v>
      </c>
      <c r="I413" s="3">
        <v>20</v>
      </c>
      <c r="J413" s="62">
        <f t="shared" si="0"/>
        <v>260</v>
      </c>
      <c r="K413" s="62">
        <f t="shared" si="8"/>
        <v>20</v>
      </c>
      <c r="L413" s="63">
        <v>260</v>
      </c>
    </row>
    <row r="414" customHeight="1" spans="1:12">
      <c r="A414" s="3">
        <v>1992</v>
      </c>
      <c r="B414" s="3" t="s">
        <v>5185</v>
      </c>
      <c r="C414" s="3" t="s">
        <v>2532</v>
      </c>
      <c r="E414" s="3">
        <v>9</v>
      </c>
      <c r="F414" s="3">
        <v>1</v>
      </c>
      <c r="H414" s="3" t="s">
        <v>5474</v>
      </c>
      <c r="I414" s="3">
        <v>25</v>
      </c>
      <c r="J414" s="62">
        <f t="shared" si="0"/>
        <v>25</v>
      </c>
      <c r="K414" s="62">
        <f t="shared" si="8"/>
        <v>30</v>
      </c>
      <c r="L414" s="63">
        <v>30</v>
      </c>
    </row>
    <row r="415" customHeight="1" spans="1:12">
      <c r="A415" s="3">
        <v>1992</v>
      </c>
      <c r="B415" s="3" t="s">
        <v>1802</v>
      </c>
      <c r="C415" s="3" t="s">
        <v>2532</v>
      </c>
      <c r="D415" s="3" t="s">
        <v>1908</v>
      </c>
      <c r="E415" s="3">
        <v>9</v>
      </c>
      <c r="F415" s="3">
        <v>1</v>
      </c>
      <c r="H415" s="3" t="s">
        <v>5474</v>
      </c>
      <c r="I415" s="3">
        <v>30</v>
      </c>
      <c r="J415" s="62">
        <f t="shared" si="0"/>
        <v>30</v>
      </c>
      <c r="K415" s="62">
        <f t="shared" si="8"/>
        <v>30</v>
      </c>
      <c r="L415" s="63">
        <v>30</v>
      </c>
    </row>
    <row r="416" customHeight="1" spans="1:12">
      <c r="A416" s="3">
        <v>1992</v>
      </c>
      <c r="B416" s="3" t="s">
        <v>2439</v>
      </c>
      <c r="C416" s="3" t="s">
        <v>2532</v>
      </c>
      <c r="E416" s="3" t="s">
        <v>68</v>
      </c>
      <c r="F416" s="3">
        <v>1</v>
      </c>
      <c r="H416" s="3" t="s">
        <v>5474</v>
      </c>
      <c r="I416" s="3">
        <v>125</v>
      </c>
      <c r="J416" s="62">
        <f t="shared" si="0"/>
        <v>125</v>
      </c>
      <c r="K416" s="62">
        <f t="shared" si="8"/>
        <v>100</v>
      </c>
      <c r="L416" s="63">
        <v>100</v>
      </c>
    </row>
    <row r="417" customHeight="1" spans="1:12">
      <c r="A417" s="3">
        <v>1992</v>
      </c>
      <c r="B417" s="3" t="s">
        <v>2031</v>
      </c>
      <c r="C417" s="3" t="s">
        <v>2532</v>
      </c>
      <c r="E417" s="3">
        <v>10</v>
      </c>
      <c r="F417" s="3">
        <v>4</v>
      </c>
      <c r="H417" s="3" t="s">
        <v>5474</v>
      </c>
      <c r="I417" s="3">
        <v>110</v>
      </c>
      <c r="J417" s="62">
        <f t="shared" si="0"/>
        <v>440</v>
      </c>
      <c r="K417" s="62">
        <f t="shared" si="8"/>
        <v>125</v>
      </c>
      <c r="L417" s="63">
        <v>500</v>
      </c>
    </row>
    <row r="418" customHeight="1" spans="1:12">
      <c r="A418" s="3">
        <v>1992</v>
      </c>
      <c r="B418" s="3" t="s">
        <v>131</v>
      </c>
      <c r="C418" s="3" t="s">
        <v>2532</v>
      </c>
      <c r="E418" s="3">
        <v>9</v>
      </c>
      <c r="F418" s="3">
        <v>3</v>
      </c>
      <c r="H418" s="3" t="s">
        <v>5745</v>
      </c>
      <c r="I418" s="3">
        <v>20</v>
      </c>
      <c r="J418" s="62">
        <f t="shared" si="0"/>
        <v>60</v>
      </c>
      <c r="K418" s="62">
        <f t="shared" si="8"/>
        <v>30</v>
      </c>
      <c r="L418" s="63">
        <v>90</v>
      </c>
    </row>
    <row r="419" customHeight="1" spans="1:12">
      <c r="A419" s="3">
        <v>1992</v>
      </c>
      <c r="B419" s="3" t="s">
        <v>131</v>
      </c>
      <c r="C419" s="3" t="s">
        <v>2532</v>
      </c>
      <c r="E419" s="3">
        <v>8</v>
      </c>
      <c r="F419" s="3">
        <v>1</v>
      </c>
      <c r="H419" s="3" t="s">
        <v>5745</v>
      </c>
      <c r="I419" s="3">
        <v>15</v>
      </c>
      <c r="J419" s="62">
        <f t="shared" si="0"/>
        <v>15</v>
      </c>
      <c r="K419" s="62">
        <f t="shared" si="8"/>
        <v>20</v>
      </c>
      <c r="L419" s="63">
        <v>20</v>
      </c>
    </row>
    <row r="420" customHeight="1" spans="1:12">
      <c r="A420" s="3">
        <v>1992</v>
      </c>
      <c r="B420" s="3" t="s">
        <v>1802</v>
      </c>
      <c r="C420" s="3" t="s">
        <v>2532</v>
      </c>
      <c r="D420" s="3" t="s">
        <v>1908</v>
      </c>
      <c r="E420" s="3">
        <v>8</v>
      </c>
      <c r="F420" s="3">
        <v>1</v>
      </c>
      <c r="H420" s="3" t="s">
        <v>5745</v>
      </c>
      <c r="I420" s="3">
        <v>20</v>
      </c>
      <c r="J420" s="62">
        <f t="shared" si="0"/>
        <v>20</v>
      </c>
      <c r="K420" s="62">
        <f t="shared" si="8"/>
        <v>20</v>
      </c>
      <c r="L420" s="63">
        <v>20</v>
      </c>
    </row>
    <row r="421" customHeight="1" spans="1:12">
      <c r="A421" s="3">
        <v>1992</v>
      </c>
      <c r="B421" s="3" t="s">
        <v>62</v>
      </c>
      <c r="C421" s="3" t="s">
        <v>2532</v>
      </c>
      <c r="E421" s="3">
        <v>7</v>
      </c>
      <c r="F421" s="3">
        <v>1</v>
      </c>
      <c r="H421" s="3" t="s">
        <v>5745</v>
      </c>
      <c r="I421" s="3">
        <v>15</v>
      </c>
      <c r="J421" s="62">
        <f t="shared" si="0"/>
        <v>15</v>
      </c>
      <c r="K421" s="62">
        <f t="shared" si="8"/>
        <v>10</v>
      </c>
      <c r="L421" s="63">
        <v>10</v>
      </c>
    </row>
    <row r="422" customHeight="1" spans="1:12">
      <c r="A422" s="3">
        <v>1992</v>
      </c>
      <c r="B422" s="3" t="s">
        <v>62</v>
      </c>
      <c r="C422" s="3" t="s">
        <v>2532</v>
      </c>
      <c r="E422" s="3">
        <v>6</v>
      </c>
      <c r="F422" s="3">
        <v>2</v>
      </c>
      <c r="H422" s="3" t="s">
        <v>5745</v>
      </c>
      <c r="I422" s="3">
        <v>5</v>
      </c>
      <c r="J422" s="62">
        <f t="shared" si="0"/>
        <v>10</v>
      </c>
      <c r="K422" s="62">
        <f t="shared" si="8"/>
        <v>5</v>
      </c>
      <c r="L422" s="63">
        <v>10</v>
      </c>
    </row>
    <row r="423" customHeight="1" spans="1:12">
      <c r="A423" s="3">
        <v>1992</v>
      </c>
      <c r="B423" s="3" t="s">
        <v>2523</v>
      </c>
      <c r="C423" s="3" t="s">
        <v>2532</v>
      </c>
      <c r="E423" s="3">
        <v>8</v>
      </c>
      <c r="F423" s="3">
        <v>1</v>
      </c>
      <c r="H423" s="3" t="s">
        <v>5745</v>
      </c>
      <c r="I423" s="3">
        <v>15</v>
      </c>
      <c r="J423" s="62">
        <f t="shared" si="0"/>
        <v>15</v>
      </c>
      <c r="K423" s="62">
        <f t="shared" si="8"/>
        <v>20</v>
      </c>
      <c r="L423" s="63">
        <v>20</v>
      </c>
    </row>
    <row r="424" customHeight="1" spans="1:12">
      <c r="A424" s="3">
        <v>1992</v>
      </c>
      <c r="B424" s="3" t="s">
        <v>62</v>
      </c>
      <c r="C424" s="3" t="s">
        <v>5186</v>
      </c>
      <c r="E424" s="3">
        <v>9</v>
      </c>
      <c r="F424" s="3">
        <v>3</v>
      </c>
      <c r="H424" s="3" t="s">
        <v>5745</v>
      </c>
      <c r="I424" s="3">
        <v>30</v>
      </c>
      <c r="J424" s="62">
        <f t="shared" si="0"/>
        <v>90</v>
      </c>
      <c r="K424" s="62">
        <f t="shared" si="8"/>
        <v>30</v>
      </c>
      <c r="L424" s="63">
        <v>90</v>
      </c>
    </row>
    <row r="425" customHeight="1" spans="1:12">
      <c r="A425" s="3">
        <v>1989</v>
      </c>
      <c r="B425" s="3" t="s">
        <v>5035</v>
      </c>
      <c r="C425" s="3" t="s">
        <v>5187</v>
      </c>
      <c r="E425" s="3">
        <v>9</v>
      </c>
      <c r="F425" s="3">
        <v>13</v>
      </c>
      <c r="I425" s="3">
        <v>25</v>
      </c>
      <c r="J425" s="62">
        <f t="shared" si="0"/>
        <v>325</v>
      </c>
      <c r="K425" s="62">
        <f t="shared" si="8"/>
        <v>10</v>
      </c>
      <c r="L425" s="63">
        <v>130</v>
      </c>
    </row>
    <row r="426" customHeight="1" spans="1:12">
      <c r="A426" s="3">
        <v>1978</v>
      </c>
      <c r="B426" s="3" t="s">
        <v>5031</v>
      </c>
      <c r="C426" s="3" t="s">
        <v>3578</v>
      </c>
      <c r="E426" s="3">
        <v>7</v>
      </c>
      <c r="F426" s="3">
        <v>1</v>
      </c>
      <c r="I426" s="3">
        <v>10</v>
      </c>
      <c r="J426" s="62">
        <f t="shared" si="0"/>
        <v>10</v>
      </c>
      <c r="K426" s="62">
        <f t="shared" si="8"/>
        <v>10</v>
      </c>
      <c r="L426" s="63">
        <v>10</v>
      </c>
    </row>
    <row r="427" customHeight="1" spans="1:12">
      <c r="A427" s="3">
        <v>1984</v>
      </c>
      <c r="B427" s="3" t="s">
        <v>1974</v>
      </c>
      <c r="C427" s="3" t="s">
        <v>4782</v>
      </c>
      <c r="E427" s="3">
        <v>8</v>
      </c>
      <c r="F427" s="3">
        <v>1</v>
      </c>
      <c r="I427" s="3">
        <v>75</v>
      </c>
      <c r="J427" s="62">
        <f t="shared" si="0"/>
        <v>75</v>
      </c>
      <c r="K427" s="62">
        <f t="shared" si="8"/>
        <v>60</v>
      </c>
      <c r="L427" s="63">
        <v>60</v>
      </c>
    </row>
    <row r="428" customHeight="1" spans="1:12">
      <c r="A428" s="3">
        <v>1990</v>
      </c>
      <c r="B428" s="3" t="s">
        <v>5092</v>
      </c>
      <c r="C428" s="3" t="s">
        <v>5188</v>
      </c>
      <c r="E428" s="3">
        <v>8</v>
      </c>
      <c r="F428" s="3">
        <v>1</v>
      </c>
      <c r="I428" s="3">
        <v>35</v>
      </c>
      <c r="J428" s="62">
        <f t="shared" si="0"/>
        <v>35</v>
      </c>
      <c r="K428" s="62">
        <f t="shared" si="8"/>
        <v>20</v>
      </c>
      <c r="L428" s="63">
        <v>20</v>
      </c>
    </row>
    <row r="429" customHeight="1" spans="1:12">
      <c r="A429" s="3">
        <v>2008</v>
      </c>
      <c r="B429" s="3" t="s">
        <v>5189</v>
      </c>
      <c r="C429" s="3" t="s">
        <v>4790</v>
      </c>
      <c r="E429" s="3">
        <v>10</v>
      </c>
      <c r="F429" s="3">
        <v>9</v>
      </c>
      <c r="I429" s="3">
        <v>35</v>
      </c>
      <c r="J429" s="62">
        <f t="shared" si="0"/>
        <v>315</v>
      </c>
      <c r="K429" s="62">
        <f t="shared" si="8"/>
        <v>30</v>
      </c>
      <c r="L429" s="63">
        <v>270</v>
      </c>
    </row>
    <row r="430" customHeight="1" spans="1:12">
      <c r="A430" s="3">
        <v>2008</v>
      </c>
      <c r="B430" s="3" t="s">
        <v>1802</v>
      </c>
      <c r="C430" s="3" t="s">
        <v>4790</v>
      </c>
      <c r="E430" s="3">
        <v>9</v>
      </c>
      <c r="F430" s="3">
        <v>3</v>
      </c>
      <c r="H430" s="3" t="s">
        <v>5474</v>
      </c>
      <c r="I430" s="3">
        <v>50</v>
      </c>
      <c r="J430" s="62">
        <f t="shared" si="0"/>
        <v>150</v>
      </c>
      <c r="K430" s="62">
        <f t="shared" si="8"/>
        <v>20</v>
      </c>
      <c r="L430" s="63">
        <v>60</v>
      </c>
    </row>
    <row r="431" customHeight="1" spans="1:12">
      <c r="A431" s="3">
        <v>1995</v>
      </c>
      <c r="B431" s="3" t="s">
        <v>5190</v>
      </c>
      <c r="C431" s="3" t="s">
        <v>5191</v>
      </c>
      <c r="E431" s="3">
        <v>9</v>
      </c>
      <c r="F431" s="3">
        <v>2</v>
      </c>
      <c r="I431" s="3">
        <v>25</v>
      </c>
      <c r="J431" s="62">
        <f t="shared" si="0"/>
        <v>50</v>
      </c>
      <c r="K431" s="62">
        <f t="shared" si="8"/>
        <v>20</v>
      </c>
      <c r="L431" s="63">
        <v>40</v>
      </c>
    </row>
    <row r="432" customHeight="1" spans="1:12">
      <c r="A432" s="3">
        <v>1982</v>
      </c>
      <c r="B432" s="3" t="s">
        <v>5031</v>
      </c>
      <c r="C432" s="3" t="s">
        <v>5192</v>
      </c>
      <c r="E432" s="3">
        <v>7</v>
      </c>
      <c r="F432" s="3">
        <v>2</v>
      </c>
      <c r="I432" s="3">
        <v>15</v>
      </c>
      <c r="J432" s="62">
        <f t="shared" si="0"/>
        <v>30</v>
      </c>
      <c r="K432" s="62">
        <f t="shared" si="8"/>
        <v>20</v>
      </c>
      <c r="L432" s="63">
        <v>40</v>
      </c>
    </row>
    <row r="433" customHeight="1" spans="1:12">
      <c r="A433" s="3">
        <v>1978</v>
      </c>
      <c r="B433" s="3" t="s">
        <v>5031</v>
      </c>
      <c r="C433" s="3" t="s">
        <v>639</v>
      </c>
      <c r="E433" s="3">
        <v>8</v>
      </c>
      <c r="F433" s="3">
        <v>1</v>
      </c>
      <c r="I433" s="3">
        <v>65</v>
      </c>
      <c r="J433" s="62">
        <f t="shared" si="0"/>
        <v>65</v>
      </c>
      <c r="K433" s="62">
        <f t="shared" si="8"/>
        <v>40</v>
      </c>
      <c r="L433" s="63">
        <v>40</v>
      </c>
    </row>
    <row r="434" customHeight="1" spans="1:12">
      <c r="A434" s="3">
        <v>1990</v>
      </c>
      <c r="B434" s="3" t="s">
        <v>5092</v>
      </c>
      <c r="C434" s="3" t="s">
        <v>4127</v>
      </c>
      <c r="E434" s="3">
        <v>9</v>
      </c>
      <c r="F434" s="3">
        <v>1</v>
      </c>
      <c r="I434" s="3">
        <v>10</v>
      </c>
      <c r="J434" s="62">
        <f t="shared" si="0"/>
        <v>10</v>
      </c>
      <c r="K434" s="62">
        <f t="shared" si="8"/>
        <v>10</v>
      </c>
      <c r="L434" s="63">
        <v>10</v>
      </c>
    </row>
    <row r="435" customHeight="1" spans="1:12">
      <c r="A435" s="3">
        <v>2001</v>
      </c>
      <c r="B435" s="3" t="s">
        <v>1802</v>
      </c>
      <c r="C435" s="3" t="s">
        <v>5193</v>
      </c>
      <c r="D435" s="3" t="s">
        <v>5194</v>
      </c>
      <c r="E435" s="3">
        <v>9</v>
      </c>
      <c r="F435" s="3">
        <v>1</v>
      </c>
      <c r="H435" s="3" t="s">
        <v>5474</v>
      </c>
      <c r="I435" s="3">
        <v>20</v>
      </c>
      <c r="J435" s="62">
        <f t="shared" si="0"/>
        <v>20</v>
      </c>
      <c r="K435" s="62">
        <f t="shared" si="8"/>
        <v>20</v>
      </c>
      <c r="L435" s="63">
        <v>20</v>
      </c>
    </row>
    <row r="436" customHeight="1" spans="1:12">
      <c r="A436" s="3">
        <v>2001</v>
      </c>
      <c r="B436" s="3" t="s">
        <v>1802</v>
      </c>
      <c r="C436" s="3" t="s">
        <v>5193</v>
      </c>
      <c r="D436" s="3" t="s">
        <v>5195</v>
      </c>
      <c r="E436" s="3">
        <v>6</v>
      </c>
      <c r="F436" s="3">
        <v>1</v>
      </c>
      <c r="H436" s="3" t="s">
        <v>5474</v>
      </c>
      <c r="I436" s="3">
        <v>50</v>
      </c>
      <c r="J436" s="62">
        <f t="shared" si="0"/>
        <v>50</v>
      </c>
      <c r="K436" s="62">
        <f t="shared" si="8"/>
        <v>50</v>
      </c>
      <c r="L436" s="63">
        <v>50</v>
      </c>
    </row>
    <row r="437" customHeight="1" spans="1:12">
      <c r="A437" s="65">
        <v>2001</v>
      </c>
      <c r="B437" s="45" t="s">
        <v>1802</v>
      </c>
      <c r="C437" s="45" t="s">
        <v>5193</v>
      </c>
      <c r="D437" s="45"/>
      <c r="E437" s="45">
        <v>8.5</v>
      </c>
      <c r="F437" s="65">
        <v>1</v>
      </c>
      <c r="G437" s="45"/>
      <c r="H437" s="3" t="s">
        <v>5474</v>
      </c>
      <c r="I437" s="3">
        <v>55</v>
      </c>
      <c r="J437" s="62">
        <f t="shared" si="0"/>
        <v>55</v>
      </c>
      <c r="K437" s="62">
        <f t="shared" si="8"/>
        <v>50</v>
      </c>
      <c r="L437" s="63">
        <v>50</v>
      </c>
    </row>
    <row r="438" customHeight="1" spans="1:12">
      <c r="A438" s="3">
        <v>2001</v>
      </c>
      <c r="B438" s="3" t="s">
        <v>1802</v>
      </c>
      <c r="C438" s="3" t="s">
        <v>5193</v>
      </c>
      <c r="E438" s="3">
        <v>8</v>
      </c>
      <c r="F438" s="3">
        <v>2</v>
      </c>
      <c r="H438" s="3" t="s">
        <v>5474</v>
      </c>
      <c r="I438" s="3">
        <v>40</v>
      </c>
      <c r="J438" s="62">
        <f t="shared" si="0"/>
        <v>80</v>
      </c>
      <c r="K438" s="62">
        <f t="shared" si="8"/>
        <v>50</v>
      </c>
      <c r="L438" s="63">
        <v>100</v>
      </c>
    </row>
    <row r="439" customHeight="1" spans="1:12">
      <c r="A439" s="3">
        <v>2001</v>
      </c>
      <c r="B439" s="3" t="s">
        <v>1802</v>
      </c>
      <c r="C439" s="3" t="s">
        <v>5193</v>
      </c>
      <c r="E439" s="3">
        <v>7</v>
      </c>
      <c r="F439" s="3">
        <v>1</v>
      </c>
      <c r="H439" s="3" t="s">
        <v>5474</v>
      </c>
      <c r="I439" s="3">
        <v>25</v>
      </c>
      <c r="J439" s="62">
        <f t="shared" si="0"/>
        <v>25</v>
      </c>
      <c r="K439" s="62">
        <f t="shared" si="8"/>
        <v>20</v>
      </c>
      <c r="L439" s="63">
        <v>20</v>
      </c>
    </row>
    <row r="440" customHeight="1" spans="1:12">
      <c r="A440" s="65">
        <v>2001</v>
      </c>
      <c r="B440" s="45" t="s">
        <v>1802</v>
      </c>
      <c r="C440" s="45" t="s">
        <v>5193</v>
      </c>
      <c r="D440" s="45"/>
      <c r="E440" s="45" t="s">
        <v>5118</v>
      </c>
      <c r="F440" s="65">
        <v>1</v>
      </c>
      <c r="G440" s="45"/>
      <c r="H440" s="3" t="s">
        <v>5474</v>
      </c>
      <c r="I440" s="3">
        <v>55</v>
      </c>
      <c r="J440" s="62">
        <f t="shared" si="0"/>
        <v>55</v>
      </c>
      <c r="K440" s="62">
        <f t="shared" si="8"/>
        <v>60</v>
      </c>
      <c r="L440" s="63">
        <v>60</v>
      </c>
    </row>
    <row r="441" customHeight="1" spans="1:12">
      <c r="A441" s="3">
        <v>2001</v>
      </c>
      <c r="B441" s="3" t="s">
        <v>1802</v>
      </c>
      <c r="C441" s="3" t="s">
        <v>5193</v>
      </c>
      <c r="E441" s="3" t="s">
        <v>5196</v>
      </c>
      <c r="F441" s="3">
        <v>1</v>
      </c>
      <c r="H441" s="3" t="s">
        <v>5474</v>
      </c>
      <c r="I441" s="3">
        <v>30</v>
      </c>
      <c r="J441" s="62">
        <f t="shared" si="0"/>
        <v>30</v>
      </c>
      <c r="K441" s="62">
        <f t="shared" si="8"/>
        <v>40</v>
      </c>
      <c r="L441" s="63">
        <v>40</v>
      </c>
    </row>
    <row r="442" customHeight="1" spans="1:12">
      <c r="A442" s="3">
        <v>1988</v>
      </c>
      <c r="B442" s="3" t="s">
        <v>102</v>
      </c>
      <c r="C442" s="3" t="s">
        <v>5197</v>
      </c>
      <c r="E442" s="3">
        <v>9</v>
      </c>
      <c r="F442" s="3">
        <v>1</v>
      </c>
      <c r="I442" s="3">
        <v>10</v>
      </c>
      <c r="J442" s="62">
        <f t="shared" si="0"/>
        <v>10</v>
      </c>
      <c r="K442" s="62">
        <f t="shared" si="8"/>
        <v>10</v>
      </c>
      <c r="L442" s="63">
        <v>10</v>
      </c>
    </row>
    <row r="443" customHeight="1" spans="1:12">
      <c r="A443" s="3">
        <v>2001</v>
      </c>
      <c r="B443" s="3" t="s">
        <v>62</v>
      </c>
      <c r="C443" s="3" t="s">
        <v>3556</v>
      </c>
      <c r="E443" s="3">
        <v>8</v>
      </c>
      <c r="F443" s="3">
        <v>1</v>
      </c>
      <c r="I443" s="3">
        <v>10</v>
      </c>
      <c r="J443" s="62">
        <f t="shared" si="0"/>
        <v>10</v>
      </c>
      <c r="K443" s="62">
        <f t="shared" si="8"/>
        <v>10</v>
      </c>
      <c r="L443" s="63">
        <v>10</v>
      </c>
    </row>
    <row r="444" customHeight="1" spans="1:12">
      <c r="A444" s="3">
        <v>1978</v>
      </c>
      <c r="B444" s="3" t="s">
        <v>5031</v>
      </c>
      <c r="C444" s="3" t="s">
        <v>279</v>
      </c>
      <c r="E444" s="3">
        <v>8</v>
      </c>
      <c r="F444" s="3">
        <v>2</v>
      </c>
      <c r="I444" s="3">
        <v>25</v>
      </c>
      <c r="J444" s="62">
        <f t="shared" si="0"/>
        <v>50</v>
      </c>
      <c r="K444" s="62">
        <f t="shared" si="8"/>
        <v>25</v>
      </c>
      <c r="L444" s="63">
        <v>50</v>
      </c>
    </row>
    <row r="445" customHeight="1" spans="1:12">
      <c r="A445" s="3">
        <v>1982</v>
      </c>
      <c r="B445" s="3" t="s">
        <v>62</v>
      </c>
      <c r="C445" s="3" t="s">
        <v>5198</v>
      </c>
      <c r="E445" s="3">
        <v>9</v>
      </c>
      <c r="F445" s="3">
        <v>1</v>
      </c>
      <c r="I445" s="3">
        <v>35</v>
      </c>
      <c r="J445" s="62">
        <f t="shared" si="0"/>
        <v>35</v>
      </c>
      <c r="K445" s="62">
        <f t="shared" si="8"/>
        <v>25</v>
      </c>
      <c r="L445" s="63">
        <v>25</v>
      </c>
    </row>
    <row r="446" customHeight="1" spans="1:12">
      <c r="A446" s="3">
        <v>1989</v>
      </c>
      <c r="B446" s="3" t="s">
        <v>62</v>
      </c>
      <c r="C446" s="3" t="s">
        <v>5199</v>
      </c>
      <c r="E446" s="3">
        <v>9</v>
      </c>
      <c r="F446" s="3">
        <v>27</v>
      </c>
      <c r="G446" s="3" t="s">
        <v>5349</v>
      </c>
      <c r="I446" s="3">
        <v>25</v>
      </c>
      <c r="J446" s="62">
        <f t="shared" si="0"/>
        <v>675</v>
      </c>
      <c r="K446" s="62">
        <f t="shared" si="8"/>
        <v>30</v>
      </c>
      <c r="L446" s="63">
        <v>810</v>
      </c>
    </row>
    <row r="447" customHeight="1" spans="1:12">
      <c r="A447" s="3">
        <v>1989</v>
      </c>
      <c r="B447" s="3" t="s">
        <v>90</v>
      </c>
      <c r="C447" s="3" t="s">
        <v>967</v>
      </c>
      <c r="E447" s="3">
        <v>9</v>
      </c>
      <c r="F447" s="3">
        <v>1</v>
      </c>
      <c r="I447" s="3">
        <v>60</v>
      </c>
      <c r="J447" s="62">
        <f t="shared" si="0"/>
        <v>60</v>
      </c>
      <c r="K447" s="62">
        <f t="shared" si="8"/>
        <v>75</v>
      </c>
      <c r="L447" s="63">
        <v>75</v>
      </c>
    </row>
    <row r="448" customHeight="1" spans="1:12">
      <c r="A448" s="3">
        <v>1989</v>
      </c>
      <c r="B448" s="3" t="s">
        <v>90</v>
      </c>
      <c r="C448" s="3" t="s">
        <v>967</v>
      </c>
      <c r="E448" s="3" t="s">
        <v>808</v>
      </c>
      <c r="F448" s="3">
        <v>1</v>
      </c>
      <c r="I448" s="3">
        <v>25</v>
      </c>
      <c r="J448" s="62">
        <f t="shared" si="0"/>
        <v>25</v>
      </c>
      <c r="K448" s="62">
        <f t="shared" si="8"/>
        <v>30</v>
      </c>
      <c r="L448" s="63">
        <v>30</v>
      </c>
    </row>
    <row r="449" customHeight="1" spans="1:12">
      <c r="A449" s="3">
        <v>1989</v>
      </c>
      <c r="B449" s="3" t="s">
        <v>90</v>
      </c>
      <c r="C449" s="3" t="s">
        <v>967</v>
      </c>
      <c r="E449" s="3" t="s">
        <v>984</v>
      </c>
      <c r="F449" s="3">
        <v>1</v>
      </c>
      <c r="I449" s="3">
        <v>15</v>
      </c>
      <c r="J449" s="62">
        <f t="shared" si="0"/>
        <v>15</v>
      </c>
      <c r="K449" s="62">
        <f t="shared" si="8"/>
        <v>20</v>
      </c>
      <c r="L449" s="63">
        <v>20</v>
      </c>
    </row>
    <row r="450" customHeight="1" spans="1:12">
      <c r="A450" s="3">
        <v>1989</v>
      </c>
      <c r="B450" s="3" t="s">
        <v>330</v>
      </c>
      <c r="C450" s="3" t="s">
        <v>967</v>
      </c>
      <c r="E450" s="3">
        <v>9</v>
      </c>
      <c r="F450" s="3">
        <v>1</v>
      </c>
      <c r="I450" s="3">
        <v>25</v>
      </c>
      <c r="J450" s="62">
        <f t="shared" si="0"/>
        <v>25</v>
      </c>
      <c r="K450" s="62">
        <f t="shared" si="8"/>
        <v>30</v>
      </c>
      <c r="L450" s="63">
        <v>30</v>
      </c>
    </row>
    <row r="451" customHeight="1" spans="1:12">
      <c r="A451" s="3">
        <v>1989</v>
      </c>
      <c r="B451" s="3" t="s">
        <v>5063</v>
      </c>
      <c r="C451" s="3" t="s">
        <v>5200</v>
      </c>
      <c r="E451" s="3">
        <v>9</v>
      </c>
      <c r="F451" s="3">
        <v>7</v>
      </c>
      <c r="I451" s="3">
        <v>20</v>
      </c>
      <c r="J451" s="62">
        <f t="shared" si="0"/>
        <v>140</v>
      </c>
      <c r="K451" s="62">
        <f t="shared" si="8"/>
        <v>20</v>
      </c>
      <c r="L451" s="63">
        <v>140</v>
      </c>
    </row>
    <row r="452" customHeight="1" spans="1:12">
      <c r="A452" s="3">
        <v>1998</v>
      </c>
      <c r="B452" s="3" t="s">
        <v>62</v>
      </c>
      <c r="C452" s="3" t="s">
        <v>5201</v>
      </c>
      <c r="E452" s="3">
        <v>9</v>
      </c>
      <c r="F452" s="3">
        <v>2</v>
      </c>
      <c r="I452" s="3">
        <v>25</v>
      </c>
      <c r="J452" s="62">
        <f t="shared" si="0"/>
        <v>50</v>
      </c>
      <c r="K452" s="62">
        <f t="shared" si="8"/>
        <v>25</v>
      </c>
      <c r="L452" s="63">
        <v>50</v>
      </c>
    </row>
    <row r="453" customHeight="1" spans="1:12">
      <c r="A453" s="3">
        <v>2019</v>
      </c>
      <c r="B453" s="3" t="s">
        <v>827</v>
      </c>
      <c r="C453" s="3" t="s">
        <v>5202</v>
      </c>
      <c r="E453" s="3">
        <v>10</v>
      </c>
      <c r="F453" s="3">
        <v>1</v>
      </c>
      <c r="I453" s="3">
        <v>60</v>
      </c>
      <c r="J453" s="62">
        <f t="shared" si="0"/>
        <v>60</v>
      </c>
      <c r="K453" s="62">
        <f t="shared" si="8"/>
        <v>60</v>
      </c>
      <c r="L453" s="63">
        <v>60</v>
      </c>
    </row>
    <row r="454" customHeight="1" spans="1:12">
      <c r="A454" s="3">
        <v>1984</v>
      </c>
      <c r="B454" s="3" t="s">
        <v>62</v>
      </c>
      <c r="C454" s="3" t="s">
        <v>978</v>
      </c>
      <c r="E454" s="3">
        <v>7</v>
      </c>
      <c r="F454" s="3">
        <v>1</v>
      </c>
      <c r="I454" s="3">
        <v>20</v>
      </c>
      <c r="J454" s="62">
        <f t="shared" si="0"/>
        <v>20</v>
      </c>
      <c r="K454" s="62">
        <f t="shared" si="8"/>
        <v>15</v>
      </c>
      <c r="L454" s="63">
        <v>15</v>
      </c>
    </row>
    <row r="455" customHeight="1" spans="1:12">
      <c r="A455" s="3">
        <v>2020</v>
      </c>
      <c r="B455" s="3" t="s">
        <v>3649</v>
      </c>
      <c r="C455" s="3" t="s">
        <v>36</v>
      </c>
      <c r="D455" s="3" t="s">
        <v>506</v>
      </c>
      <c r="E455" s="3">
        <v>9</v>
      </c>
      <c r="F455" s="3">
        <v>1</v>
      </c>
      <c r="I455" s="3">
        <v>50</v>
      </c>
      <c r="J455" s="62">
        <f t="shared" si="0"/>
        <v>50</v>
      </c>
      <c r="K455" s="62">
        <f t="shared" si="8"/>
        <v>75</v>
      </c>
      <c r="L455" s="63">
        <v>75</v>
      </c>
    </row>
    <row r="456" customHeight="1" spans="1:12">
      <c r="A456" s="3">
        <v>2019</v>
      </c>
      <c r="B456" s="3" t="s">
        <v>5203</v>
      </c>
      <c r="C456" s="3" t="s">
        <v>36</v>
      </c>
      <c r="E456" s="3">
        <v>10</v>
      </c>
      <c r="F456" s="3">
        <v>7</v>
      </c>
      <c r="I456" s="3">
        <v>100</v>
      </c>
      <c r="J456" s="62">
        <f t="shared" si="0"/>
        <v>700</v>
      </c>
      <c r="K456" s="62">
        <f t="shared" si="8"/>
        <v>100</v>
      </c>
      <c r="L456" s="63">
        <v>700</v>
      </c>
    </row>
    <row r="457" customHeight="1" spans="1:12">
      <c r="A457" s="3">
        <v>2019</v>
      </c>
      <c r="B457" s="3" t="s">
        <v>827</v>
      </c>
      <c r="C457" s="3" t="s">
        <v>36</v>
      </c>
      <c r="E457" s="3">
        <v>10</v>
      </c>
      <c r="F457" s="3">
        <v>3</v>
      </c>
      <c r="I457" s="3">
        <v>50</v>
      </c>
      <c r="J457" s="62">
        <f t="shared" si="0"/>
        <v>150</v>
      </c>
      <c r="K457" s="62">
        <f t="shared" si="8"/>
        <v>80</v>
      </c>
      <c r="L457" s="63">
        <v>240</v>
      </c>
    </row>
    <row r="458" customHeight="1" spans="1:12">
      <c r="A458" s="3">
        <v>2019</v>
      </c>
      <c r="B458" s="3" t="s">
        <v>5204</v>
      </c>
      <c r="C458" s="3" t="s">
        <v>36</v>
      </c>
      <c r="E458" s="3">
        <v>9</v>
      </c>
      <c r="F458" s="3">
        <v>1</v>
      </c>
      <c r="H458" s="3" t="s">
        <v>5474</v>
      </c>
      <c r="I458" s="3">
        <v>25</v>
      </c>
      <c r="J458" s="62">
        <f t="shared" si="0"/>
        <v>25</v>
      </c>
      <c r="K458" s="62">
        <f t="shared" si="8"/>
        <v>50</v>
      </c>
      <c r="L458" s="63">
        <v>50</v>
      </c>
    </row>
    <row r="459" customHeight="1" spans="1:12">
      <c r="A459" s="3">
        <v>1984</v>
      </c>
      <c r="B459" s="3" t="s">
        <v>62</v>
      </c>
      <c r="C459" s="3" t="s">
        <v>5205</v>
      </c>
      <c r="E459" s="3">
        <v>8</v>
      </c>
      <c r="F459" s="3">
        <v>2</v>
      </c>
      <c r="I459" s="3">
        <v>50</v>
      </c>
      <c r="J459" s="62">
        <f t="shared" si="0"/>
        <v>100</v>
      </c>
      <c r="K459" s="62">
        <f t="shared" si="8"/>
        <v>50</v>
      </c>
      <c r="L459" s="63">
        <v>100</v>
      </c>
    </row>
    <row r="460" customHeight="1" spans="1:12">
      <c r="A460" s="3">
        <v>1984</v>
      </c>
      <c r="B460" s="3" t="s">
        <v>62</v>
      </c>
      <c r="C460" s="3" t="s">
        <v>5205</v>
      </c>
      <c r="E460" s="3">
        <v>8</v>
      </c>
      <c r="F460" s="3">
        <v>4</v>
      </c>
      <c r="I460" s="3">
        <v>50</v>
      </c>
      <c r="J460" s="62">
        <f t="shared" si="0"/>
        <v>200</v>
      </c>
      <c r="K460" s="62">
        <f t="shared" si="8"/>
        <v>50</v>
      </c>
      <c r="L460" s="63">
        <v>200</v>
      </c>
    </row>
    <row r="461" customHeight="1" spans="1:12">
      <c r="A461" s="3">
        <v>1984</v>
      </c>
      <c r="B461" s="3" t="s">
        <v>62</v>
      </c>
      <c r="C461" s="3" t="s">
        <v>5205</v>
      </c>
      <c r="E461" s="3">
        <v>6</v>
      </c>
      <c r="F461" s="3">
        <v>2</v>
      </c>
      <c r="I461" s="3">
        <v>25</v>
      </c>
      <c r="J461" s="62">
        <f t="shared" si="0"/>
        <v>50</v>
      </c>
      <c r="K461" s="62">
        <f t="shared" si="8"/>
        <v>15</v>
      </c>
      <c r="L461" s="63">
        <v>30</v>
      </c>
    </row>
    <row r="462" customHeight="1" spans="1:12">
      <c r="A462" s="3">
        <v>1984</v>
      </c>
      <c r="B462" s="3" t="s">
        <v>62</v>
      </c>
      <c r="C462" s="3" t="s">
        <v>5205</v>
      </c>
      <c r="E462" s="3">
        <v>7</v>
      </c>
      <c r="F462" s="3">
        <v>2</v>
      </c>
      <c r="I462" s="3">
        <v>30</v>
      </c>
      <c r="J462" s="62">
        <f t="shared" si="0"/>
        <v>60</v>
      </c>
      <c r="K462" s="62">
        <f t="shared" si="8"/>
        <v>25</v>
      </c>
      <c r="L462" s="63">
        <v>50</v>
      </c>
    </row>
    <row r="463" customHeight="1" spans="1:12">
      <c r="A463" s="3">
        <v>1984</v>
      </c>
      <c r="B463" s="3" t="s">
        <v>62</v>
      </c>
      <c r="C463" s="3" t="s">
        <v>5205</v>
      </c>
      <c r="E463" s="3">
        <v>9</v>
      </c>
      <c r="F463" s="3">
        <v>1</v>
      </c>
      <c r="I463" s="3">
        <v>100</v>
      </c>
      <c r="J463" s="62">
        <f t="shared" si="0"/>
        <v>100</v>
      </c>
      <c r="K463" s="62">
        <f t="shared" si="8"/>
        <v>125</v>
      </c>
      <c r="L463" s="63">
        <v>125</v>
      </c>
    </row>
    <row r="464" customHeight="1" spans="1:12">
      <c r="A464" s="3">
        <v>1984</v>
      </c>
      <c r="B464" s="3" t="s">
        <v>62</v>
      </c>
      <c r="C464" s="3" t="s">
        <v>5205</v>
      </c>
      <c r="E464" s="3">
        <v>8</v>
      </c>
      <c r="F464" s="3">
        <v>1</v>
      </c>
      <c r="H464" s="3" t="s">
        <v>5474</v>
      </c>
      <c r="I464" s="3">
        <v>50</v>
      </c>
      <c r="J464" s="62">
        <f t="shared" si="0"/>
        <v>50</v>
      </c>
      <c r="K464" s="62">
        <f t="shared" si="8"/>
        <v>50</v>
      </c>
      <c r="L464" s="63">
        <v>50</v>
      </c>
    </row>
    <row r="465" customHeight="1" spans="1:12">
      <c r="A465" s="3">
        <v>1972</v>
      </c>
      <c r="B465" s="3" t="s">
        <v>62</v>
      </c>
      <c r="C465" s="3" t="s">
        <v>5206</v>
      </c>
      <c r="E465" s="3">
        <v>8</v>
      </c>
      <c r="F465" s="3">
        <v>1</v>
      </c>
      <c r="I465" s="3">
        <v>30</v>
      </c>
      <c r="J465" s="62">
        <f t="shared" si="0"/>
        <v>30</v>
      </c>
      <c r="K465" s="62">
        <f t="shared" si="8"/>
        <v>10</v>
      </c>
      <c r="L465" s="63">
        <v>10</v>
      </c>
    </row>
    <row r="466" customHeight="1" spans="1:12">
      <c r="A466" s="3">
        <v>2012</v>
      </c>
      <c r="B466" s="3" t="s">
        <v>5031</v>
      </c>
      <c r="C466" s="3" t="s">
        <v>5207</v>
      </c>
      <c r="E466" s="3">
        <v>10</v>
      </c>
      <c r="F466" s="3">
        <v>1</v>
      </c>
      <c r="I466" s="3">
        <v>10</v>
      </c>
      <c r="J466" s="62">
        <f t="shared" si="0"/>
        <v>10</v>
      </c>
      <c r="K466" s="62">
        <f t="shared" si="8"/>
        <v>10</v>
      </c>
      <c r="L466" s="63">
        <v>10</v>
      </c>
    </row>
    <row r="467" customHeight="1" spans="1:12">
      <c r="A467" s="3">
        <v>2020</v>
      </c>
      <c r="B467" s="3" t="s">
        <v>1974</v>
      </c>
      <c r="C467" s="3" t="s">
        <v>206</v>
      </c>
      <c r="E467" s="3">
        <v>10</v>
      </c>
      <c r="F467" s="3">
        <v>1</v>
      </c>
      <c r="H467" s="3" t="s">
        <v>5474</v>
      </c>
      <c r="I467" s="3">
        <v>10</v>
      </c>
      <c r="J467" s="62">
        <f t="shared" si="0"/>
        <v>10</v>
      </c>
      <c r="K467" s="62">
        <f t="shared" si="8"/>
        <v>20</v>
      </c>
      <c r="L467" s="63">
        <v>20</v>
      </c>
    </row>
    <row r="468" customHeight="1" spans="1:12">
      <c r="A468" s="3">
        <v>2020</v>
      </c>
      <c r="B468" s="3" t="s">
        <v>5208</v>
      </c>
      <c r="C468" s="3" t="s">
        <v>206</v>
      </c>
      <c r="E468" s="3" t="s">
        <v>5121</v>
      </c>
      <c r="F468" s="3">
        <v>1</v>
      </c>
      <c r="H468" s="3" t="s">
        <v>5474</v>
      </c>
      <c r="I468" s="3">
        <v>10</v>
      </c>
      <c r="J468" s="62">
        <f t="shared" si="0"/>
        <v>10</v>
      </c>
      <c r="K468" s="62">
        <f t="shared" si="8"/>
        <v>20</v>
      </c>
      <c r="L468" s="63">
        <v>20</v>
      </c>
    </row>
    <row r="469" customHeight="1" spans="1:29">
      <c r="A469" s="3">
        <v>2020</v>
      </c>
      <c r="B469" s="3" t="s">
        <v>5204</v>
      </c>
      <c r="C469" s="3" t="s">
        <v>206</v>
      </c>
      <c r="E469" s="3" t="s">
        <v>68</v>
      </c>
      <c r="F469" s="3">
        <v>1</v>
      </c>
      <c r="H469" s="3" t="s">
        <v>5474</v>
      </c>
      <c r="I469" s="3">
        <v>10</v>
      </c>
      <c r="J469" s="62">
        <f t="shared" si="0"/>
        <v>10</v>
      </c>
      <c r="K469" s="62">
        <f t="shared" si="8"/>
        <v>20</v>
      </c>
      <c r="L469" s="67">
        <v>20</v>
      </c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</row>
    <row r="470" customHeight="1" spans="1:29">
      <c r="A470" s="3">
        <v>2012</v>
      </c>
      <c r="B470" s="3" t="s">
        <v>5031</v>
      </c>
      <c r="C470" s="3" t="s">
        <v>5209</v>
      </c>
      <c r="E470" s="3">
        <v>10</v>
      </c>
      <c r="F470" s="3">
        <v>1</v>
      </c>
      <c r="I470" s="3">
        <v>10</v>
      </c>
      <c r="J470" s="62">
        <f t="shared" si="0"/>
        <v>10</v>
      </c>
      <c r="K470" s="62">
        <f t="shared" si="8"/>
        <v>10</v>
      </c>
      <c r="L470" s="67">
        <v>10</v>
      </c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  <c r="AC470" s="45"/>
    </row>
    <row r="471" customHeight="1" spans="1:29">
      <c r="A471" s="59">
        <v>2019</v>
      </c>
      <c r="B471" s="59" t="s">
        <v>5032</v>
      </c>
      <c r="C471" s="59" t="s">
        <v>2259</v>
      </c>
      <c r="D471" s="60"/>
      <c r="E471" s="59" t="s">
        <v>5210</v>
      </c>
      <c r="F471" s="59">
        <v>1</v>
      </c>
      <c r="G471" s="60"/>
      <c r="H471" s="60"/>
      <c r="I471" s="59">
        <v>15</v>
      </c>
      <c r="J471" s="62">
        <f t="shared" si="0"/>
        <v>15</v>
      </c>
      <c r="K471" s="60">
        <f t="shared" si="8"/>
        <v>20</v>
      </c>
      <c r="L471" s="70">
        <v>20</v>
      </c>
      <c r="M471" s="70">
        <v>5</v>
      </c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  <c r="AA471" s="70"/>
      <c r="AB471" s="70"/>
      <c r="AC471" s="70"/>
    </row>
    <row r="472" customHeight="1" spans="1:29">
      <c r="A472" s="59">
        <v>2019</v>
      </c>
      <c r="B472" s="59" t="s">
        <v>884</v>
      </c>
      <c r="C472" s="59" t="s">
        <v>2259</v>
      </c>
      <c r="D472" s="60"/>
      <c r="E472" s="59">
        <v>10</v>
      </c>
      <c r="F472" s="59">
        <v>3</v>
      </c>
      <c r="G472" s="60"/>
      <c r="H472" s="60"/>
      <c r="I472" s="59">
        <v>40</v>
      </c>
      <c r="J472" s="62">
        <f t="shared" si="0"/>
        <v>120</v>
      </c>
      <c r="K472" s="60">
        <f t="shared" si="8"/>
        <v>50</v>
      </c>
      <c r="L472" s="70">
        <v>150</v>
      </c>
      <c r="M472" s="70">
        <v>30</v>
      </c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  <c r="AA472" s="70"/>
      <c r="AB472" s="70"/>
      <c r="AC472" s="70"/>
    </row>
    <row r="473" customHeight="1" spans="1:29">
      <c r="A473" s="59">
        <v>2019</v>
      </c>
      <c r="B473" s="59" t="s">
        <v>884</v>
      </c>
      <c r="C473" s="59" t="s">
        <v>2259</v>
      </c>
      <c r="D473" s="60"/>
      <c r="E473" s="59">
        <v>9</v>
      </c>
      <c r="F473" s="59">
        <v>1</v>
      </c>
      <c r="G473" s="60"/>
      <c r="H473" s="60"/>
      <c r="I473" s="59">
        <v>15</v>
      </c>
      <c r="J473" s="62">
        <f t="shared" si="0"/>
        <v>15</v>
      </c>
      <c r="K473" s="60">
        <f t="shared" si="8"/>
        <v>20</v>
      </c>
      <c r="L473" s="59">
        <v>20</v>
      </c>
      <c r="M473" s="59">
        <v>5</v>
      </c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  <c r="AC473" s="60"/>
    </row>
    <row r="474" customHeight="1" spans="1:29">
      <c r="A474" s="59">
        <v>2019</v>
      </c>
      <c r="B474" s="59" t="s">
        <v>884</v>
      </c>
      <c r="C474" s="59" t="s">
        <v>2259</v>
      </c>
      <c r="D474" s="60"/>
      <c r="E474" s="59" t="s">
        <v>961</v>
      </c>
      <c r="F474" s="59">
        <v>2</v>
      </c>
      <c r="G474" s="60"/>
      <c r="H474" s="60"/>
      <c r="I474" s="59">
        <v>25</v>
      </c>
      <c r="J474" s="62">
        <f t="shared" si="0"/>
        <v>50</v>
      </c>
      <c r="K474" s="60">
        <f t="shared" si="8"/>
        <v>12.5</v>
      </c>
      <c r="L474" s="70">
        <v>25</v>
      </c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  <c r="AA474" s="70"/>
      <c r="AB474" s="70"/>
      <c r="AC474" s="70"/>
    </row>
    <row r="475" customHeight="1" spans="1:29">
      <c r="A475" s="59">
        <v>2019</v>
      </c>
      <c r="B475" s="59" t="s">
        <v>884</v>
      </c>
      <c r="C475" s="59" t="s">
        <v>2259</v>
      </c>
      <c r="D475" s="60"/>
      <c r="E475" s="59" t="s">
        <v>5211</v>
      </c>
      <c r="F475" s="59">
        <v>1</v>
      </c>
      <c r="G475" s="60"/>
      <c r="H475" s="60"/>
      <c r="I475" s="59">
        <v>30</v>
      </c>
      <c r="J475" s="62">
        <f t="shared" si="0"/>
        <v>30</v>
      </c>
      <c r="K475" s="60">
        <f t="shared" si="8"/>
        <v>25</v>
      </c>
      <c r="L475" s="70">
        <v>25</v>
      </c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  <c r="AA475" s="70"/>
      <c r="AB475" s="70"/>
      <c r="AC475" s="70"/>
    </row>
    <row r="476" customHeight="1" spans="1:29">
      <c r="A476" s="59">
        <v>2019</v>
      </c>
      <c r="B476" s="59" t="s">
        <v>884</v>
      </c>
      <c r="C476" s="59" t="s">
        <v>2259</v>
      </c>
      <c r="D476" s="59" t="s">
        <v>1850</v>
      </c>
      <c r="E476" s="59">
        <v>10</v>
      </c>
      <c r="F476" s="59">
        <v>5</v>
      </c>
      <c r="G476" s="60"/>
      <c r="H476" s="60"/>
      <c r="I476" s="59">
        <v>30</v>
      </c>
      <c r="J476" s="62">
        <f t="shared" si="0"/>
        <v>150</v>
      </c>
      <c r="K476" s="60">
        <f t="shared" si="8"/>
        <v>40</v>
      </c>
      <c r="L476" s="59">
        <v>200</v>
      </c>
      <c r="M476" s="59">
        <v>50</v>
      </c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  <c r="AC476" s="60"/>
    </row>
    <row r="477" customHeight="1" spans="1:29">
      <c r="A477" s="59">
        <v>2019</v>
      </c>
      <c r="B477" s="59" t="s">
        <v>884</v>
      </c>
      <c r="C477" s="59" t="s">
        <v>2259</v>
      </c>
      <c r="D477" s="59" t="s">
        <v>1850</v>
      </c>
      <c r="E477" s="59" t="s">
        <v>68</v>
      </c>
      <c r="F477" s="59">
        <v>2</v>
      </c>
      <c r="G477" s="60"/>
      <c r="H477" s="60"/>
      <c r="I477" s="59">
        <v>20</v>
      </c>
      <c r="J477" s="62">
        <f t="shared" si="0"/>
        <v>40</v>
      </c>
      <c r="K477" s="60">
        <f t="shared" si="8"/>
        <v>15</v>
      </c>
      <c r="L477" s="59">
        <v>30</v>
      </c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  <c r="AC477" s="60"/>
    </row>
    <row r="478" customHeight="1" spans="1:29">
      <c r="A478" s="59">
        <v>2019</v>
      </c>
      <c r="B478" s="59" t="s">
        <v>884</v>
      </c>
      <c r="C478" s="59" t="s">
        <v>2259</v>
      </c>
      <c r="D478" s="59" t="s">
        <v>886</v>
      </c>
      <c r="E478" s="59">
        <v>9</v>
      </c>
      <c r="F478" s="59">
        <v>1</v>
      </c>
      <c r="G478" s="60"/>
      <c r="H478" s="60"/>
      <c r="I478" s="59">
        <v>25</v>
      </c>
      <c r="J478" s="62">
        <f t="shared" si="0"/>
        <v>25</v>
      </c>
      <c r="K478" s="60">
        <f t="shared" si="8"/>
        <v>35</v>
      </c>
      <c r="L478" s="59">
        <v>35</v>
      </c>
      <c r="M478" s="59">
        <v>10</v>
      </c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  <c r="AC478" s="60"/>
    </row>
    <row r="479" customHeight="1" spans="1:29">
      <c r="A479" s="59">
        <v>2019</v>
      </c>
      <c r="B479" s="59" t="s">
        <v>884</v>
      </c>
      <c r="C479" s="59" t="s">
        <v>2259</v>
      </c>
      <c r="D479" s="59" t="s">
        <v>5212</v>
      </c>
      <c r="E479" s="59">
        <v>10</v>
      </c>
      <c r="F479" s="59">
        <v>1</v>
      </c>
      <c r="G479" s="60"/>
      <c r="H479" s="60"/>
      <c r="I479" s="59">
        <v>60</v>
      </c>
      <c r="J479" s="62">
        <f t="shared" si="0"/>
        <v>60</v>
      </c>
      <c r="K479" s="60">
        <f t="shared" si="8"/>
        <v>40</v>
      </c>
      <c r="L479" s="59">
        <v>40</v>
      </c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  <c r="AC479" s="60"/>
    </row>
    <row r="480" customHeight="1" spans="1:29">
      <c r="A480" s="59">
        <v>2019</v>
      </c>
      <c r="B480" s="59" t="s">
        <v>884</v>
      </c>
      <c r="C480" s="59" t="s">
        <v>2259</v>
      </c>
      <c r="D480" s="59" t="s">
        <v>5212</v>
      </c>
      <c r="E480" s="59" t="s">
        <v>155</v>
      </c>
      <c r="F480" s="59">
        <v>1</v>
      </c>
      <c r="G480" s="60"/>
      <c r="H480" s="60"/>
      <c r="I480" s="59">
        <v>50</v>
      </c>
      <c r="J480" s="62">
        <f t="shared" si="0"/>
        <v>50</v>
      </c>
      <c r="K480" s="60">
        <f t="shared" si="8"/>
        <v>40</v>
      </c>
      <c r="L480" s="59">
        <v>40</v>
      </c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  <c r="AC480" s="60"/>
    </row>
    <row r="481" customHeight="1" spans="1:29">
      <c r="A481" s="59">
        <v>2019</v>
      </c>
      <c r="B481" s="59" t="s">
        <v>884</v>
      </c>
      <c r="C481" s="59" t="s">
        <v>2259</v>
      </c>
      <c r="D481" s="59" t="s">
        <v>5213</v>
      </c>
      <c r="E481" s="59" t="s">
        <v>155</v>
      </c>
      <c r="F481" s="59">
        <v>1</v>
      </c>
      <c r="G481" s="60"/>
      <c r="H481" s="60"/>
      <c r="I481" s="59">
        <v>75</v>
      </c>
      <c r="J481" s="62">
        <f t="shared" si="0"/>
        <v>75</v>
      </c>
      <c r="K481" s="60">
        <f t="shared" si="8"/>
        <v>40</v>
      </c>
      <c r="L481" s="59">
        <v>40</v>
      </c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  <c r="AC481" s="60"/>
    </row>
    <row r="482" customHeight="1" spans="1:29">
      <c r="A482" s="59">
        <v>2019</v>
      </c>
      <c r="B482" s="59" t="s">
        <v>884</v>
      </c>
      <c r="C482" s="59" t="s">
        <v>2259</v>
      </c>
      <c r="D482" s="59" t="s">
        <v>5214</v>
      </c>
      <c r="E482" s="59">
        <v>9</v>
      </c>
      <c r="F482" s="59">
        <v>1</v>
      </c>
      <c r="G482" s="60"/>
      <c r="H482" s="60"/>
      <c r="I482" s="59">
        <v>30</v>
      </c>
      <c r="J482" s="62">
        <f t="shared" si="0"/>
        <v>30</v>
      </c>
      <c r="K482" s="60">
        <f t="shared" si="8"/>
        <v>30</v>
      </c>
      <c r="L482" s="59">
        <v>30</v>
      </c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  <c r="AC482" s="60"/>
    </row>
    <row r="483" customHeight="1" spans="1:29">
      <c r="A483" s="59">
        <v>2019</v>
      </c>
      <c r="B483" s="59" t="s">
        <v>884</v>
      </c>
      <c r="C483" s="59" t="s">
        <v>2259</v>
      </c>
      <c r="D483" s="59" t="s">
        <v>5215</v>
      </c>
      <c r="E483" s="59">
        <v>10</v>
      </c>
      <c r="F483" s="59">
        <v>1</v>
      </c>
      <c r="G483" s="60"/>
      <c r="H483" s="60"/>
      <c r="I483" s="59">
        <v>35</v>
      </c>
      <c r="J483" s="62">
        <f t="shared" si="0"/>
        <v>35</v>
      </c>
      <c r="K483" s="60">
        <f t="shared" si="8"/>
        <v>50</v>
      </c>
      <c r="L483" s="59">
        <v>50</v>
      </c>
      <c r="M483" s="59">
        <v>15</v>
      </c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  <c r="AC483" s="60"/>
    </row>
    <row r="484" customHeight="1" spans="1:29">
      <c r="A484" s="59">
        <v>2019</v>
      </c>
      <c r="B484" s="59" t="s">
        <v>884</v>
      </c>
      <c r="C484" s="59" t="s">
        <v>2259</v>
      </c>
      <c r="D484" s="59" t="s">
        <v>5216</v>
      </c>
      <c r="E484" s="59">
        <v>10</v>
      </c>
      <c r="F484" s="59">
        <v>1</v>
      </c>
      <c r="G484" s="60"/>
      <c r="H484" s="60"/>
      <c r="I484" s="59">
        <v>40</v>
      </c>
      <c r="J484" s="62">
        <f t="shared" si="0"/>
        <v>40</v>
      </c>
      <c r="K484" s="60">
        <f t="shared" si="8"/>
        <v>50</v>
      </c>
      <c r="L484" s="59">
        <v>50</v>
      </c>
      <c r="M484" s="59">
        <v>10</v>
      </c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  <c r="AC484" s="60"/>
    </row>
    <row r="485" customHeight="1" spans="1:29">
      <c r="A485" s="59">
        <v>2019</v>
      </c>
      <c r="B485" s="59" t="s">
        <v>884</v>
      </c>
      <c r="C485" s="59" t="s">
        <v>2259</v>
      </c>
      <c r="D485" s="59" t="s">
        <v>2069</v>
      </c>
      <c r="E485" s="59">
        <v>9</v>
      </c>
      <c r="F485" s="59">
        <v>1</v>
      </c>
      <c r="G485" s="60"/>
      <c r="H485" s="60"/>
      <c r="I485" s="59">
        <v>40</v>
      </c>
      <c r="J485" s="62">
        <f t="shared" si="0"/>
        <v>40</v>
      </c>
      <c r="K485" s="60">
        <f t="shared" si="8"/>
        <v>40</v>
      </c>
      <c r="L485" s="59">
        <v>40</v>
      </c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  <c r="AC485" s="60"/>
    </row>
    <row r="486" customHeight="1" spans="1:29">
      <c r="A486" s="59">
        <v>2019</v>
      </c>
      <c r="B486" s="59" t="s">
        <v>119</v>
      </c>
      <c r="C486" s="59" t="s">
        <v>2259</v>
      </c>
      <c r="D486" s="59" t="s">
        <v>5217</v>
      </c>
      <c r="E486" s="59" t="s">
        <v>5218</v>
      </c>
      <c r="F486" s="59">
        <v>1</v>
      </c>
      <c r="G486" s="60"/>
      <c r="H486" s="60"/>
      <c r="I486" s="59">
        <v>20</v>
      </c>
      <c r="J486" s="62">
        <f t="shared" si="0"/>
        <v>20</v>
      </c>
      <c r="K486" s="60">
        <f t="shared" si="8"/>
        <v>30</v>
      </c>
      <c r="L486" s="59">
        <v>30</v>
      </c>
      <c r="M486" s="59">
        <v>10</v>
      </c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  <c r="AC486" s="60"/>
    </row>
    <row r="487" customHeight="1" spans="1:29">
      <c r="A487" s="59">
        <v>2019</v>
      </c>
      <c r="B487" s="59" t="s">
        <v>119</v>
      </c>
      <c r="C487" s="59" t="s">
        <v>2259</v>
      </c>
      <c r="D487" s="60"/>
      <c r="E487" s="59" t="s">
        <v>5218</v>
      </c>
      <c r="F487" s="59">
        <v>1</v>
      </c>
      <c r="G487" s="60"/>
      <c r="H487" s="60"/>
      <c r="I487" s="59">
        <v>35</v>
      </c>
      <c r="J487" s="62">
        <f t="shared" si="0"/>
        <v>35</v>
      </c>
      <c r="K487" s="60">
        <f t="shared" si="8"/>
        <v>30</v>
      </c>
      <c r="L487" s="59">
        <v>30</v>
      </c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  <c r="AC487" s="60"/>
    </row>
    <row r="488" customHeight="1" spans="1:29">
      <c r="A488" s="59">
        <v>2019</v>
      </c>
      <c r="B488" s="59" t="s">
        <v>305</v>
      </c>
      <c r="C488" s="59" t="s">
        <v>2259</v>
      </c>
      <c r="D488" s="60"/>
      <c r="E488" s="59">
        <v>9</v>
      </c>
      <c r="F488" s="59">
        <v>10</v>
      </c>
      <c r="G488" s="60"/>
      <c r="H488" s="60"/>
      <c r="I488" s="59">
        <v>25</v>
      </c>
      <c r="J488" s="62">
        <f t="shared" si="0"/>
        <v>250</v>
      </c>
      <c r="K488" s="60">
        <f t="shared" si="8"/>
        <v>30</v>
      </c>
      <c r="L488" s="59">
        <v>300</v>
      </c>
      <c r="M488" s="59">
        <v>50</v>
      </c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  <c r="AC488" s="60"/>
    </row>
    <row r="489" customHeight="1" spans="1:12">
      <c r="A489" s="3">
        <v>1991</v>
      </c>
      <c r="B489" s="3" t="s">
        <v>90</v>
      </c>
      <c r="C489" s="3" t="s">
        <v>107</v>
      </c>
      <c r="E489" s="3">
        <v>9</v>
      </c>
      <c r="F489" s="3">
        <v>9</v>
      </c>
      <c r="H489" s="45" t="s">
        <v>5474</v>
      </c>
      <c r="I489" s="3">
        <v>20</v>
      </c>
      <c r="J489" s="62">
        <f t="shared" si="0"/>
        <v>180</v>
      </c>
      <c r="K489" s="62">
        <f t="shared" si="8"/>
        <v>10</v>
      </c>
      <c r="L489" s="63">
        <v>90</v>
      </c>
    </row>
    <row r="490" customHeight="1" spans="1:12">
      <c r="A490" s="3">
        <v>1991</v>
      </c>
      <c r="B490" s="3" t="s">
        <v>90</v>
      </c>
      <c r="C490" s="3" t="s">
        <v>107</v>
      </c>
      <c r="E490" s="3">
        <v>8</v>
      </c>
      <c r="F490" s="3">
        <v>10</v>
      </c>
      <c r="H490" s="45" t="s">
        <v>5474</v>
      </c>
      <c r="I490" s="3">
        <v>10</v>
      </c>
      <c r="J490" s="62">
        <f t="shared" si="0"/>
        <v>100</v>
      </c>
      <c r="K490" s="62">
        <f t="shared" si="8"/>
        <v>5</v>
      </c>
      <c r="L490" s="63">
        <v>50</v>
      </c>
    </row>
    <row r="491" customHeight="1" spans="1:12">
      <c r="A491" s="3">
        <v>1991</v>
      </c>
      <c r="B491" s="3" t="s">
        <v>1802</v>
      </c>
      <c r="C491" s="3" t="s">
        <v>107</v>
      </c>
      <c r="E491" s="3">
        <v>9</v>
      </c>
      <c r="F491" s="3">
        <v>3</v>
      </c>
      <c r="H491" s="3" t="s">
        <v>5474</v>
      </c>
      <c r="I491" s="3">
        <v>10</v>
      </c>
      <c r="J491" s="62">
        <f t="shared" si="0"/>
        <v>30</v>
      </c>
      <c r="K491" s="62">
        <f t="shared" si="8"/>
        <v>10</v>
      </c>
      <c r="L491" s="63">
        <v>30</v>
      </c>
    </row>
    <row r="492" customHeight="1" spans="1:12">
      <c r="A492" s="3">
        <v>1991</v>
      </c>
      <c r="B492" s="3" t="s">
        <v>1802</v>
      </c>
      <c r="C492" s="3" t="s">
        <v>107</v>
      </c>
      <c r="E492" s="3">
        <v>8</v>
      </c>
      <c r="F492" s="3">
        <v>6</v>
      </c>
      <c r="H492" s="3" t="s">
        <v>5474</v>
      </c>
      <c r="I492" s="3">
        <v>5</v>
      </c>
      <c r="J492" s="62">
        <f t="shared" si="0"/>
        <v>30</v>
      </c>
      <c r="K492" s="62">
        <f t="shared" si="8"/>
        <v>5</v>
      </c>
      <c r="L492" s="63">
        <v>30</v>
      </c>
    </row>
    <row r="493" customHeight="1" spans="1:12">
      <c r="A493" s="3">
        <v>1991</v>
      </c>
      <c r="B493" s="3" t="s">
        <v>1802</v>
      </c>
      <c r="C493" s="3" t="s">
        <v>107</v>
      </c>
      <c r="E493" s="3">
        <v>7</v>
      </c>
      <c r="F493" s="3">
        <v>2</v>
      </c>
      <c r="H493" s="3" t="s">
        <v>5474</v>
      </c>
      <c r="I493" s="3">
        <v>5</v>
      </c>
      <c r="J493" s="62">
        <f t="shared" si="0"/>
        <v>10</v>
      </c>
      <c r="K493" s="62">
        <f t="shared" si="8"/>
        <v>5</v>
      </c>
      <c r="L493" s="63">
        <v>10</v>
      </c>
    </row>
    <row r="494" customHeight="1" spans="1:12">
      <c r="A494" s="3">
        <v>1992</v>
      </c>
      <c r="B494" s="3" t="s">
        <v>5219</v>
      </c>
      <c r="C494" s="3" t="s">
        <v>107</v>
      </c>
      <c r="D494" s="68"/>
      <c r="E494" s="3">
        <v>9</v>
      </c>
      <c r="F494" s="3">
        <v>1</v>
      </c>
      <c r="H494" s="3" t="s">
        <v>5474</v>
      </c>
      <c r="I494" s="3">
        <v>20</v>
      </c>
      <c r="J494" s="62">
        <f t="shared" si="0"/>
        <v>20</v>
      </c>
      <c r="K494" s="62">
        <f t="shared" si="8"/>
        <v>10</v>
      </c>
      <c r="L494" s="63">
        <v>10</v>
      </c>
    </row>
    <row r="495" customHeight="1" spans="1:12">
      <c r="A495" s="3">
        <v>1992</v>
      </c>
      <c r="B495" s="3" t="s">
        <v>134</v>
      </c>
      <c r="C495" s="3" t="s">
        <v>107</v>
      </c>
      <c r="E495" s="3">
        <v>9</v>
      </c>
      <c r="F495" s="3">
        <v>9</v>
      </c>
      <c r="H495" s="3" t="s">
        <v>5474</v>
      </c>
      <c r="I495" s="3">
        <v>20</v>
      </c>
      <c r="J495" s="62">
        <f t="shared" si="0"/>
        <v>180</v>
      </c>
      <c r="K495" s="62">
        <f t="shared" si="8"/>
        <v>10</v>
      </c>
      <c r="L495" s="63">
        <v>90</v>
      </c>
    </row>
    <row r="496" customHeight="1" spans="1:12">
      <c r="A496" s="3">
        <v>1993</v>
      </c>
      <c r="B496" s="3" t="s">
        <v>5179</v>
      </c>
      <c r="C496" s="3" t="s">
        <v>107</v>
      </c>
      <c r="D496" s="3" t="s">
        <v>235</v>
      </c>
      <c r="E496" s="3">
        <v>8</v>
      </c>
      <c r="F496" s="3">
        <v>1</v>
      </c>
      <c r="I496" s="3">
        <v>25</v>
      </c>
      <c r="J496" s="62">
        <f t="shared" si="0"/>
        <v>25</v>
      </c>
      <c r="K496" s="62">
        <f t="shared" si="8"/>
        <v>25</v>
      </c>
      <c r="L496" s="63">
        <v>25</v>
      </c>
    </row>
    <row r="497" customHeight="1" spans="1:12">
      <c r="A497" s="3">
        <v>1991</v>
      </c>
      <c r="B497" s="3" t="s">
        <v>62</v>
      </c>
      <c r="C497" s="3" t="s">
        <v>107</v>
      </c>
      <c r="E497" s="3">
        <v>9</v>
      </c>
      <c r="F497" s="3">
        <v>1</v>
      </c>
      <c r="H497" s="3" t="s">
        <v>5474</v>
      </c>
      <c r="I497" s="3">
        <v>20</v>
      </c>
      <c r="J497" s="62">
        <f t="shared" si="0"/>
        <v>20</v>
      </c>
      <c r="K497" s="62">
        <f t="shared" si="8"/>
        <v>20</v>
      </c>
      <c r="L497" s="63">
        <v>20</v>
      </c>
    </row>
    <row r="498" customHeight="1" spans="1:12">
      <c r="A498" s="3">
        <v>2020</v>
      </c>
      <c r="B498" s="3" t="s">
        <v>884</v>
      </c>
      <c r="C498" s="3" t="s">
        <v>895</v>
      </c>
      <c r="D498" s="3" t="s">
        <v>857</v>
      </c>
      <c r="E498" s="3">
        <v>8</v>
      </c>
      <c r="F498" s="3">
        <v>1</v>
      </c>
      <c r="H498" s="3" t="s">
        <v>5474</v>
      </c>
      <c r="I498" s="3">
        <v>35</v>
      </c>
      <c r="J498" s="62">
        <f t="shared" si="0"/>
        <v>35</v>
      </c>
      <c r="K498" s="62">
        <f t="shared" si="8"/>
        <v>40</v>
      </c>
      <c r="L498" s="63">
        <v>40</v>
      </c>
    </row>
    <row r="499" customHeight="1" spans="1:12">
      <c r="A499" s="3">
        <v>2007</v>
      </c>
      <c r="B499" s="3" t="s">
        <v>3009</v>
      </c>
      <c r="C499" s="3" t="s">
        <v>1795</v>
      </c>
      <c r="E499" s="3">
        <v>9</v>
      </c>
      <c r="F499" s="3">
        <v>1</v>
      </c>
      <c r="H499" s="3" t="s">
        <v>5474</v>
      </c>
      <c r="I499" s="3">
        <v>50</v>
      </c>
      <c r="J499" s="62">
        <f t="shared" si="0"/>
        <v>50</v>
      </c>
      <c r="K499" s="62">
        <f t="shared" si="8"/>
        <v>50</v>
      </c>
      <c r="L499" s="63">
        <v>50</v>
      </c>
    </row>
    <row r="500" customHeight="1" spans="1:12">
      <c r="A500" s="3">
        <v>1993</v>
      </c>
      <c r="B500" s="3" t="s">
        <v>322</v>
      </c>
      <c r="C500" s="3" t="s">
        <v>2532</v>
      </c>
      <c r="E500" s="3">
        <v>9</v>
      </c>
      <c r="F500" s="3">
        <v>1</v>
      </c>
      <c r="I500" s="3">
        <v>30</v>
      </c>
      <c r="J500" s="62">
        <f t="shared" si="0"/>
        <v>30</v>
      </c>
      <c r="K500" s="62">
        <f t="shared" si="8"/>
        <v>35</v>
      </c>
      <c r="L500" s="63">
        <v>35</v>
      </c>
    </row>
    <row r="501" customHeight="1" spans="1:12">
      <c r="A501" s="3">
        <v>1990</v>
      </c>
      <c r="B501" s="3" t="s">
        <v>1974</v>
      </c>
      <c r="C501" s="3" t="s">
        <v>91</v>
      </c>
      <c r="E501" s="3">
        <v>8</v>
      </c>
      <c r="F501" s="3">
        <v>1</v>
      </c>
      <c r="I501" s="3">
        <v>10</v>
      </c>
      <c r="J501" s="62">
        <f t="shared" si="0"/>
        <v>10</v>
      </c>
      <c r="K501" s="62">
        <f t="shared" si="8"/>
        <v>10</v>
      </c>
      <c r="L501" s="63">
        <v>10</v>
      </c>
    </row>
    <row r="502" customHeight="1" spans="1:12">
      <c r="A502" s="3">
        <v>1990</v>
      </c>
      <c r="B502" s="3" t="s">
        <v>1974</v>
      </c>
      <c r="C502" s="3" t="s">
        <v>91</v>
      </c>
      <c r="E502" s="3">
        <v>7.5</v>
      </c>
      <c r="F502" s="3">
        <v>1</v>
      </c>
      <c r="I502" s="3">
        <v>0</v>
      </c>
      <c r="J502" s="62">
        <f t="shared" si="0"/>
        <v>0</v>
      </c>
      <c r="K502" s="62">
        <f t="shared" si="8"/>
        <v>0</v>
      </c>
      <c r="L502" s="63">
        <v>0</v>
      </c>
    </row>
    <row r="503" customHeight="1" spans="1:12">
      <c r="A503" s="3">
        <v>1991</v>
      </c>
      <c r="B503" s="3" t="s">
        <v>5220</v>
      </c>
      <c r="C503" s="3" t="s">
        <v>3594</v>
      </c>
      <c r="E503" s="3" t="s">
        <v>467</v>
      </c>
      <c r="F503" s="3">
        <v>25</v>
      </c>
      <c r="H503" s="3" t="s">
        <v>5474</v>
      </c>
      <c r="I503" s="3">
        <v>10</v>
      </c>
      <c r="J503" s="62">
        <f t="shared" si="0"/>
        <v>250</v>
      </c>
      <c r="K503" s="62">
        <f t="shared" si="8"/>
        <v>8</v>
      </c>
      <c r="L503" s="63">
        <v>200</v>
      </c>
    </row>
    <row r="504" customHeight="1" spans="1:12">
      <c r="A504" s="3">
        <v>2020</v>
      </c>
      <c r="B504" s="3" t="s">
        <v>23</v>
      </c>
      <c r="C504" s="3" t="s">
        <v>46</v>
      </c>
      <c r="D504" s="3" t="s">
        <v>506</v>
      </c>
      <c r="E504" s="3">
        <v>9</v>
      </c>
      <c r="F504" s="3">
        <v>1</v>
      </c>
      <c r="H504" s="3" t="s">
        <v>5474</v>
      </c>
      <c r="I504" s="3">
        <v>20</v>
      </c>
      <c r="J504" s="62">
        <f t="shared" si="0"/>
        <v>20</v>
      </c>
      <c r="K504" s="62">
        <f t="shared" si="8"/>
        <v>25</v>
      </c>
      <c r="L504" s="63">
        <v>25</v>
      </c>
    </row>
    <row r="505" customHeight="1" spans="1:12">
      <c r="A505" s="3">
        <v>2001</v>
      </c>
      <c r="B505" s="3" t="s">
        <v>5091</v>
      </c>
      <c r="C505" s="3" t="s">
        <v>5193</v>
      </c>
      <c r="D505" s="3">
        <v>124</v>
      </c>
      <c r="E505" s="3">
        <v>10</v>
      </c>
      <c r="F505" s="3">
        <v>3</v>
      </c>
      <c r="H505" s="3" t="s">
        <v>5474</v>
      </c>
      <c r="I505" s="3">
        <v>125</v>
      </c>
      <c r="J505" s="62">
        <f t="shared" si="0"/>
        <v>375</v>
      </c>
      <c r="K505" s="62">
        <f t="shared" si="8"/>
        <v>66.6666666666667</v>
      </c>
      <c r="L505" s="63">
        <v>200</v>
      </c>
    </row>
    <row r="506" customHeight="1" spans="1:12">
      <c r="A506" s="3">
        <v>2001</v>
      </c>
      <c r="B506" s="3" t="s">
        <v>782</v>
      </c>
      <c r="C506" s="3" t="s">
        <v>5193</v>
      </c>
      <c r="D506" s="3" t="s">
        <v>5221</v>
      </c>
      <c r="E506" s="3">
        <v>8</v>
      </c>
      <c r="F506" s="3">
        <v>1</v>
      </c>
      <c r="H506" s="3" t="s">
        <v>5474</v>
      </c>
      <c r="I506" s="3">
        <v>50</v>
      </c>
      <c r="J506" s="62">
        <f t="shared" si="0"/>
        <v>50</v>
      </c>
      <c r="K506" s="62">
        <f t="shared" si="8"/>
        <v>40</v>
      </c>
      <c r="L506" s="63">
        <v>40</v>
      </c>
    </row>
    <row r="507" customHeight="1" spans="1:12">
      <c r="A507" s="69"/>
      <c r="B507" s="69"/>
      <c r="C507" s="69"/>
      <c r="J507" s="62"/>
      <c r="K507" s="62"/>
      <c r="L507" s="62"/>
    </row>
    <row r="508" customHeight="1" spans="1:12">
      <c r="A508" s="69"/>
      <c r="B508" s="69"/>
      <c r="C508" s="69"/>
      <c r="J508" s="71">
        <f>SUM(J3:J506)</f>
        <v>57975</v>
      </c>
      <c r="K508" s="62"/>
      <c r="L508" s="62"/>
    </row>
    <row r="509" customHeight="1" spans="1:13">
      <c r="A509" s="69"/>
      <c r="B509" s="69"/>
      <c r="C509" s="69"/>
      <c r="J509" s="63">
        <v>2000</v>
      </c>
      <c r="K509" s="62"/>
      <c r="L509" s="62"/>
      <c r="M509" s="6">
        <f>SUM(M2:M507)</f>
        <v>430</v>
      </c>
    </row>
    <row r="510" customHeight="1" spans="1:12">
      <c r="A510" s="69"/>
      <c r="B510" s="69"/>
      <c r="C510" s="69"/>
      <c r="J510" s="63"/>
      <c r="K510" s="63"/>
      <c r="L510" s="62"/>
    </row>
    <row r="511" customHeight="1" spans="1:12">
      <c r="A511" s="69"/>
      <c r="B511" s="69"/>
      <c r="C511" s="69"/>
      <c r="J511" s="62"/>
      <c r="K511" s="62"/>
      <c r="L511" s="62"/>
    </row>
    <row r="512" customHeight="1" spans="1:12">
      <c r="A512" s="69"/>
      <c r="B512" s="69"/>
      <c r="C512" s="69"/>
      <c r="J512" s="62"/>
      <c r="K512" s="62"/>
      <c r="L512" s="62"/>
    </row>
    <row r="513" customHeight="1" spans="1:12">
      <c r="A513" s="69"/>
      <c r="B513" s="69"/>
      <c r="C513" s="69"/>
      <c r="J513" s="71">
        <f>SUM(J508:J510)</f>
        <v>59975</v>
      </c>
      <c r="K513" s="62"/>
      <c r="L513" s="62"/>
    </row>
    <row r="514" customHeight="1" spans="1:12">
      <c r="A514" s="69"/>
      <c r="B514" s="69"/>
      <c r="C514" s="69"/>
      <c r="J514" s="62"/>
      <c r="K514" s="62"/>
      <c r="L514" s="62"/>
    </row>
    <row r="515" customHeight="1" spans="1:12">
      <c r="A515" s="69"/>
      <c r="B515" s="69"/>
      <c r="C515" s="69"/>
      <c r="J515" s="62"/>
      <c r="K515" s="62"/>
      <c r="L515" s="62"/>
    </row>
    <row r="516" customHeight="1" spans="1:12">
      <c r="A516" s="69"/>
      <c r="B516" s="69"/>
      <c r="C516" s="69"/>
      <c r="J516" s="62"/>
      <c r="K516" s="62"/>
      <c r="L516" s="62"/>
    </row>
    <row r="517" customHeight="1" spans="1:12">
      <c r="A517" s="69"/>
      <c r="B517" s="69"/>
      <c r="C517" s="69"/>
      <c r="J517" s="62"/>
      <c r="K517" s="62"/>
      <c r="L517" s="62"/>
    </row>
    <row r="518" customHeight="1" spans="1:12">
      <c r="A518" s="69"/>
      <c r="B518" s="69"/>
      <c r="C518" s="69"/>
      <c r="J518" s="62"/>
      <c r="K518" s="62"/>
      <c r="L518" s="62"/>
    </row>
    <row r="519" customHeight="1" spans="1:12">
      <c r="A519" s="69"/>
      <c r="B519" s="69"/>
      <c r="C519" s="69"/>
      <c r="J519" s="62"/>
      <c r="K519" s="62"/>
      <c r="L519" s="62"/>
    </row>
    <row r="520" customHeight="1" spans="1:12">
      <c r="A520" s="69"/>
      <c r="B520" s="69"/>
      <c r="C520" s="69"/>
      <c r="J520" s="62"/>
      <c r="K520" s="62"/>
      <c r="L520" s="62"/>
    </row>
    <row r="521" customHeight="1" spans="1:12">
      <c r="A521" s="69"/>
      <c r="B521" s="69"/>
      <c r="C521" s="69"/>
      <c r="J521" s="62"/>
      <c r="K521" s="62"/>
      <c r="L521" s="62"/>
    </row>
    <row r="522" customHeight="1" spans="1:12">
      <c r="A522" s="69"/>
      <c r="B522" s="69"/>
      <c r="C522" s="69"/>
      <c r="J522" s="62"/>
      <c r="K522" s="62"/>
      <c r="L522" s="62"/>
    </row>
    <row r="523" customHeight="1" spans="1:12">
      <c r="A523" s="69"/>
      <c r="B523" s="69"/>
      <c r="C523" s="69"/>
      <c r="J523" s="62"/>
      <c r="K523" s="62"/>
      <c r="L523" s="62"/>
    </row>
    <row r="524" customHeight="1" spans="1:12">
      <c r="A524" s="69"/>
      <c r="B524" s="69"/>
      <c r="C524" s="69"/>
      <c r="J524" s="62"/>
      <c r="K524" s="62"/>
      <c r="L524" s="62"/>
    </row>
    <row r="525" customHeight="1" spans="1:12">
      <c r="A525" s="69"/>
      <c r="B525" s="69"/>
      <c r="C525" s="69"/>
      <c r="J525" s="62"/>
      <c r="K525" s="62"/>
      <c r="L525" s="62"/>
    </row>
    <row r="526" customHeight="1" spans="1:12">
      <c r="A526" s="69"/>
      <c r="B526" s="69"/>
      <c r="C526" s="69"/>
      <c r="J526" s="62"/>
      <c r="K526" s="62"/>
      <c r="L526" s="62"/>
    </row>
    <row r="527" customHeight="1" spans="1:12">
      <c r="A527" s="69"/>
      <c r="B527" s="69"/>
      <c r="C527" s="69"/>
      <c r="J527" s="62"/>
      <c r="K527" s="62"/>
      <c r="L527" s="62"/>
    </row>
    <row r="528" customHeight="1" spans="1:12">
      <c r="A528" s="69"/>
      <c r="B528" s="69"/>
      <c r="C528" s="69"/>
      <c r="J528" s="62"/>
      <c r="K528" s="62"/>
      <c r="L528" s="62"/>
    </row>
    <row r="529" customHeight="1" spans="1:12">
      <c r="A529" s="69"/>
      <c r="B529" s="69"/>
      <c r="C529" s="69"/>
      <c r="J529" s="62"/>
      <c r="K529" s="62"/>
      <c r="L529" s="62"/>
    </row>
    <row r="530" customHeight="1" spans="1:12">
      <c r="A530" s="69"/>
      <c r="B530" s="69"/>
      <c r="C530" s="69"/>
      <c r="J530" s="62"/>
      <c r="K530" s="62"/>
      <c r="L530" s="62"/>
    </row>
    <row r="531" customHeight="1" spans="1:12">
      <c r="A531" s="69"/>
      <c r="B531" s="69"/>
      <c r="C531" s="69"/>
      <c r="J531" s="62"/>
      <c r="K531" s="62"/>
      <c r="L531" s="62"/>
    </row>
    <row r="532" customHeight="1" spans="1:12">
      <c r="A532" s="69"/>
      <c r="B532" s="69"/>
      <c r="C532" s="69"/>
      <c r="J532" s="62"/>
      <c r="K532" s="62"/>
      <c r="L532" s="62"/>
    </row>
    <row r="533" customHeight="1" spans="1:12">
      <c r="A533" s="69"/>
      <c r="B533" s="69"/>
      <c r="C533" s="69"/>
      <c r="J533" s="62"/>
      <c r="K533" s="62"/>
      <c r="L533" s="62"/>
    </row>
    <row r="534" customHeight="1" spans="1:12">
      <c r="A534" s="69"/>
      <c r="B534" s="69"/>
      <c r="C534" s="69"/>
      <c r="J534" s="62"/>
      <c r="K534" s="62"/>
      <c r="L534" s="62"/>
    </row>
    <row r="535" customHeight="1" spans="1:12">
      <c r="A535" s="69"/>
      <c r="B535" s="69"/>
      <c r="C535" s="69"/>
      <c r="J535" s="62"/>
      <c r="K535" s="62"/>
      <c r="L535" s="62"/>
    </row>
    <row r="536" customHeight="1" spans="1:12">
      <c r="A536" s="69"/>
      <c r="B536" s="69"/>
      <c r="C536" s="69"/>
      <c r="J536" s="62"/>
      <c r="K536" s="62"/>
      <c r="L536" s="62"/>
    </row>
    <row r="537" customHeight="1" spans="1:12">
      <c r="A537" s="69"/>
      <c r="B537" s="69"/>
      <c r="C537" s="69"/>
      <c r="J537" s="62"/>
      <c r="K537" s="62"/>
      <c r="L537" s="62"/>
    </row>
    <row r="538" customHeight="1" spans="1:12">
      <c r="A538" s="69"/>
      <c r="B538" s="69"/>
      <c r="C538" s="69"/>
      <c r="J538" s="62"/>
      <c r="K538" s="62"/>
      <c r="L538" s="62"/>
    </row>
    <row r="539" customHeight="1" spans="1:12">
      <c r="A539" s="69"/>
      <c r="B539" s="69"/>
      <c r="C539" s="69"/>
      <c r="J539" s="62"/>
      <c r="K539" s="62"/>
      <c r="L539" s="62"/>
    </row>
    <row r="540" customHeight="1" spans="1:12">
      <c r="A540" s="69"/>
      <c r="B540" s="69"/>
      <c r="C540" s="69"/>
      <c r="J540" s="62"/>
      <c r="K540" s="62"/>
      <c r="L540" s="62"/>
    </row>
    <row r="541" customHeight="1" spans="1:12">
      <c r="A541" s="69"/>
      <c r="B541" s="69"/>
      <c r="C541" s="69"/>
      <c r="J541" s="62"/>
      <c r="K541" s="62"/>
      <c r="L541" s="62"/>
    </row>
    <row r="542" customHeight="1" spans="1:12">
      <c r="A542" s="69"/>
      <c r="B542" s="69"/>
      <c r="C542" s="69"/>
      <c r="J542" s="62"/>
      <c r="K542" s="62"/>
      <c r="L542" s="62"/>
    </row>
    <row r="543" customHeight="1" spans="1:12">
      <c r="A543" s="69"/>
      <c r="B543" s="69"/>
      <c r="C543" s="69"/>
      <c r="J543" s="62"/>
      <c r="K543" s="62"/>
      <c r="L543" s="62"/>
    </row>
    <row r="544" customHeight="1" spans="1:12">
      <c r="A544" s="69"/>
      <c r="B544" s="69"/>
      <c r="C544" s="69"/>
      <c r="J544" s="62"/>
      <c r="K544" s="62"/>
      <c r="L544" s="62"/>
    </row>
    <row r="545" customHeight="1" spans="1:12">
      <c r="A545" s="69"/>
      <c r="B545" s="69"/>
      <c r="C545" s="69"/>
      <c r="J545" s="62"/>
      <c r="K545" s="62"/>
      <c r="L545" s="62"/>
    </row>
    <row r="546" customHeight="1" spans="1:12">
      <c r="A546" s="69"/>
      <c r="B546" s="69"/>
      <c r="C546" s="69"/>
      <c r="J546" s="62"/>
      <c r="K546" s="62"/>
      <c r="L546" s="62"/>
    </row>
    <row r="547" customHeight="1" spans="1:12">
      <c r="A547" s="69"/>
      <c r="B547" s="69"/>
      <c r="C547" s="69"/>
      <c r="J547" s="62"/>
      <c r="K547" s="62"/>
      <c r="L547" s="62"/>
    </row>
    <row r="548" customHeight="1" spans="1:12">
      <c r="A548" s="69"/>
      <c r="B548" s="69"/>
      <c r="C548" s="69"/>
      <c r="J548" s="62"/>
      <c r="K548" s="62"/>
      <c r="L548" s="62"/>
    </row>
    <row r="549" customHeight="1" spans="1:12">
      <c r="A549" s="69"/>
      <c r="B549" s="69"/>
      <c r="C549" s="69"/>
      <c r="J549" s="62"/>
      <c r="K549" s="62"/>
      <c r="L549" s="62"/>
    </row>
    <row r="550" customHeight="1" spans="1:12">
      <c r="A550" s="69"/>
      <c r="B550" s="69"/>
      <c r="C550" s="69"/>
      <c r="J550" s="62"/>
      <c r="K550" s="62"/>
      <c r="L550" s="62"/>
    </row>
    <row r="551" customHeight="1" spans="1:12">
      <c r="A551" s="69"/>
      <c r="B551" s="69"/>
      <c r="C551" s="69"/>
      <c r="J551" s="62"/>
      <c r="K551" s="62"/>
      <c r="L551" s="62"/>
    </row>
    <row r="552" customHeight="1" spans="1:12">
      <c r="A552" s="69"/>
      <c r="B552" s="69"/>
      <c r="C552" s="69"/>
      <c r="J552" s="62"/>
      <c r="K552" s="62"/>
      <c r="L552" s="62"/>
    </row>
    <row r="553" customHeight="1" spans="1:12">
      <c r="A553" s="69"/>
      <c r="B553" s="69"/>
      <c r="C553" s="69"/>
      <c r="J553" s="62"/>
      <c r="K553" s="62"/>
      <c r="L553" s="62"/>
    </row>
    <row r="554" customHeight="1" spans="1:12">
      <c r="A554" s="69"/>
      <c r="B554" s="69"/>
      <c r="C554" s="69"/>
      <c r="J554" s="62"/>
      <c r="K554" s="62"/>
      <c r="L554" s="62"/>
    </row>
    <row r="555" customHeight="1" spans="1:12">
      <c r="A555" s="69"/>
      <c r="B555" s="69"/>
      <c r="C555" s="69"/>
      <c r="J555" s="62"/>
      <c r="K555" s="62"/>
      <c r="L555" s="62"/>
    </row>
    <row r="556" customHeight="1" spans="1:12">
      <c r="A556" s="69"/>
      <c r="B556" s="69"/>
      <c r="C556" s="69"/>
      <c r="J556" s="62"/>
      <c r="K556" s="62"/>
      <c r="L556" s="62"/>
    </row>
    <row r="557" customHeight="1" spans="1:12">
      <c r="A557" s="69"/>
      <c r="B557" s="69"/>
      <c r="C557" s="69"/>
      <c r="J557" s="62"/>
      <c r="K557" s="62"/>
      <c r="L557" s="62"/>
    </row>
    <row r="558" customHeight="1" spans="1:12">
      <c r="A558" s="69"/>
      <c r="B558" s="69"/>
      <c r="C558" s="69"/>
      <c r="J558" s="62"/>
      <c r="K558" s="62"/>
      <c r="L558" s="62"/>
    </row>
    <row r="559" customHeight="1" spans="1:12">
      <c r="A559" s="69"/>
      <c r="B559" s="69"/>
      <c r="C559" s="69"/>
      <c r="J559" s="62"/>
      <c r="K559" s="62"/>
      <c r="L559" s="62"/>
    </row>
    <row r="560" customHeight="1" spans="1:12">
      <c r="A560" s="69"/>
      <c r="B560" s="69"/>
      <c r="C560" s="69"/>
      <c r="J560" s="62"/>
      <c r="K560" s="62"/>
      <c r="L560" s="62"/>
    </row>
    <row r="561" customHeight="1" spans="1:12">
      <c r="A561" s="69"/>
      <c r="B561" s="69"/>
      <c r="C561" s="69"/>
      <c r="J561" s="62"/>
      <c r="K561" s="62"/>
      <c r="L561" s="62"/>
    </row>
    <row r="562" customHeight="1" spans="1:12">
      <c r="A562" s="69"/>
      <c r="B562" s="69"/>
      <c r="C562" s="69"/>
      <c r="J562" s="62"/>
      <c r="K562" s="62"/>
      <c r="L562" s="62"/>
    </row>
    <row r="563" customHeight="1" spans="1:12">
      <c r="A563" s="69"/>
      <c r="B563" s="69"/>
      <c r="C563" s="69"/>
      <c r="J563" s="62"/>
      <c r="K563" s="62"/>
      <c r="L563" s="62"/>
    </row>
    <row r="564" customHeight="1" spans="1:12">
      <c r="A564" s="69"/>
      <c r="B564" s="69"/>
      <c r="C564" s="69"/>
      <c r="J564" s="62"/>
      <c r="K564" s="62"/>
      <c r="L564" s="62"/>
    </row>
    <row r="565" customHeight="1" spans="1:12">
      <c r="A565" s="69"/>
      <c r="B565" s="69"/>
      <c r="C565" s="69"/>
      <c r="J565" s="62"/>
      <c r="K565" s="62"/>
      <c r="L565" s="62"/>
    </row>
    <row r="566" customHeight="1" spans="1:12">
      <c r="A566" s="69"/>
      <c r="B566" s="69"/>
      <c r="C566" s="69"/>
      <c r="J566" s="62"/>
      <c r="K566" s="62"/>
      <c r="L566" s="62"/>
    </row>
    <row r="567" customHeight="1" spans="1:12">
      <c r="A567" s="69"/>
      <c r="B567" s="69"/>
      <c r="C567" s="69"/>
      <c r="J567" s="62"/>
      <c r="K567" s="62"/>
      <c r="L567" s="62"/>
    </row>
    <row r="568" customHeight="1" spans="1:12">
      <c r="A568" s="69"/>
      <c r="B568" s="69"/>
      <c r="C568" s="69"/>
      <c r="J568" s="62"/>
      <c r="K568" s="62"/>
      <c r="L568" s="62"/>
    </row>
    <row r="569" customHeight="1" spans="1:12">
      <c r="A569" s="69"/>
      <c r="B569" s="69"/>
      <c r="C569" s="69"/>
      <c r="J569" s="62"/>
      <c r="K569" s="62"/>
      <c r="L569" s="62"/>
    </row>
    <row r="570" customHeight="1" spans="1:12">
      <c r="A570" s="69"/>
      <c r="B570" s="69"/>
      <c r="C570" s="69"/>
      <c r="J570" s="62"/>
      <c r="K570" s="62"/>
      <c r="L570" s="62"/>
    </row>
    <row r="571" customHeight="1" spans="1:12">
      <c r="A571" s="69"/>
      <c r="B571" s="69"/>
      <c r="C571" s="69"/>
      <c r="J571" s="62"/>
      <c r="K571" s="62"/>
      <c r="L571" s="62"/>
    </row>
    <row r="572" customHeight="1" spans="1:12">
      <c r="A572" s="69"/>
      <c r="B572" s="69"/>
      <c r="C572" s="69"/>
      <c r="J572" s="62"/>
      <c r="K572" s="62"/>
      <c r="L572" s="62"/>
    </row>
    <row r="573" customHeight="1" spans="1:12">
      <c r="A573" s="69"/>
      <c r="B573" s="69"/>
      <c r="C573" s="69"/>
      <c r="J573" s="62"/>
      <c r="K573" s="62"/>
      <c r="L573" s="62"/>
    </row>
    <row r="574" customHeight="1" spans="1:12">
      <c r="A574" s="69"/>
      <c r="B574" s="69"/>
      <c r="C574" s="69"/>
      <c r="J574" s="62"/>
      <c r="K574" s="62"/>
      <c r="L574" s="62"/>
    </row>
    <row r="575" customHeight="1" spans="1:12">
      <c r="A575" s="69"/>
      <c r="B575" s="69"/>
      <c r="C575" s="69"/>
      <c r="J575" s="62"/>
      <c r="K575" s="62"/>
      <c r="L575" s="62"/>
    </row>
    <row r="576" customHeight="1" spans="1:12">
      <c r="A576" s="69"/>
      <c r="B576" s="69"/>
      <c r="C576" s="69"/>
      <c r="J576" s="62"/>
      <c r="K576" s="62"/>
      <c r="L576" s="62"/>
    </row>
    <row r="577" customHeight="1" spans="1:12">
      <c r="A577" s="69"/>
      <c r="B577" s="69"/>
      <c r="C577" s="69"/>
      <c r="J577" s="62"/>
      <c r="K577" s="62"/>
      <c r="L577" s="62"/>
    </row>
    <row r="578" customHeight="1" spans="1:12">
      <c r="A578" s="69"/>
      <c r="B578" s="69"/>
      <c r="C578" s="69"/>
      <c r="J578" s="62"/>
      <c r="K578" s="62"/>
      <c r="L578" s="62"/>
    </row>
    <row r="579" customHeight="1" spans="1:12">
      <c r="A579" s="69"/>
      <c r="B579" s="69"/>
      <c r="C579" s="69"/>
      <c r="J579" s="62"/>
      <c r="K579" s="62"/>
      <c r="L579" s="62"/>
    </row>
    <row r="580" customHeight="1" spans="1:12">
      <c r="A580" s="69"/>
      <c r="B580" s="69"/>
      <c r="C580" s="69"/>
      <c r="J580" s="62"/>
      <c r="K580" s="62"/>
      <c r="L580" s="62"/>
    </row>
    <row r="581" customHeight="1" spans="1:12">
      <c r="A581" s="69"/>
      <c r="B581" s="69"/>
      <c r="C581" s="69"/>
      <c r="J581" s="62"/>
      <c r="K581" s="62"/>
      <c r="L581" s="62"/>
    </row>
    <row r="582" customHeight="1" spans="1:12">
      <c r="A582" s="69"/>
      <c r="B582" s="69"/>
      <c r="C582" s="69"/>
      <c r="J582" s="62"/>
      <c r="K582" s="62"/>
      <c r="L582" s="62"/>
    </row>
    <row r="583" customHeight="1" spans="1:12">
      <c r="A583" s="69"/>
      <c r="B583" s="69"/>
      <c r="C583" s="69"/>
      <c r="J583" s="62"/>
      <c r="K583" s="62"/>
      <c r="L583" s="62"/>
    </row>
    <row r="584" customHeight="1" spans="1:12">
      <c r="A584" s="69"/>
      <c r="B584" s="69"/>
      <c r="C584" s="69"/>
      <c r="J584" s="62"/>
      <c r="K584" s="62"/>
      <c r="L584" s="62"/>
    </row>
    <row r="585" customHeight="1" spans="1:12">
      <c r="A585" s="69"/>
      <c r="B585" s="69"/>
      <c r="C585" s="69"/>
      <c r="J585" s="62"/>
      <c r="K585" s="62"/>
      <c r="L585" s="62"/>
    </row>
    <row r="586" customHeight="1" spans="1:12">
      <c r="A586" s="69"/>
      <c r="B586" s="69"/>
      <c r="C586" s="69"/>
      <c r="J586" s="62"/>
      <c r="K586" s="62"/>
      <c r="L586" s="62"/>
    </row>
    <row r="587" customHeight="1" spans="1:12">
      <c r="A587" s="69"/>
      <c r="B587" s="69"/>
      <c r="C587" s="69"/>
      <c r="J587" s="62"/>
      <c r="K587" s="62"/>
      <c r="L587" s="62"/>
    </row>
    <row r="588" customHeight="1" spans="1:12">
      <c r="A588" s="69"/>
      <c r="B588" s="69"/>
      <c r="C588" s="69"/>
      <c r="J588" s="62"/>
      <c r="K588" s="62"/>
      <c r="L588" s="62"/>
    </row>
    <row r="589" customHeight="1" spans="1:12">
      <c r="A589" s="69"/>
      <c r="B589" s="69"/>
      <c r="C589" s="69"/>
      <c r="J589" s="62"/>
      <c r="K589" s="62"/>
      <c r="L589" s="62"/>
    </row>
    <row r="590" customHeight="1" spans="1:12">
      <c r="A590" s="69"/>
      <c r="B590" s="69"/>
      <c r="C590" s="69"/>
      <c r="J590" s="62"/>
      <c r="K590" s="62"/>
      <c r="L590" s="62"/>
    </row>
    <row r="591" customHeight="1" spans="1:12">
      <c r="A591" s="69"/>
      <c r="B591" s="69"/>
      <c r="C591" s="69"/>
      <c r="J591" s="62"/>
      <c r="K591" s="62"/>
      <c r="L591" s="62"/>
    </row>
    <row r="592" customHeight="1" spans="1:12">
      <c r="A592" s="69"/>
      <c r="B592" s="69"/>
      <c r="C592" s="69"/>
      <c r="J592" s="62"/>
      <c r="K592" s="62"/>
      <c r="L592" s="62"/>
    </row>
    <row r="593" customHeight="1" spans="1:12">
      <c r="A593" s="69"/>
      <c r="B593" s="69"/>
      <c r="C593" s="69"/>
      <c r="J593" s="62"/>
      <c r="K593" s="62"/>
      <c r="L593" s="62"/>
    </row>
    <row r="594" customHeight="1" spans="1:12">
      <c r="A594" s="69"/>
      <c r="B594" s="69"/>
      <c r="C594" s="69"/>
      <c r="J594" s="62"/>
      <c r="K594" s="62"/>
      <c r="L594" s="62"/>
    </row>
    <row r="595" customHeight="1" spans="1:12">
      <c r="A595" s="69"/>
      <c r="B595" s="69"/>
      <c r="C595" s="69"/>
      <c r="J595" s="62"/>
      <c r="K595" s="62"/>
      <c r="L595" s="62"/>
    </row>
    <row r="596" customHeight="1" spans="1:12">
      <c r="A596" s="69"/>
      <c r="B596" s="69"/>
      <c r="C596" s="69"/>
      <c r="J596" s="62"/>
      <c r="K596" s="62"/>
      <c r="L596" s="62"/>
    </row>
    <row r="597" customHeight="1" spans="1:12">
      <c r="A597" s="69"/>
      <c r="B597" s="69"/>
      <c r="C597" s="69"/>
      <c r="J597" s="62"/>
      <c r="K597" s="62"/>
      <c r="L597" s="62"/>
    </row>
    <row r="598" customHeight="1" spans="1:12">
      <c r="A598" s="69"/>
      <c r="B598" s="69"/>
      <c r="C598" s="69"/>
      <c r="J598" s="62"/>
      <c r="K598" s="62"/>
      <c r="L598" s="62"/>
    </row>
    <row r="599" customHeight="1" spans="1:12">
      <c r="A599" s="69"/>
      <c r="B599" s="69"/>
      <c r="C599" s="69"/>
      <c r="J599" s="62"/>
      <c r="K599" s="62"/>
      <c r="L599" s="62"/>
    </row>
    <row r="600" customHeight="1" spans="1:12">
      <c r="A600" s="69"/>
      <c r="B600" s="69"/>
      <c r="C600" s="69"/>
      <c r="J600" s="62"/>
      <c r="K600" s="62"/>
      <c r="L600" s="62"/>
    </row>
    <row r="601" customHeight="1" spans="1:12">
      <c r="A601" s="69"/>
      <c r="B601" s="69"/>
      <c r="C601" s="69"/>
      <c r="J601" s="62"/>
      <c r="K601" s="62"/>
      <c r="L601" s="62"/>
    </row>
    <row r="602" customHeight="1" spans="1:12">
      <c r="A602" s="69"/>
      <c r="B602" s="69"/>
      <c r="C602" s="69"/>
      <c r="J602" s="62"/>
      <c r="K602" s="62"/>
      <c r="L602" s="62"/>
    </row>
    <row r="603" customHeight="1" spans="1:12">
      <c r="A603" s="69"/>
      <c r="B603" s="69"/>
      <c r="C603" s="69"/>
      <c r="J603" s="62"/>
      <c r="K603" s="62"/>
      <c r="L603" s="62"/>
    </row>
    <row r="604" customHeight="1" spans="1:12">
      <c r="A604" s="69"/>
      <c r="B604" s="69"/>
      <c r="C604" s="69"/>
      <c r="J604" s="62"/>
      <c r="K604" s="62"/>
      <c r="L604" s="62"/>
    </row>
    <row r="605" customHeight="1" spans="1:12">
      <c r="A605" s="69"/>
      <c r="B605" s="69"/>
      <c r="C605" s="69"/>
      <c r="J605" s="62"/>
      <c r="K605" s="62"/>
      <c r="L605" s="62"/>
    </row>
    <row r="606" customHeight="1" spans="1:12">
      <c r="A606" s="69"/>
      <c r="B606" s="69"/>
      <c r="C606" s="69"/>
      <c r="J606" s="62"/>
      <c r="K606" s="62"/>
      <c r="L606" s="62"/>
    </row>
    <row r="607" customHeight="1" spans="1:12">
      <c r="A607" s="69"/>
      <c r="B607" s="69"/>
      <c r="C607" s="69"/>
      <c r="J607" s="62"/>
      <c r="K607" s="62"/>
      <c r="L607" s="62"/>
    </row>
    <row r="608" customHeight="1" spans="1:12">
      <c r="A608" s="69"/>
      <c r="B608" s="69"/>
      <c r="C608" s="69"/>
      <c r="J608" s="62"/>
      <c r="K608" s="62"/>
      <c r="L608" s="62"/>
    </row>
    <row r="609" customHeight="1" spans="1:12">
      <c r="A609" s="69"/>
      <c r="B609" s="69"/>
      <c r="C609" s="69"/>
      <c r="J609" s="62"/>
      <c r="K609" s="62"/>
      <c r="L609" s="62"/>
    </row>
    <row r="610" customHeight="1" spans="1:12">
      <c r="A610" s="69"/>
      <c r="B610" s="69"/>
      <c r="C610" s="69"/>
      <c r="J610" s="62"/>
      <c r="K610" s="62"/>
      <c r="L610" s="62"/>
    </row>
    <row r="611" customHeight="1" spans="1:12">
      <c r="A611" s="69"/>
      <c r="B611" s="69"/>
      <c r="C611" s="69"/>
      <c r="J611" s="62"/>
      <c r="K611" s="62"/>
      <c r="L611" s="62"/>
    </row>
    <row r="612" customHeight="1" spans="1:12">
      <c r="A612" s="69"/>
      <c r="B612" s="69"/>
      <c r="C612" s="69"/>
      <c r="J612" s="62"/>
      <c r="K612" s="62"/>
      <c r="L612" s="62"/>
    </row>
    <row r="613" customHeight="1" spans="1:12">
      <c r="A613" s="69"/>
      <c r="B613" s="69"/>
      <c r="C613" s="69"/>
      <c r="J613" s="62"/>
      <c r="K613" s="62"/>
      <c r="L613" s="62"/>
    </row>
    <row r="614" customHeight="1" spans="1:12">
      <c r="A614" s="69"/>
      <c r="B614" s="69"/>
      <c r="C614" s="69"/>
      <c r="J614" s="62"/>
      <c r="K614" s="62"/>
      <c r="L614" s="62"/>
    </row>
    <row r="615" customHeight="1" spans="1:12">
      <c r="A615" s="69"/>
      <c r="B615" s="69"/>
      <c r="C615" s="69"/>
      <c r="J615" s="62"/>
      <c r="K615" s="62"/>
      <c r="L615" s="62"/>
    </row>
    <row r="616" customHeight="1" spans="1:12">
      <c r="A616" s="69"/>
      <c r="B616" s="69"/>
      <c r="C616" s="69"/>
      <c r="J616" s="62"/>
      <c r="K616" s="62"/>
      <c r="L616" s="62"/>
    </row>
    <row r="617" customHeight="1" spans="1:12">
      <c r="A617" s="69"/>
      <c r="B617" s="69"/>
      <c r="C617" s="69"/>
      <c r="J617" s="62"/>
      <c r="K617" s="62"/>
      <c r="L617" s="62"/>
    </row>
    <row r="618" customHeight="1" spans="1:12">
      <c r="A618" s="69"/>
      <c r="B618" s="69"/>
      <c r="C618" s="69"/>
      <c r="J618" s="62"/>
      <c r="K618" s="62"/>
      <c r="L618" s="62"/>
    </row>
    <row r="619" customHeight="1" spans="1:12">
      <c r="A619" s="69"/>
      <c r="B619" s="69"/>
      <c r="C619" s="69"/>
      <c r="J619" s="62"/>
      <c r="K619" s="62"/>
      <c r="L619" s="62"/>
    </row>
    <row r="620" customHeight="1" spans="1:12">
      <c r="A620" s="69"/>
      <c r="B620" s="69"/>
      <c r="C620" s="69"/>
      <c r="J620" s="62"/>
      <c r="K620" s="62"/>
      <c r="L620" s="62"/>
    </row>
    <row r="621" customHeight="1" spans="1:12">
      <c r="A621" s="69"/>
      <c r="B621" s="69"/>
      <c r="C621" s="69"/>
      <c r="J621" s="62"/>
      <c r="K621" s="62"/>
      <c r="L621" s="62"/>
    </row>
    <row r="622" customHeight="1" spans="1:12">
      <c r="A622" s="69"/>
      <c r="B622" s="69"/>
      <c r="C622" s="69"/>
      <c r="J622" s="62"/>
      <c r="K622" s="62"/>
      <c r="L622" s="62"/>
    </row>
    <row r="623" customHeight="1" spans="1:12">
      <c r="A623" s="69"/>
      <c r="B623" s="69"/>
      <c r="C623" s="69"/>
      <c r="J623" s="62"/>
      <c r="K623" s="62"/>
      <c r="L623" s="62"/>
    </row>
    <row r="624" customHeight="1" spans="1:12">
      <c r="A624" s="69"/>
      <c r="B624" s="69"/>
      <c r="C624" s="69"/>
      <c r="J624" s="62"/>
      <c r="K624" s="62"/>
      <c r="L624" s="62"/>
    </row>
    <row r="625" customHeight="1" spans="1:12">
      <c r="A625" s="69"/>
      <c r="B625" s="69"/>
      <c r="C625" s="69"/>
      <c r="J625" s="62"/>
      <c r="K625" s="62"/>
      <c r="L625" s="62"/>
    </row>
    <row r="626" customHeight="1" spans="1:12">
      <c r="A626" s="69"/>
      <c r="B626" s="69"/>
      <c r="C626" s="69"/>
      <c r="J626" s="62"/>
      <c r="K626" s="62"/>
      <c r="L626" s="62"/>
    </row>
    <row r="627" customHeight="1" spans="1:12">
      <c r="A627" s="69"/>
      <c r="B627" s="69"/>
      <c r="C627" s="69"/>
      <c r="J627" s="62"/>
      <c r="K627" s="62"/>
      <c r="L627" s="62"/>
    </row>
    <row r="628" customHeight="1" spans="1:12">
      <c r="A628" s="69"/>
      <c r="B628" s="69"/>
      <c r="C628" s="69"/>
      <c r="J628" s="62"/>
      <c r="K628" s="62"/>
      <c r="L628" s="62"/>
    </row>
    <row r="629" customHeight="1" spans="1:12">
      <c r="A629" s="69"/>
      <c r="B629" s="69"/>
      <c r="C629" s="69"/>
      <c r="J629" s="62"/>
      <c r="K629" s="62"/>
      <c r="L629" s="62"/>
    </row>
    <row r="630" customHeight="1" spans="1:12">
      <c r="A630" s="69"/>
      <c r="B630" s="69"/>
      <c r="C630" s="69"/>
      <c r="J630" s="62"/>
      <c r="K630" s="62"/>
      <c r="L630" s="62"/>
    </row>
    <row r="631" customHeight="1" spans="1:12">
      <c r="A631" s="69"/>
      <c r="B631" s="69"/>
      <c r="C631" s="69"/>
      <c r="J631" s="62"/>
      <c r="K631" s="62"/>
      <c r="L631" s="62"/>
    </row>
    <row r="632" customHeight="1" spans="1:12">
      <c r="A632" s="69"/>
      <c r="B632" s="69"/>
      <c r="C632" s="69"/>
      <c r="J632" s="62"/>
      <c r="K632" s="62"/>
      <c r="L632" s="62"/>
    </row>
    <row r="633" customHeight="1" spans="1:12">
      <c r="A633" s="69"/>
      <c r="B633" s="69"/>
      <c r="C633" s="69"/>
      <c r="J633" s="62"/>
      <c r="K633" s="62"/>
      <c r="L633" s="62"/>
    </row>
    <row r="634" customHeight="1" spans="1:12">
      <c r="A634" s="69"/>
      <c r="B634" s="69"/>
      <c r="C634" s="69"/>
      <c r="J634" s="62"/>
      <c r="K634" s="62"/>
      <c r="L634" s="62"/>
    </row>
    <row r="635" customHeight="1" spans="1:12">
      <c r="A635" s="69"/>
      <c r="B635" s="69"/>
      <c r="C635" s="69"/>
      <c r="J635" s="62"/>
      <c r="K635" s="62"/>
      <c r="L635" s="62"/>
    </row>
    <row r="636" customHeight="1" spans="1:12">
      <c r="A636" s="69"/>
      <c r="B636" s="69"/>
      <c r="C636" s="69"/>
      <c r="J636" s="62"/>
      <c r="K636" s="62"/>
      <c r="L636" s="62"/>
    </row>
    <row r="637" customHeight="1" spans="1:12">
      <c r="A637" s="69"/>
      <c r="B637" s="69"/>
      <c r="C637" s="69"/>
      <c r="J637" s="62"/>
      <c r="K637" s="62"/>
      <c r="L637" s="62"/>
    </row>
    <row r="638" customHeight="1" spans="1:12">
      <c r="A638" s="69"/>
      <c r="B638" s="69"/>
      <c r="C638" s="69"/>
      <c r="J638" s="62"/>
      <c r="K638" s="62"/>
      <c r="L638" s="62"/>
    </row>
    <row r="639" customHeight="1" spans="1:12">
      <c r="A639" s="69"/>
      <c r="B639" s="69"/>
      <c r="C639" s="69"/>
      <c r="J639" s="62"/>
      <c r="K639" s="62"/>
      <c r="L639" s="62"/>
    </row>
    <row r="640" customHeight="1" spans="1:12">
      <c r="A640" s="69"/>
      <c r="B640" s="69"/>
      <c r="C640" s="69"/>
      <c r="J640" s="62"/>
      <c r="K640" s="62"/>
      <c r="L640" s="62"/>
    </row>
    <row r="641" customHeight="1" spans="1:12">
      <c r="A641" s="69"/>
      <c r="B641" s="69"/>
      <c r="C641" s="69"/>
      <c r="J641" s="62"/>
      <c r="K641" s="62"/>
      <c r="L641" s="62"/>
    </row>
    <row r="642" customHeight="1" spans="1:12">
      <c r="A642" s="69"/>
      <c r="B642" s="69"/>
      <c r="C642" s="69"/>
      <c r="J642" s="62"/>
      <c r="K642" s="62"/>
      <c r="L642" s="62"/>
    </row>
    <row r="643" customHeight="1" spans="1:12">
      <c r="A643" s="69"/>
      <c r="B643" s="69"/>
      <c r="C643" s="69"/>
      <c r="J643" s="62"/>
      <c r="K643" s="62"/>
      <c r="L643" s="62"/>
    </row>
    <row r="644" customHeight="1" spans="1:12">
      <c r="A644" s="69"/>
      <c r="B644" s="69"/>
      <c r="C644" s="69"/>
      <c r="J644" s="62"/>
      <c r="K644" s="62"/>
      <c r="L644" s="62"/>
    </row>
    <row r="645" customHeight="1" spans="1:12">
      <c r="A645" s="69"/>
      <c r="B645" s="69"/>
      <c r="C645" s="69"/>
      <c r="J645" s="62"/>
      <c r="K645" s="62"/>
      <c r="L645" s="62"/>
    </row>
    <row r="646" customHeight="1" spans="1:12">
      <c r="A646" s="69"/>
      <c r="B646" s="69"/>
      <c r="C646" s="69"/>
      <c r="J646" s="62"/>
      <c r="K646" s="62"/>
      <c r="L646" s="62"/>
    </row>
    <row r="647" customHeight="1" spans="1:12">
      <c r="A647" s="69"/>
      <c r="B647" s="69"/>
      <c r="C647" s="69"/>
      <c r="J647" s="62"/>
      <c r="K647" s="62"/>
      <c r="L647" s="62"/>
    </row>
    <row r="648" customHeight="1" spans="1:12">
      <c r="A648" s="69"/>
      <c r="B648" s="69"/>
      <c r="C648" s="69"/>
      <c r="J648" s="62"/>
      <c r="K648" s="62"/>
      <c r="L648" s="62"/>
    </row>
    <row r="649" customHeight="1" spans="1:12">
      <c r="A649" s="69"/>
      <c r="B649" s="69"/>
      <c r="C649" s="69"/>
      <c r="J649" s="62"/>
      <c r="K649" s="62"/>
      <c r="L649" s="62"/>
    </row>
    <row r="650" customHeight="1" spans="1:12">
      <c r="A650" s="69"/>
      <c r="B650" s="69"/>
      <c r="C650" s="69"/>
      <c r="J650" s="62"/>
      <c r="K650" s="62"/>
      <c r="L650" s="62"/>
    </row>
    <row r="651" customHeight="1" spans="1:12">
      <c r="A651" s="69"/>
      <c r="B651" s="69"/>
      <c r="C651" s="69"/>
      <c r="J651" s="62"/>
      <c r="K651" s="62"/>
      <c r="L651" s="62"/>
    </row>
    <row r="652" customHeight="1" spans="1:12">
      <c r="A652" s="69"/>
      <c r="B652" s="69"/>
      <c r="C652" s="69"/>
      <c r="J652" s="62"/>
      <c r="K652" s="62"/>
      <c r="L652" s="62"/>
    </row>
    <row r="653" customHeight="1" spans="1:12">
      <c r="A653" s="69"/>
      <c r="B653" s="69"/>
      <c r="C653" s="69"/>
      <c r="J653" s="62"/>
      <c r="K653" s="62"/>
      <c r="L653" s="62"/>
    </row>
    <row r="654" customHeight="1" spans="1:12">
      <c r="A654" s="69"/>
      <c r="B654" s="69"/>
      <c r="C654" s="69"/>
      <c r="J654" s="62"/>
      <c r="K654" s="62"/>
      <c r="L654" s="62"/>
    </row>
    <row r="655" customHeight="1" spans="1:12">
      <c r="A655" s="69"/>
      <c r="B655" s="69"/>
      <c r="C655" s="69"/>
      <c r="J655" s="62"/>
      <c r="K655" s="62"/>
      <c r="L655" s="62"/>
    </row>
    <row r="656" customHeight="1" spans="1:12">
      <c r="A656" s="69"/>
      <c r="B656" s="69"/>
      <c r="C656" s="69"/>
      <c r="J656" s="62"/>
      <c r="K656" s="62"/>
      <c r="L656" s="62"/>
    </row>
    <row r="657" customHeight="1" spans="1:12">
      <c r="A657" s="69"/>
      <c r="B657" s="69"/>
      <c r="C657" s="69"/>
      <c r="J657" s="62"/>
      <c r="K657" s="62"/>
      <c r="L657" s="62"/>
    </row>
    <row r="658" customHeight="1" spans="1:12">
      <c r="A658" s="69"/>
      <c r="B658" s="69"/>
      <c r="C658" s="69"/>
      <c r="J658" s="62"/>
      <c r="K658" s="62"/>
      <c r="L658" s="62"/>
    </row>
    <row r="659" customHeight="1" spans="1:12">
      <c r="A659" s="69"/>
      <c r="B659" s="69"/>
      <c r="C659" s="69"/>
      <c r="J659" s="62"/>
      <c r="K659" s="62"/>
      <c r="L659" s="62"/>
    </row>
    <row r="660" customHeight="1" spans="1:12">
      <c r="A660" s="69"/>
      <c r="B660" s="69"/>
      <c r="C660" s="69"/>
      <c r="J660" s="62"/>
      <c r="K660" s="62"/>
      <c r="L660" s="62"/>
    </row>
    <row r="661" customHeight="1" spans="1:12">
      <c r="A661" s="69"/>
      <c r="B661" s="69"/>
      <c r="C661" s="69"/>
      <c r="J661" s="62"/>
      <c r="K661" s="62"/>
      <c r="L661" s="62"/>
    </row>
    <row r="662" customHeight="1" spans="1:12">
      <c r="A662" s="69"/>
      <c r="B662" s="69"/>
      <c r="C662" s="69"/>
      <c r="J662" s="62"/>
      <c r="K662" s="62"/>
      <c r="L662" s="62"/>
    </row>
    <row r="663" customHeight="1" spans="1:12">
      <c r="A663" s="69"/>
      <c r="B663" s="69"/>
      <c r="C663" s="69"/>
      <c r="J663" s="62"/>
      <c r="K663" s="62"/>
      <c r="L663" s="62"/>
    </row>
    <row r="664" customHeight="1" spans="1:12">
      <c r="A664" s="69"/>
      <c r="B664" s="69"/>
      <c r="C664" s="69"/>
      <c r="J664" s="62"/>
      <c r="K664" s="62"/>
      <c r="L664" s="62"/>
    </row>
    <row r="665" customHeight="1" spans="1:12">
      <c r="A665" s="69"/>
      <c r="B665" s="69"/>
      <c r="C665" s="69"/>
      <c r="J665" s="62"/>
      <c r="K665" s="62"/>
      <c r="L665" s="62"/>
    </row>
    <row r="666" customHeight="1" spans="1:12">
      <c r="A666" s="69"/>
      <c r="B666" s="69"/>
      <c r="C666" s="69"/>
      <c r="J666" s="62"/>
      <c r="K666" s="62"/>
      <c r="L666" s="62"/>
    </row>
    <row r="667" customHeight="1" spans="1:12">
      <c r="A667" s="69"/>
      <c r="B667" s="69"/>
      <c r="C667" s="69"/>
      <c r="J667" s="62"/>
      <c r="K667" s="62"/>
      <c r="L667" s="62"/>
    </row>
    <row r="668" customHeight="1" spans="1:12">
      <c r="A668" s="69"/>
      <c r="B668" s="69"/>
      <c r="C668" s="69"/>
      <c r="J668" s="62"/>
      <c r="K668" s="62"/>
      <c r="L668" s="62"/>
    </row>
    <row r="669" customHeight="1" spans="1:12">
      <c r="A669" s="69"/>
      <c r="B669" s="69"/>
      <c r="C669" s="69"/>
      <c r="J669" s="62"/>
      <c r="K669" s="62"/>
      <c r="L669" s="62"/>
    </row>
    <row r="670" customHeight="1" spans="1:12">
      <c r="A670" s="69"/>
      <c r="B670" s="69"/>
      <c r="C670" s="69"/>
      <c r="J670" s="62"/>
      <c r="K670" s="62"/>
      <c r="L670" s="62"/>
    </row>
    <row r="671" customHeight="1" spans="1:12">
      <c r="A671" s="69"/>
      <c r="B671" s="69"/>
      <c r="C671" s="69"/>
      <c r="J671" s="62"/>
      <c r="K671" s="62"/>
      <c r="L671" s="62"/>
    </row>
    <row r="672" customHeight="1" spans="1:12">
      <c r="A672" s="69"/>
      <c r="B672" s="69"/>
      <c r="C672" s="69"/>
      <c r="J672" s="62"/>
      <c r="K672" s="62"/>
      <c r="L672" s="62"/>
    </row>
    <row r="673" customHeight="1" spans="1:12">
      <c r="A673" s="69"/>
      <c r="B673" s="69"/>
      <c r="C673" s="69"/>
      <c r="J673" s="62"/>
      <c r="K673" s="62"/>
      <c r="L673" s="62"/>
    </row>
    <row r="674" customHeight="1" spans="1:12">
      <c r="A674" s="69"/>
      <c r="B674" s="69"/>
      <c r="C674" s="69"/>
      <c r="J674" s="62"/>
      <c r="K674" s="62"/>
      <c r="L674" s="62"/>
    </row>
    <row r="675" customHeight="1" spans="1:12">
      <c r="A675" s="69"/>
      <c r="B675" s="69"/>
      <c r="C675" s="69"/>
      <c r="J675" s="62"/>
      <c r="K675" s="62"/>
      <c r="L675" s="62"/>
    </row>
    <row r="676" customHeight="1" spans="1:12">
      <c r="A676" s="69"/>
      <c r="B676" s="69"/>
      <c r="C676" s="69"/>
      <c r="J676" s="62"/>
      <c r="K676" s="62"/>
      <c r="L676" s="62"/>
    </row>
    <row r="677" customHeight="1" spans="1:12">
      <c r="A677" s="69"/>
      <c r="B677" s="69"/>
      <c r="C677" s="69"/>
      <c r="J677" s="62"/>
      <c r="K677" s="62"/>
      <c r="L677" s="62"/>
    </row>
    <row r="678" customHeight="1" spans="1:12">
      <c r="A678" s="69"/>
      <c r="B678" s="69"/>
      <c r="C678" s="69"/>
      <c r="J678" s="62"/>
      <c r="K678" s="62"/>
      <c r="L678" s="62"/>
    </row>
    <row r="679" customHeight="1" spans="1:12">
      <c r="A679" s="69"/>
      <c r="B679" s="69"/>
      <c r="C679" s="69"/>
      <c r="J679" s="62"/>
      <c r="K679" s="62"/>
      <c r="L679" s="62"/>
    </row>
    <row r="680" customHeight="1" spans="1:12">
      <c r="A680" s="69"/>
      <c r="B680" s="69"/>
      <c r="C680" s="69"/>
      <c r="J680" s="62"/>
      <c r="K680" s="62"/>
      <c r="L680" s="62"/>
    </row>
    <row r="681" customHeight="1" spans="1:12">
      <c r="A681" s="69"/>
      <c r="B681" s="69"/>
      <c r="C681" s="69"/>
      <c r="J681" s="62"/>
      <c r="K681" s="62"/>
      <c r="L681" s="62"/>
    </row>
    <row r="682" customHeight="1" spans="1:12">
      <c r="A682" s="69"/>
      <c r="B682" s="69"/>
      <c r="C682" s="69"/>
      <c r="J682" s="62"/>
      <c r="K682" s="62"/>
      <c r="L682" s="62"/>
    </row>
    <row r="683" customHeight="1" spans="1:12">
      <c r="A683" s="69"/>
      <c r="B683" s="69"/>
      <c r="C683" s="69"/>
      <c r="J683" s="62"/>
      <c r="K683" s="62"/>
      <c r="L683" s="62"/>
    </row>
    <row r="684" customHeight="1" spans="1:12">
      <c r="A684" s="69"/>
      <c r="B684" s="69"/>
      <c r="C684" s="69"/>
      <c r="J684" s="62"/>
      <c r="K684" s="62"/>
      <c r="L684" s="62"/>
    </row>
    <row r="685" customHeight="1" spans="1:12">
      <c r="A685" s="69"/>
      <c r="B685" s="69"/>
      <c r="C685" s="69"/>
      <c r="J685" s="62"/>
      <c r="K685" s="62"/>
      <c r="L685" s="62"/>
    </row>
    <row r="686" customHeight="1" spans="1:12">
      <c r="A686" s="69"/>
      <c r="B686" s="69"/>
      <c r="C686" s="69"/>
      <c r="J686" s="62"/>
      <c r="K686" s="62"/>
      <c r="L686" s="62"/>
    </row>
    <row r="687" customHeight="1" spans="1:12">
      <c r="A687" s="69"/>
      <c r="B687" s="69"/>
      <c r="C687" s="69"/>
      <c r="J687" s="62"/>
      <c r="K687" s="62"/>
      <c r="L687" s="62"/>
    </row>
    <row r="688" customHeight="1" spans="1:12">
      <c r="A688" s="69"/>
      <c r="B688" s="69"/>
      <c r="C688" s="69"/>
      <c r="J688" s="62"/>
      <c r="K688" s="62"/>
      <c r="L688" s="62"/>
    </row>
    <row r="689" customHeight="1" spans="1:12">
      <c r="A689" s="69"/>
      <c r="B689" s="69"/>
      <c r="C689" s="69"/>
      <c r="J689" s="62"/>
      <c r="K689" s="62"/>
      <c r="L689" s="62"/>
    </row>
    <row r="690" customHeight="1" spans="1:12">
      <c r="A690" s="69"/>
      <c r="B690" s="69"/>
      <c r="C690" s="69"/>
      <c r="J690" s="62"/>
      <c r="K690" s="62"/>
      <c r="L690" s="62"/>
    </row>
    <row r="691" customHeight="1" spans="1:12">
      <c r="A691" s="69"/>
      <c r="B691" s="69"/>
      <c r="C691" s="69"/>
      <c r="J691" s="62"/>
      <c r="K691" s="62"/>
      <c r="L691" s="62"/>
    </row>
    <row r="692" customHeight="1" spans="1:12">
      <c r="A692" s="69"/>
      <c r="B692" s="69"/>
      <c r="C692" s="69"/>
      <c r="J692" s="62"/>
      <c r="K692" s="62"/>
      <c r="L692" s="62"/>
    </row>
    <row r="693" customHeight="1" spans="1:12">
      <c r="A693" s="69"/>
      <c r="B693" s="69"/>
      <c r="C693" s="69"/>
      <c r="J693" s="62"/>
      <c r="K693" s="62"/>
      <c r="L693" s="62"/>
    </row>
    <row r="694" customHeight="1" spans="1:12">
      <c r="A694" s="69"/>
      <c r="B694" s="69"/>
      <c r="C694" s="69"/>
      <c r="J694" s="62"/>
      <c r="K694" s="62"/>
      <c r="L694" s="62"/>
    </row>
    <row r="695" customHeight="1" spans="1:12">
      <c r="A695" s="69"/>
      <c r="B695" s="69"/>
      <c r="C695" s="69"/>
      <c r="J695" s="62"/>
      <c r="K695" s="62"/>
      <c r="L695" s="62"/>
    </row>
    <row r="696" customHeight="1" spans="1:12">
      <c r="A696" s="69"/>
      <c r="B696" s="69"/>
      <c r="C696" s="69"/>
      <c r="J696" s="62"/>
      <c r="K696" s="62"/>
      <c r="L696" s="62"/>
    </row>
    <row r="697" customHeight="1" spans="1:12">
      <c r="A697" s="69"/>
      <c r="B697" s="69"/>
      <c r="C697" s="69"/>
      <c r="J697" s="62"/>
      <c r="K697" s="62"/>
      <c r="L697" s="62"/>
    </row>
    <row r="698" customHeight="1" spans="1:12">
      <c r="A698" s="69"/>
      <c r="B698" s="69"/>
      <c r="C698" s="69"/>
      <c r="J698" s="62"/>
      <c r="K698" s="62"/>
      <c r="L698" s="62"/>
    </row>
    <row r="699" customHeight="1" spans="1:12">
      <c r="A699" s="69"/>
      <c r="B699" s="69"/>
      <c r="C699" s="69"/>
      <c r="J699" s="62"/>
      <c r="K699" s="62"/>
      <c r="L699" s="62"/>
    </row>
    <row r="700" customHeight="1" spans="1:12">
      <c r="A700" s="69"/>
      <c r="B700" s="69"/>
      <c r="C700" s="69"/>
      <c r="J700" s="62"/>
      <c r="K700" s="62"/>
      <c r="L700" s="62"/>
    </row>
    <row r="701" customHeight="1" spans="1:12">
      <c r="A701" s="69"/>
      <c r="B701" s="69"/>
      <c r="C701" s="69"/>
      <c r="J701" s="62"/>
      <c r="K701" s="62"/>
      <c r="L701" s="62"/>
    </row>
    <row r="702" customHeight="1" spans="1:12">
      <c r="A702" s="69"/>
      <c r="B702" s="69"/>
      <c r="C702" s="69"/>
      <c r="J702" s="62"/>
      <c r="K702" s="62"/>
      <c r="L702" s="62"/>
    </row>
    <row r="703" customHeight="1" spans="1:12">
      <c r="A703" s="69"/>
      <c r="B703" s="69"/>
      <c r="C703" s="69"/>
      <c r="J703" s="62"/>
      <c r="K703" s="62"/>
      <c r="L703" s="62"/>
    </row>
    <row r="704" customHeight="1" spans="1:12">
      <c r="A704" s="69"/>
      <c r="B704" s="69"/>
      <c r="C704" s="69"/>
      <c r="J704" s="62"/>
      <c r="K704" s="62"/>
      <c r="L704" s="62"/>
    </row>
    <row r="705" customHeight="1" spans="1:12">
      <c r="A705" s="69"/>
      <c r="B705" s="69"/>
      <c r="C705" s="69"/>
      <c r="J705" s="62"/>
      <c r="K705" s="62"/>
      <c r="L705" s="62"/>
    </row>
    <row r="706" customHeight="1" spans="1:12">
      <c r="A706" s="69"/>
      <c r="B706" s="69"/>
      <c r="C706" s="69"/>
      <c r="J706" s="62"/>
      <c r="K706" s="62"/>
      <c r="L706" s="62"/>
    </row>
    <row r="707" customHeight="1" spans="1:12">
      <c r="A707" s="69"/>
      <c r="B707" s="69"/>
      <c r="C707" s="69"/>
      <c r="J707" s="62"/>
      <c r="K707" s="62"/>
      <c r="L707" s="62"/>
    </row>
    <row r="708" customHeight="1" spans="1:12">
      <c r="A708" s="69"/>
      <c r="B708" s="69"/>
      <c r="C708" s="69"/>
      <c r="J708" s="62"/>
      <c r="K708" s="62"/>
      <c r="L708" s="62"/>
    </row>
    <row r="709" customHeight="1" spans="1:12">
      <c r="A709" s="69"/>
      <c r="B709" s="69"/>
      <c r="C709" s="69"/>
      <c r="J709" s="62"/>
      <c r="K709" s="62"/>
      <c r="L709" s="62"/>
    </row>
    <row r="710" customHeight="1" spans="1:12">
      <c r="A710" s="69"/>
      <c r="B710" s="69"/>
      <c r="C710" s="69"/>
      <c r="J710" s="62"/>
      <c r="K710" s="62"/>
      <c r="L710" s="62"/>
    </row>
    <row r="711" customHeight="1" spans="1:12">
      <c r="A711" s="69"/>
      <c r="B711" s="69"/>
      <c r="C711" s="69"/>
      <c r="J711" s="62"/>
      <c r="K711" s="62"/>
      <c r="L711" s="62"/>
    </row>
    <row r="712" customHeight="1" spans="1:12">
      <c r="A712" s="69"/>
      <c r="B712" s="69"/>
      <c r="C712" s="69"/>
      <c r="J712" s="62"/>
      <c r="K712" s="62"/>
      <c r="L712" s="62"/>
    </row>
    <row r="713" customHeight="1" spans="1:12">
      <c r="A713" s="69"/>
      <c r="B713" s="69"/>
      <c r="C713" s="69"/>
      <c r="J713" s="62"/>
      <c r="K713" s="62"/>
      <c r="L713" s="62"/>
    </row>
    <row r="714" customHeight="1" spans="1:12">
      <c r="A714" s="69"/>
      <c r="B714" s="69"/>
      <c r="C714" s="69"/>
      <c r="J714" s="62"/>
      <c r="K714" s="62"/>
      <c r="L714" s="62"/>
    </row>
    <row r="715" customHeight="1" spans="1:12">
      <c r="A715" s="69"/>
      <c r="B715" s="69"/>
      <c r="C715" s="69"/>
      <c r="J715" s="62"/>
      <c r="K715" s="62"/>
      <c r="L715" s="62"/>
    </row>
    <row r="716" customHeight="1" spans="1:12">
      <c r="A716" s="69"/>
      <c r="B716" s="69"/>
      <c r="C716" s="69"/>
      <c r="J716" s="62"/>
      <c r="K716" s="62"/>
      <c r="L716" s="62"/>
    </row>
    <row r="717" customHeight="1" spans="1:12">
      <c r="A717" s="69"/>
      <c r="B717" s="69"/>
      <c r="C717" s="69"/>
      <c r="J717" s="62"/>
      <c r="K717" s="62"/>
      <c r="L717" s="62"/>
    </row>
    <row r="718" customHeight="1" spans="1:12">
      <c r="A718" s="69"/>
      <c r="B718" s="69"/>
      <c r="C718" s="69"/>
      <c r="J718" s="62"/>
      <c r="K718" s="62"/>
      <c r="L718" s="62"/>
    </row>
    <row r="719" customHeight="1" spans="1:12">
      <c r="A719" s="69"/>
      <c r="B719" s="69"/>
      <c r="C719" s="69"/>
      <c r="J719" s="62"/>
      <c r="K719" s="62"/>
      <c r="L719" s="62"/>
    </row>
    <row r="720" customHeight="1" spans="1:12">
      <c r="A720" s="69"/>
      <c r="B720" s="69"/>
      <c r="C720" s="69"/>
      <c r="J720" s="62"/>
      <c r="K720" s="62"/>
      <c r="L720" s="62"/>
    </row>
    <row r="721" customHeight="1" spans="1:12">
      <c r="A721" s="69"/>
      <c r="B721" s="69"/>
      <c r="C721" s="69"/>
      <c r="J721" s="62"/>
      <c r="K721" s="62"/>
      <c r="L721" s="62"/>
    </row>
    <row r="722" customHeight="1" spans="1:12">
      <c r="A722" s="69"/>
      <c r="B722" s="69"/>
      <c r="C722" s="69"/>
      <c r="J722" s="62"/>
      <c r="K722" s="62"/>
      <c r="L722" s="62"/>
    </row>
    <row r="723" customHeight="1" spans="1:12">
      <c r="A723" s="69"/>
      <c r="B723" s="69"/>
      <c r="C723" s="69"/>
      <c r="J723" s="62"/>
      <c r="K723" s="62"/>
      <c r="L723" s="62"/>
    </row>
    <row r="724" customHeight="1" spans="1:12">
      <c r="A724" s="69"/>
      <c r="B724" s="69"/>
      <c r="C724" s="69"/>
      <c r="J724" s="62"/>
      <c r="K724" s="62"/>
      <c r="L724" s="62"/>
    </row>
    <row r="725" customHeight="1" spans="1:12">
      <c r="A725" s="69"/>
      <c r="B725" s="69"/>
      <c r="C725" s="69"/>
      <c r="J725" s="62"/>
      <c r="K725" s="62"/>
      <c r="L725" s="62"/>
    </row>
    <row r="726" customHeight="1" spans="1:12">
      <c r="A726" s="69"/>
      <c r="B726" s="69"/>
      <c r="C726" s="69"/>
      <c r="J726" s="62"/>
      <c r="K726" s="62"/>
      <c r="L726" s="62"/>
    </row>
    <row r="727" customHeight="1" spans="1:12">
      <c r="A727" s="69"/>
      <c r="B727" s="69"/>
      <c r="C727" s="69"/>
      <c r="J727" s="62"/>
      <c r="K727" s="62"/>
      <c r="L727" s="62"/>
    </row>
    <row r="728" customHeight="1" spans="1:12">
      <c r="A728" s="69"/>
      <c r="B728" s="69"/>
      <c r="C728" s="69"/>
      <c r="J728" s="62"/>
      <c r="K728" s="62"/>
      <c r="L728" s="62"/>
    </row>
    <row r="729" customHeight="1" spans="1:12">
      <c r="A729" s="69"/>
      <c r="B729" s="69"/>
      <c r="C729" s="69"/>
      <c r="J729" s="62"/>
      <c r="K729" s="62"/>
      <c r="L729" s="62"/>
    </row>
    <row r="730" customHeight="1" spans="1:12">
      <c r="A730" s="69"/>
      <c r="B730" s="69"/>
      <c r="C730" s="69"/>
      <c r="J730" s="62"/>
      <c r="K730" s="62"/>
      <c r="L730" s="62"/>
    </row>
    <row r="731" customHeight="1" spans="1:12">
      <c r="A731" s="69"/>
      <c r="B731" s="69"/>
      <c r="C731" s="69"/>
      <c r="J731" s="62"/>
      <c r="K731" s="62"/>
      <c r="L731" s="62"/>
    </row>
    <row r="732" customHeight="1" spans="1:12">
      <c r="A732" s="69"/>
      <c r="B732" s="69"/>
      <c r="C732" s="69"/>
      <c r="J732" s="62"/>
      <c r="K732" s="62"/>
      <c r="L732" s="62"/>
    </row>
    <row r="733" customHeight="1" spans="1:12">
      <c r="A733" s="69"/>
      <c r="B733" s="69"/>
      <c r="C733" s="69"/>
      <c r="J733" s="62"/>
      <c r="K733" s="62"/>
      <c r="L733" s="62"/>
    </row>
    <row r="734" customHeight="1" spans="1:12">
      <c r="A734" s="69"/>
      <c r="B734" s="69"/>
      <c r="C734" s="69"/>
      <c r="J734" s="62"/>
      <c r="K734" s="62"/>
      <c r="L734" s="62"/>
    </row>
    <row r="735" customHeight="1" spans="1:12">
      <c r="A735" s="69"/>
      <c r="B735" s="69"/>
      <c r="C735" s="69"/>
      <c r="J735" s="62"/>
      <c r="K735" s="62"/>
      <c r="L735" s="62"/>
    </row>
    <row r="736" customHeight="1" spans="1:12">
      <c r="A736" s="69"/>
      <c r="B736" s="69"/>
      <c r="C736" s="69"/>
      <c r="J736" s="62"/>
      <c r="K736" s="62"/>
      <c r="L736" s="62"/>
    </row>
    <row r="737" customHeight="1" spans="1:12">
      <c r="A737" s="69"/>
      <c r="B737" s="69"/>
      <c r="C737" s="69"/>
      <c r="J737" s="62"/>
      <c r="K737" s="62"/>
      <c r="L737" s="62"/>
    </row>
    <row r="738" customHeight="1" spans="1:12">
      <c r="A738" s="69"/>
      <c r="B738" s="69"/>
      <c r="C738" s="69"/>
      <c r="J738" s="62"/>
      <c r="K738" s="62"/>
      <c r="L738" s="62"/>
    </row>
    <row r="739" customHeight="1" spans="1:12">
      <c r="A739" s="69"/>
      <c r="B739" s="69"/>
      <c r="C739" s="69"/>
      <c r="J739" s="62"/>
      <c r="K739" s="62"/>
      <c r="L739" s="62"/>
    </row>
    <row r="740" customHeight="1" spans="1:12">
      <c r="A740" s="69"/>
      <c r="B740" s="69"/>
      <c r="C740" s="69"/>
      <c r="J740" s="62"/>
      <c r="K740" s="62"/>
      <c r="L740" s="62"/>
    </row>
    <row r="741" customHeight="1" spans="1:12">
      <c r="A741" s="69"/>
      <c r="B741" s="69"/>
      <c r="C741" s="69"/>
      <c r="J741" s="62"/>
      <c r="K741" s="62"/>
      <c r="L741" s="62"/>
    </row>
    <row r="742" customHeight="1" spans="1:12">
      <c r="A742" s="69"/>
      <c r="B742" s="69"/>
      <c r="C742" s="69"/>
      <c r="J742" s="62"/>
      <c r="K742" s="62"/>
      <c r="L742" s="62"/>
    </row>
    <row r="743" customHeight="1" spans="1:12">
      <c r="A743" s="69"/>
      <c r="B743" s="69"/>
      <c r="C743" s="69"/>
      <c r="J743" s="62"/>
      <c r="K743" s="62"/>
      <c r="L743" s="62"/>
    </row>
    <row r="744" customHeight="1" spans="1:12">
      <c r="A744" s="69"/>
      <c r="B744" s="69"/>
      <c r="C744" s="69"/>
      <c r="J744" s="62"/>
      <c r="K744" s="62"/>
      <c r="L744" s="62"/>
    </row>
    <row r="745" customHeight="1" spans="1:12">
      <c r="A745" s="69"/>
      <c r="B745" s="69"/>
      <c r="C745" s="69"/>
      <c r="J745" s="62"/>
      <c r="K745" s="62"/>
      <c r="L745" s="62"/>
    </row>
    <row r="746" customHeight="1" spans="1:12">
      <c r="A746" s="69"/>
      <c r="B746" s="69"/>
      <c r="C746" s="69"/>
      <c r="J746" s="62"/>
      <c r="K746" s="62"/>
      <c r="L746" s="62"/>
    </row>
    <row r="747" customHeight="1" spans="1:12">
      <c r="A747" s="69"/>
      <c r="B747" s="69"/>
      <c r="C747" s="69"/>
      <c r="J747" s="62"/>
      <c r="K747" s="62"/>
      <c r="L747" s="62"/>
    </row>
    <row r="748" customHeight="1" spans="1:12">
      <c r="A748" s="69"/>
      <c r="B748" s="69"/>
      <c r="C748" s="69"/>
      <c r="J748" s="62"/>
      <c r="K748" s="62"/>
      <c r="L748" s="62"/>
    </row>
    <row r="749" customHeight="1" spans="10:12">
      <c r="J749" s="62"/>
      <c r="K749" s="62"/>
      <c r="L749" s="62"/>
    </row>
    <row r="750" customHeight="1" spans="10:12">
      <c r="J750" s="62"/>
      <c r="K750" s="62"/>
      <c r="L750" s="62"/>
    </row>
    <row r="751" customHeight="1" spans="10:12">
      <c r="J751" s="62"/>
      <c r="K751" s="62"/>
      <c r="L751" s="62"/>
    </row>
    <row r="752" customHeight="1" spans="10:12">
      <c r="J752" s="62"/>
      <c r="K752" s="62"/>
      <c r="L752" s="62">
        <f>SUM(L3:L721)</f>
        <v>50335</v>
      </c>
    </row>
    <row r="753" customHeight="1" spans="10:12">
      <c r="J753" s="62"/>
      <c r="K753" s="62"/>
      <c r="L753" s="62"/>
    </row>
    <row r="754" customHeight="1" spans="10:12">
      <c r="J754" s="62"/>
      <c r="K754" s="62"/>
      <c r="L754" s="62"/>
    </row>
    <row r="755" customHeight="1" spans="10:12">
      <c r="J755" s="62"/>
      <c r="K755" s="62"/>
      <c r="L755" s="62"/>
    </row>
    <row r="756" customHeight="1" spans="10:12">
      <c r="J756" s="62"/>
      <c r="K756" s="62"/>
      <c r="L756" s="62"/>
    </row>
    <row r="757" customHeight="1" spans="10:12">
      <c r="J757" s="62"/>
      <c r="K757" s="62"/>
      <c r="L757" s="62"/>
    </row>
    <row r="758" customHeight="1" spans="10:12">
      <c r="J758" s="62"/>
      <c r="K758" s="62"/>
      <c r="L758" s="62"/>
    </row>
    <row r="759" customHeight="1" spans="10:12">
      <c r="J759" s="62"/>
      <c r="K759" s="62"/>
      <c r="L759" s="62"/>
    </row>
    <row r="760" customHeight="1" spans="10:12">
      <c r="J760" s="62"/>
      <c r="K760" s="62"/>
      <c r="L760" s="62"/>
    </row>
    <row r="761" customHeight="1" spans="10:12">
      <c r="J761" s="62"/>
      <c r="K761" s="62"/>
      <c r="L761" s="62"/>
    </row>
    <row r="762" customHeight="1" spans="10:12">
      <c r="J762" s="62"/>
      <c r="K762" s="62"/>
      <c r="L762" s="62"/>
    </row>
    <row r="763" customHeight="1" spans="10:12">
      <c r="J763" s="62"/>
      <c r="K763" s="62"/>
      <c r="L763" s="62"/>
    </row>
    <row r="764" customHeight="1" spans="10:12">
      <c r="J764" s="62"/>
      <c r="K764" s="62"/>
      <c r="L764" s="62"/>
    </row>
    <row r="765" customHeight="1" spans="10:12">
      <c r="J765" s="62"/>
      <c r="K765" s="62"/>
      <c r="L765" s="62"/>
    </row>
    <row r="766" customHeight="1" spans="10:12">
      <c r="J766" s="62"/>
      <c r="K766" s="62"/>
      <c r="L766" s="62"/>
    </row>
    <row r="767" customHeight="1" spans="10:12">
      <c r="J767" s="62"/>
      <c r="K767" s="62"/>
      <c r="L767" s="62"/>
    </row>
    <row r="768" customHeight="1" spans="10:12">
      <c r="J768" s="62"/>
      <c r="K768" s="62"/>
      <c r="L768" s="62"/>
    </row>
    <row r="769" customHeight="1" spans="10:12">
      <c r="J769" s="62"/>
      <c r="K769" s="62"/>
      <c r="L769" s="62"/>
    </row>
    <row r="770" customHeight="1" spans="10:12">
      <c r="J770" s="62"/>
      <c r="K770" s="62"/>
      <c r="L770" s="62"/>
    </row>
    <row r="771" customHeight="1" spans="10:12">
      <c r="J771" s="62"/>
      <c r="K771" s="62"/>
      <c r="L771" s="62"/>
    </row>
    <row r="772" customHeight="1" spans="10:12">
      <c r="J772" s="62"/>
      <c r="K772" s="62"/>
      <c r="L772" s="62"/>
    </row>
    <row r="773" customHeight="1" spans="10:12">
      <c r="J773" s="62"/>
      <c r="K773" s="62"/>
      <c r="L773" s="62"/>
    </row>
    <row r="774" customHeight="1" spans="10:12">
      <c r="J774" s="62"/>
      <c r="K774" s="62"/>
      <c r="L774" s="62"/>
    </row>
    <row r="775" customHeight="1" spans="10:12">
      <c r="J775" s="62"/>
      <c r="K775" s="62"/>
      <c r="L775" s="62"/>
    </row>
    <row r="776" customHeight="1" spans="10:12">
      <c r="J776" s="62"/>
      <c r="K776" s="62"/>
      <c r="L776" s="62"/>
    </row>
    <row r="777" customHeight="1" spans="10:12">
      <c r="J777" s="62"/>
      <c r="K777" s="62"/>
      <c r="L777" s="62"/>
    </row>
    <row r="778" customHeight="1" spans="10:12">
      <c r="J778" s="62"/>
      <c r="K778" s="62"/>
      <c r="L778" s="62"/>
    </row>
    <row r="779" customHeight="1" spans="10:12">
      <c r="J779" s="62"/>
      <c r="K779" s="62"/>
      <c r="L779" s="62"/>
    </row>
    <row r="780" customHeight="1" spans="10:12">
      <c r="J780" s="62"/>
      <c r="K780" s="62"/>
      <c r="L780" s="62"/>
    </row>
    <row r="781" customHeight="1" spans="10:12">
      <c r="J781" s="62"/>
      <c r="K781" s="62"/>
      <c r="L781" s="62"/>
    </row>
    <row r="782" customHeight="1" spans="10:12">
      <c r="J782" s="62"/>
      <c r="K782" s="62"/>
      <c r="L782" s="62"/>
    </row>
    <row r="783" customHeight="1" spans="10:12">
      <c r="J783" s="62"/>
      <c r="K783" s="62"/>
      <c r="L783" s="62"/>
    </row>
    <row r="784" customHeight="1" spans="10:12">
      <c r="J784" s="62"/>
      <c r="K784" s="62"/>
      <c r="L784" s="62"/>
    </row>
    <row r="785" customHeight="1" spans="10:12">
      <c r="J785" s="62"/>
      <c r="K785" s="62"/>
      <c r="L785" s="62"/>
    </row>
    <row r="786" customHeight="1" spans="10:12">
      <c r="J786" s="62"/>
      <c r="K786" s="62"/>
      <c r="L786" s="62"/>
    </row>
    <row r="787" customHeight="1" spans="10:12">
      <c r="J787" s="62"/>
      <c r="K787" s="62"/>
      <c r="L787" s="62"/>
    </row>
    <row r="788" customHeight="1" spans="10:12">
      <c r="J788" s="62"/>
      <c r="K788" s="62"/>
      <c r="L788" s="62"/>
    </row>
    <row r="789" customHeight="1" spans="10:12">
      <c r="J789" s="62"/>
      <c r="K789" s="62"/>
      <c r="L789" s="62"/>
    </row>
    <row r="790" customHeight="1" spans="10:12">
      <c r="J790" s="62"/>
      <c r="K790" s="62"/>
      <c r="L790" s="62"/>
    </row>
    <row r="791" customHeight="1" spans="10:12">
      <c r="J791" s="62"/>
      <c r="K791" s="62"/>
      <c r="L791" s="62"/>
    </row>
    <row r="792" customHeight="1" spans="10:12">
      <c r="J792" s="62"/>
      <c r="K792" s="62"/>
      <c r="L792" s="62"/>
    </row>
    <row r="793" customHeight="1" spans="10:12">
      <c r="J793" s="62"/>
      <c r="K793" s="62"/>
      <c r="L793" s="62"/>
    </row>
    <row r="794" customHeight="1" spans="10:12">
      <c r="J794" s="62"/>
      <c r="K794" s="62"/>
      <c r="L794" s="62"/>
    </row>
    <row r="795" customHeight="1" spans="10:12">
      <c r="J795" s="62"/>
      <c r="K795" s="62"/>
      <c r="L795" s="62"/>
    </row>
    <row r="796" customHeight="1" spans="10:12">
      <c r="J796" s="62"/>
      <c r="K796" s="62"/>
      <c r="L796" s="62"/>
    </row>
    <row r="797" customHeight="1" spans="10:12">
      <c r="J797" s="62"/>
      <c r="K797" s="62"/>
      <c r="L797" s="62"/>
    </row>
    <row r="798" customHeight="1" spans="10:12">
      <c r="J798" s="62"/>
      <c r="K798" s="62"/>
      <c r="L798" s="62"/>
    </row>
    <row r="799" customHeight="1" spans="10:12">
      <c r="J799" s="62"/>
      <c r="K799" s="62"/>
      <c r="L799" s="62"/>
    </row>
    <row r="800" customHeight="1" spans="10:12">
      <c r="J800" s="62"/>
      <c r="K800" s="62"/>
      <c r="L800" s="62"/>
    </row>
    <row r="801" customHeight="1" spans="10:12">
      <c r="J801" s="62"/>
      <c r="K801" s="62"/>
      <c r="L801" s="62"/>
    </row>
    <row r="802" customHeight="1" spans="10:12">
      <c r="J802" s="62"/>
      <c r="K802" s="62"/>
      <c r="L802" s="62"/>
    </row>
    <row r="803" customHeight="1" spans="10:12">
      <c r="J803" s="62"/>
      <c r="K803" s="62"/>
      <c r="L803" s="62"/>
    </row>
    <row r="804" customHeight="1" spans="10:12">
      <c r="J804" s="62"/>
      <c r="K804" s="62"/>
      <c r="L804" s="62"/>
    </row>
    <row r="805" customHeight="1" spans="10:12">
      <c r="J805" s="62"/>
      <c r="K805" s="62"/>
      <c r="L805" s="62"/>
    </row>
    <row r="806" customHeight="1" spans="10:12">
      <c r="J806" s="62"/>
      <c r="K806" s="62"/>
      <c r="L806" s="62"/>
    </row>
    <row r="807" customHeight="1" spans="10:12">
      <c r="J807" s="62"/>
      <c r="K807" s="62"/>
      <c r="L807" s="62"/>
    </row>
    <row r="808" customHeight="1" spans="10:12">
      <c r="J808" s="62"/>
      <c r="K808" s="62"/>
      <c r="L808" s="62"/>
    </row>
    <row r="809" customHeight="1" spans="10:12">
      <c r="J809" s="62"/>
      <c r="K809" s="62"/>
      <c r="L809" s="62"/>
    </row>
    <row r="810" customHeight="1" spans="10:12">
      <c r="J810" s="62"/>
      <c r="K810" s="62"/>
      <c r="L810" s="62"/>
    </row>
    <row r="811" customHeight="1" spans="10:12">
      <c r="J811" s="62"/>
      <c r="K811" s="62"/>
      <c r="L811" s="62"/>
    </row>
    <row r="812" customHeight="1" spans="10:12">
      <c r="J812" s="62"/>
      <c r="K812" s="62"/>
      <c r="L812" s="62"/>
    </row>
    <row r="813" customHeight="1" spans="10:12">
      <c r="J813" s="62"/>
      <c r="K813" s="62"/>
      <c r="L813" s="62"/>
    </row>
    <row r="814" customHeight="1" spans="10:12">
      <c r="J814" s="62"/>
      <c r="K814" s="62"/>
      <c r="L814" s="62"/>
    </row>
    <row r="815" customHeight="1" spans="10:12">
      <c r="J815" s="62"/>
      <c r="K815" s="62"/>
      <c r="L815" s="62"/>
    </row>
    <row r="816" customHeight="1" spans="10:12">
      <c r="J816" s="62"/>
      <c r="K816" s="62"/>
      <c r="L816" s="62"/>
    </row>
    <row r="817" customHeight="1" spans="10:12">
      <c r="J817" s="62"/>
      <c r="K817" s="62"/>
      <c r="L817" s="62"/>
    </row>
    <row r="818" customHeight="1" spans="10:12">
      <c r="J818" s="62"/>
      <c r="K818" s="62"/>
      <c r="L818" s="62"/>
    </row>
    <row r="819" customHeight="1" spans="10:12">
      <c r="J819" s="62"/>
      <c r="K819" s="62"/>
      <c r="L819" s="62"/>
    </row>
    <row r="820" customHeight="1" spans="10:12">
      <c r="J820" s="62"/>
      <c r="K820" s="62"/>
      <c r="L820" s="62"/>
    </row>
    <row r="821" customHeight="1" spans="10:12">
      <c r="J821" s="62"/>
      <c r="K821" s="62"/>
      <c r="L821" s="62"/>
    </row>
    <row r="822" customHeight="1" spans="10:12">
      <c r="J822" s="62"/>
      <c r="K822" s="62"/>
      <c r="L822" s="62"/>
    </row>
    <row r="823" customHeight="1" spans="10:12">
      <c r="J823" s="62"/>
      <c r="K823" s="62"/>
      <c r="L823" s="62"/>
    </row>
    <row r="824" customHeight="1" spans="10:12">
      <c r="J824" s="62"/>
      <c r="K824" s="62"/>
      <c r="L824" s="62"/>
    </row>
    <row r="825" customHeight="1" spans="10:12">
      <c r="J825" s="62"/>
      <c r="K825" s="62"/>
      <c r="L825" s="62"/>
    </row>
    <row r="826" customHeight="1" spans="10:12">
      <c r="J826" s="62"/>
      <c r="K826" s="62"/>
      <c r="L826" s="62"/>
    </row>
    <row r="827" customHeight="1" spans="10:12">
      <c r="J827" s="62"/>
      <c r="K827" s="62"/>
      <c r="L827" s="62"/>
    </row>
    <row r="828" customHeight="1" spans="10:12">
      <c r="J828" s="62"/>
      <c r="K828" s="62"/>
      <c r="L828" s="62"/>
    </row>
    <row r="829" customHeight="1" spans="10:12">
      <c r="J829" s="62"/>
      <c r="K829" s="62"/>
      <c r="L829" s="62"/>
    </row>
    <row r="830" customHeight="1" spans="10:12">
      <c r="J830" s="62"/>
      <c r="K830" s="62"/>
      <c r="L830" s="62"/>
    </row>
    <row r="831" customHeight="1" spans="10:12">
      <c r="J831" s="62"/>
      <c r="K831" s="62"/>
      <c r="L831" s="62"/>
    </row>
    <row r="832" customHeight="1" spans="10:12">
      <c r="J832" s="62"/>
      <c r="K832" s="62"/>
      <c r="L832" s="62"/>
    </row>
    <row r="833" customHeight="1" spans="10:12">
      <c r="J833" s="62"/>
      <c r="K833" s="62"/>
      <c r="L833" s="62"/>
    </row>
    <row r="834" customHeight="1" spans="10:12">
      <c r="J834" s="62"/>
      <c r="K834" s="62"/>
      <c r="L834" s="62"/>
    </row>
    <row r="835" customHeight="1" spans="10:12">
      <c r="J835" s="62"/>
      <c r="K835" s="62"/>
      <c r="L835" s="62"/>
    </row>
    <row r="836" customHeight="1" spans="10:12">
      <c r="J836" s="62"/>
      <c r="K836" s="62"/>
      <c r="L836" s="62"/>
    </row>
    <row r="837" customHeight="1" spans="10:12">
      <c r="J837" s="62"/>
      <c r="K837" s="62"/>
      <c r="L837" s="62"/>
    </row>
    <row r="838" customHeight="1" spans="10:12">
      <c r="J838" s="62"/>
      <c r="K838" s="62"/>
      <c r="L838" s="62"/>
    </row>
    <row r="839" customHeight="1" spans="10:12">
      <c r="J839" s="62"/>
      <c r="K839" s="62"/>
      <c r="L839" s="62"/>
    </row>
    <row r="840" customHeight="1" spans="10:12">
      <c r="J840" s="62"/>
      <c r="K840" s="62"/>
      <c r="L840" s="62"/>
    </row>
    <row r="841" customHeight="1" spans="10:12">
      <c r="J841" s="62"/>
      <c r="K841" s="62"/>
      <c r="L841" s="62"/>
    </row>
    <row r="842" customHeight="1" spans="10:12">
      <c r="J842" s="62"/>
      <c r="K842" s="62"/>
      <c r="L842" s="62"/>
    </row>
    <row r="843" customHeight="1" spans="10:12">
      <c r="J843" s="62"/>
      <c r="K843" s="62"/>
      <c r="L843" s="62"/>
    </row>
    <row r="844" customHeight="1" spans="10:12">
      <c r="J844" s="62"/>
      <c r="K844" s="62"/>
      <c r="L844" s="62"/>
    </row>
    <row r="845" customHeight="1" spans="10:12">
      <c r="J845" s="62"/>
      <c r="K845" s="62"/>
      <c r="L845" s="62"/>
    </row>
    <row r="846" customHeight="1" spans="10:12">
      <c r="J846" s="62"/>
      <c r="K846" s="62"/>
      <c r="L846" s="62"/>
    </row>
    <row r="847" customHeight="1" spans="10:12">
      <c r="J847" s="62"/>
      <c r="K847" s="62"/>
      <c r="L847" s="62"/>
    </row>
    <row r="848" customHeight="1" spans="10:12">
      <c r="J848" s="62"/>
      <c r="K848" s="62"/>
      <c r="L848" s="62"/>
    </row>
    <row r="849" customHeight="1" spans="10:12">
      <c r="J849" s="62"/>
      <c r="K849" s="62"/>
      <c r="L849" s="62"/>
    </row>
    <row r="850" customHeight="1" spans="10:12">
      <c r="J850" s="62"/>
      <c r="K850" s="62"/>
      <c r="L850" s="62"/>
    </row>
    <row r="851" customHeight="1" spans="10:12">
      <c r="J851" s="62"/>
      <c r="K851" s="62"/>
      <c r="L851" s="62"/>
    </row>
    <row r="852" customHeight="1" spans="10:12">
      <c r="J852" s="62"/>
      <c r="K852" s="62"/>
      <c r="L852" s="62"/>
    </row>
    <row r="853" customHeight="1" spans="10:12">
      <c r="J853" s="62"/>
      <c r="K853" s="62"/>
      <c r="L853" s="62"/>
    </row>
    <row r="854" customHeight="1" spans="10:12">
      <c r="J854" s="62"/>
      <c r="K854" s="62"/>
      <c r="L854" s="62"/>
    </row>
    <row r="855" customHeight="1" spans="10:12">
      <c r="J855" s="62"/>
      <c r="K855" s="62"/>
      <c r="L855" s="62"/>
    </row>
    <row r="856" customHeight="1" spans="10:12">
      <c r="J856" s="62"/>
      <c r="K856" s="62"/>
      <c r="L856" s="62"/>
    </row>
    <row r="857" customHeight="1" spans="10:12">
      <c r="J857" s="62"/>
      <c r="K857" s="62"/>
      <c r="L857" s="62"/>
    </row>
    <row r="858" customHeight="1" spans="10:12">
      <c r="J858" s="62"/>
      <c r="K858" s="62"/>
      <c r="L858" s="62"/>
    </row>
    <row r="859" customHeight="1" spans="10:12">
      <c r="J859" s="62"/>
      <c r="K859" s="62"/>
      <c r="L859" s="62"/>
    </row>
    <row r="860" customHeight="1" spans="10:12">
      <c r="J860" s="62"/>
      <c r="K860" s="62"/>
      <c r="L860" s="62"/>
    </row>
    <row r="861" customHeight="1" spans="10:12">
      <c r="J861" s="62"/>
      <c r="K861" s="62"/>
      <c r="L861" s="62"/>
    </row>
    <row r="862" customHeight="1" spans="10:12">
      <c r="J862" s="62"/>
      <c r="K862" s="62"/>
      <c r="L862" s="62"/>
    </row>
    <row r="863" customHeight="1" spans="10:12">
      <c r="J863" s="62"/>
      <c r="K863" s="62"/>
      <c r="L863" s="62"/>
    </row>
    <row r="864" customHeight="1" spans="10:12">
      <c r="J864" s="62"/>
      <c r="K864" s="62"/>
      <c r="L864" s="62"/>
    </row>
    <row r="865" customHeight="1" spans="10:12">
      <c r="J865" s="62"/>
      <c r="K865" s="62"/>
      <c r="L865" s="62"/>
    </row>
    <row r="866" customHeight="1" spans="10:12">
      <c r="J866" s="62"/>
      <c r="K866" s="62"/>
      <c r="L866" s="62"/>
    </row>
    <row r="867" customHeight="1" spans="10:12">
      <c r="J867" s="62"/>
      <c r="K867" s="62"/>
      <c r="L867" s="62"/>
    </row>
    <row r="868" customHeight="1" spans="10:12">
      <c r="J868" s="62"/>
      <c r="K868" s="62"/>
      <c r="L868" s="62"/>
    </row>
    <row r="869" customHeight="1" spans="10:12">
      <c r="J869" s="62"/>
      <c r="K869" s="62"/>
      <c r="L869" s="62"/>
    </row>
    <row r="870" customHeight="1" spans="10:12">
      <c r="J870" s="62"/>
      <c r="K870" s="62"/>
      <c r="L870" s="62"/>
    </row>
    <row r="871" customHeight="1" spans="10:12">
      <c r="J871" s="62"/>
      <c r="K871" s="62"/>
      <c r="L871" s="62"/>
    </row>
    <row r="872" customHeight="1" spans="10:12">
      <c r="J872" s="62"/>
      <c r="K872" s="62"/>
      <c r="L872" s="62"/>
    </row>
    <row r="873" customHeight="1" spans="10:12">
      <c r="J873" s="62"/>
      <c r="K873" s="62"/>
      <c r="L873" s="62"/>
    </row>
    <row r="874" customHeight="1" spans="10:12">
      <c r="J874" s="62"/>
      <c r="K874" s="62"/>
      <c r="L874" s="62"/>
    </row>
    <row r="875" customHeight="1" spans="10:12">
      <c r="J875" s="62"/>
      <c r="K875" s="62"/>
      <c r="L875" s="62"/>
    </row>
    <row r="876" customHeight="1" spans="10:12">
      <c r="J876" s="62"/>
      <c r="K876" s="62"/>
      <c r="L876" s="62"/>
    </row>
    <row r="877" customHeight="1" spans="10:12">
      <c r="J877" s="62"/>
      <c r="K877" s="62"/>
      <c r="L877" s="62"/>
    </row>
    <row r="878" customHeight="1" spans="10:12">
      <c r="J878" s="62"/>
      <c r="K878" s="62"/>
      <c r="L878" s="62"/>
    </row>
    <row r="879" customHeight="1" spans="10:12">
      <c r="J879" s="62"/>
      <c r="K879" s="62"/>
      <c r="L879" s="62"/>
    </row>
    <row r="880" customHeight="1" spans="10:12">
      <c r="J880" s="62"/>
      <c r="K880" s="62"/>
      <c r="L880" s="62"/>
    </row>
    <row r="881" customHeight="1" spans="10:12">
      <c r="J881" s="62"/>
      <c r="K881" s="62"/>
      <c r="L881" s="62"/>
    </row>
    <row r="882" customHeight="1" spans="10:12">
      <c r="J882" s="62"/>
      <c r="K882" s="62"/>
      <c r="L882" s="62"/>
    </row>
    <row r="883" customHeight="1" spans="10:12">
      <c r="J883" s="62"/>
      <c r="K883" s="62"/>
      <c r="L883" s="62"/>
    </row>
    <row r="884" customHeight="1" spans="10:12">
      <c r="J884" s="62"/>
      <c r="K884" s="62"/>
      <c r="L884" s="62"/>
    </row>
    <row r="885" customHeight="1" spans="10:12">
      <c r="J885" s="62"/>
      <c r="K885" s="62"/>
      <c r="L885" s="62"/>
    </row>
    <row r="886" customHeight="1" spans="10:12">
      <c r="J886" s="62"/>
      <c r="K886" s="62"/>
      <c r="L886" s="62"/>
    </row>
    <row r="887" customHeight="1" spans="10:12">
      <c r="J887" s="62"/>
      <c r="K887" s="62"/>
      <c r="L887" s="62"/>
    </row>
    <row r="888" customHeight="1" spans="10:12">
      <c r="J888" s="62"/>
      <c r="K888" s="62"/>
      <c r="L888" s="62"/>
    </row>
    <row r="889" customHeight="1" spans="10:12">
      <c r="J889" s="62"/>
      <c r="K889" s="62"/>
      <c r="L889" s="62"/>
    </row>
    <row r="890" customHeight="1" spans="10:12">
      <c r="J890" s="62"/>
      <c r="K890" s="62"/>
      <c r="L890" s="62"/>
    </row>
    <row r="891" customHeight="1" spans="10:12">
      <c r="J891" s="62"/>
      <c r="K891" s="62"/>
      <c r="L891" s="62"/>
    </row>
    <row r="892" customHeight="1" spans="10:12">
      <c r="J892" s="62"/>
      <c r="K892" s="62"/>
      <c r="L892" s="62"/>
    </row>
    <row r="893" customHeight="1" spans="10:12">
      <c r="J893" s="62"/>
      <c r="K893" s="62"/>
      <c r="L893" s="62"/>
    </row>
    <row r="894" customHeight="1" spans="10:12">
      <c r="J894" s="62"/>
      <c r="K894" s="62"/>
      <c r="L894" s="62"/>
    </row>
    <row r="895" customHeight="1" spans="10:12">
      <c r="J895" s="62"/>
      <c r="K895" s="62"/>
      <c r="L895" s="62"/>
    </row>
    <row r="896" customHeight="1" spans="10:12">
      <c r="J896" s="62"/>
      <c r="K896" s="62"/>
      <c r="L896" s="62"/>
    </row>
    <row r="897" customHeight="1" spans="10:12">
      <c r="J897" s="62"/>
      <c r="K897" s="62"/>
      <c r="L897" s="62"/>
    </row>
    <row r="898" customHeight="1" spans="10:12">
      <c r="J898" s="62"/>
      <c r="K898" s="62"/>
      <c r="L898" s="62"/>
    </row>
    <row r="899" customHeight="1" spans="10:12">
      <c r="J899" s="62"/>
      <c r="K899" s="62"/>
      <c r="L899" s="62"/>
    </row>
    <row r="900" customHeight="1" spans="10:12">
      <c r="J900" s="62"/>
      <c r="K900" s="62"/>
      <c r="L900" s="62"/>
    </row>
    <row r="901" customHeight="1" spans="10:12">
      <c r="J901" s="62"/>
      <c r="K901" s="62"/>
      <c r="L901" s="62"/>
    </row>
    <row r="902" customHeight="1" spans="10:12">
      <c r="J902" s="62"/>
      <c r="K902" s="62"/>
      <c r="L902" s="62"/>
    </row>
    <row r="903" customHeight="1" spans="10:12">
      <c r="J903" s="62"/>
      <c r="K903" s="62"/>
      <c r="L903" s="62"/>
    </row>
    <row r="904" customHeight="1" spans="10:12">
      <c r="J904" s="62"/>
      <c r="K904" s="62"/>
      <c r="L904" s="62"/>
    </row>
    <row r="905" customHeight="1" spans="10:12">
      <c r="J905" s="62"/>
      <c r="K905" s="62"/>
      <c r="L905" s="62"/>
    </row>
    <row r="906" customHeight="1" spans="10:12">
      <c r="J906" s="62"/>
      <c r="K906" s="62"/>
      <c r="L906" s="62"/>
    </row>
    <row r="907" customHeight="1" spans="10:12">
      <c r="J907" s="62"/>
      <c r="K907" s="62"/>
      <c r="L907" s="62"/>
    </row>
    <row r="908" customHeight="1" spans="10:12">
      <c r="J908" s="62"/>
      <c r="K908" s="62"/>
      <c r="L908" s="62"/>
    </row>
    <row r="909" customHeight="1" spans="10:12">
      <c r="J909" s="62"/>
      <c r="K909" s="62"/>
      <c r="L909" s="62"/>
    </row>
    <row r="910" customHeight="1" spans="10:12">
      <c r="J910" s="62"/>
      <c r="K910" s="62"/>
      <c r="L910" s="62"/>
    </row>
    <row r="911" customHeight="1" spans="10:12">
      <c r="J911" s="62"/>
      <c r="K911" s="62"/>
      <c r="L911" s="62"/>
    </row>
    <row r="912" customHeight="1" spans="10:12">
      <c r="J912" s="62"/>
      <c r="K912" s="62"/>
      <c r="L912" s="62"/>
    </row>
    <row r="913" customHeight="1" spans="10:12">
      <c r="J913" s="62"/>
      <c r="K913" s="62"/>
      <c r="L913" s="62"/>
    </row>
    <row r="914" customHeight="1" spans="10:12">
      <c r="J914" s="62"/>
      <c r="K914" s="62"/>
      <c r="L914" s="62"/>
    </row>
    <row r="915" customHeight="1" spans="10:12">
      <c r="J915" s="62"/>
      <c r="K915" s="62"/>
      <c r="L915" s="62"/>
    </row>
    <row r="916" customHeight="1" spans="10:12">
      <c r="J916" s="62"/>
      <c r="K916" s="62"/>
      <c r="L916" s="62"/>
    </row>
    <row r="917" customHeight="1" spans="10:12">
      <c r="J917" s="62"/>
      <c r="K917" s="62"/>
      <c r="L917" s="62"/>
    </row>
    <row r="918" customHeight="1" spans="10:12">
      <c r="J918" s="62"/>
      <c r="K918" s="62"/>
      <c r="L918" s="62"/>
    </row>
    <row r="919" customHeight="1" spans="10:12">
      <c r="J919" s="62"/>
      <c r="K919" s="62"/>
      <c r="L919" s="62"/>
    </row>
    <row r="920" customHeight="1" spans="10:12">
      <c r="J920" s="62"/>
      <c r="K920" s="62"/>
      <c r="L920" s="62"/>
    </row>
    <row r="921" customHeight="1" spans="10:12">
      <c r="J921" s="62"/>
      <c r="K921" s="62"/>
      <c r="L921" s="62"/>
    </row>
    <row r="922" customHeight="1" spans="10:12">
      <c r="J922" s="62"/>
      <c r="K922" s="62"/>
      <c r="L922" s="62"/>
    </row>
    <row r="923" customHeight="1" spans="10:12">
      <c r="J923" s="62"/>
      <c r="K923" s="62"/>
      <c r="L923" s="62"/>
    </row>
    <row r="924" customHeight="1" spans="10:12">
      <c r="J924" s="62"/>
      <c r="K924" s="62"/>
      <c r="L924" s="62"/>
    </row>
    <row r="925" customHeight="1" spans="10:12">
      <c r="J925" s="62"/>
      <c r="K925" s="62"/>
      <c r="L925" s="62"/>
    </row>
    <row r="926" customHeight="1" spans="10:12">
      <c r="J926" s="62"/>
      <c r="K926" s="62"/>
      <c r="L926" s="62"/>
    </row>
    <row r="927" customHeight="1" spans="10:12">
      <c r="J927" s="62"/>
      <c r="K927" s="62"/>
      <c r="L927" s="62"/>
    </row>
    <row r="928" customHeight="1" spans="10:12">
      <c r="J928" s="62"/>
      <c r="K928" s="62"/>
      <c r="L928" s="62"/>
    </row>
    <row r="929" customHeight="1" spans="10:12">
      <c r="J929" s="62"/>
      <c r="K929" s="62"/>
      <c r="L929" s="62"/>
    </row>
    <row r="930" customHeight="1" spans="10:12">
      <c r="J930" s="62"/>
      <c r="K930" s="62"/>
      <c r="L930" s="62"/>
    </row>
    <row r="931" customHeight="1" spans="10:12">
      <c r="J931" s="62"/>
      <c r="K931" s="62"/>
      <c r="L931" s="62"/>
    </row>
    <row r="932" customHeight="1" spans="10:12">
      <c r="J932" s="62"/>
      <c r="K932" s="62"/>
      <c r="L932" s="62"/>
    </row>
    <row r="933" customHeight="1" spans="10:12">
      <c r="J933" s="62"/>
      <c r="K933" s="62"/>
      <c r="L933" s="62"/>
    </row>
    <row r="934" customHeight="1" spans="10:12">
      <c r="J934" s="62"/>
      <c r="K934" s="62"/>
      <c r="L934" s="62"/>
    </row>
    <row r="935" customHeight="1" spans="10:12">
      <c r="J935" s="62"/>
      <c r="K935" s="62"/>
      <c r="L935" s="62"/>
    </row>
    <row r="936" customHeight="1" spans="10:12">
      <c r="J936" s="62"/>
      <c r="K936" s="62"/>
      <c r="L936" s="62"/>
    </row>
    <row r="937" customHeight="1" spans="10:12">
      <c r="J937" s="62"/>
      <c r="K937" s="62"/>
      <c r="L937" s="62"/>
    </row>
    <row r="938" customHeight="1" spans="10:12">
      <c r="J938" s="62"/>
      <c r="K938" s="62"/>
      <c r="L938" s="62"/>
    </row>
    <row r="939" customHeight="1" spans="10:12">
      <c r="J939" s="62"/>
      <c r="K939" s="62"/>
      <c r="L939" s="62"/>
    </row>
    <row r="940" customHeight="1" spans="10:12">
      <c r="J940" s="62"/>
      <c r="K940" s="62"/>
      <c r="L940" s="62"/>
    </row>
    <row r="941" customHeight="1" spans="10:12">
      <c r="J941" s="62"/>
      <c r="K941" s="62"/>
      <c r="L941" s="62"/>
    </row>
    <row r="942" customHeight="1" spans="10:12">
      <c r="J942" s="62"/>
      <c r="K942" s="62"/>
      <c r="L942" s="62"/>
    </row>
    <row r="943" customHeight="1" spans="10:12">
      <c r="J943" s="62"/>
      <c r="K943" s="62"/>
      <c r="L943" s="62"/>
    </row>
    <row r="944" customHeight="1" spans="10:12">
      <c r="J944" s="62"/>
      <c r="K944" s="62"/>
      <c r="L944" s="62"/>
    </row>
    <row r="945" customHeight="1" spans="10:12">
      <c r="J945" s="62"/>
      <c r="K945" s="62"/>
      <c r="L945" s="62"/>
    </row>
    <row r="946" customHeight="1" spans="10:12">
      <c r="J946" s="62"/>
      <c r="K946" s="62"/>
      <c r="L946" s="62"/>
    </row>
    <row r="947" customHeight="1" spans="10:12">
      <c r="J947" s="62"/>
      <c r="K947" s="62"/>
      <c r="L947" s="62"/>
    </row>
    <row r="948" customHeight="1" spans="10:12">
      <c r="J948" s="62"/>
      <c r="K948" s="62"/>
      <c r="L948" s="62"/>
    </row>
    <row r="949" customHeight="1" spans="10:12">
      <c r="J949" s="62"/>
      <c r="K949" s="62"/>
      <c r="L949" s="62"/>
    </row>
    <row r="950" customHeight="1" spans="10:12">
      <c r="J950" s="62"/>
      <c r="K950" s="62"/>
      <c r="L950" s="62"/>
    </row>
    <row r="951" customHeight="1" spans="10:12">
      <c r="J951" s="62"/>
      <c r="K951" s="62"/>
      <c r="L951" s="62"/>
    </row>
    <row r="952" customHeight="1" spans="10:12">
      <c r="J952" s="62"/>
      <c r="K952" s="62"/>
      <c r="L952" s="62"/>
    </row>
    <row r="953" customHeight="1" spans="10:12">
      <c r="J953" s="62"/>
      <c r="K953" s="62"/>
      <c r="L953" s="62"/>
    </row>
    <row r="954" customHeight="1" spans="10:12">
      <c r="J954" s="62"/>
      <c r="K954" s="62"/>
      <c r="L954" s="62"/>
    </row>
    <row r="955" customHeight="1" spans="10:12">
      <c r="J955" s="62"/>
      <c r="K955" s="62"/>
      <c r="L955" s="62"/>
    </row>
    <row r="956" customHeight="1" spans="10:12">
      <c r="J956" s="62"/>
      <c r="K956" s="62"/>
      <c r="L956" s="62"/>
    </row>
    <row r="957" customHeight="1" spans="10:12">
      <c r="J957" s="62"/>
      <c r="K957" s="62"/>
      <c r="L957" s="62"/>
    </row>
    <row r="958" customHeight="1" spans="10:12">
      <c r="J958" s="62"/>
      <c r="K958" s="62"/>
      <c r="L958" s="62"/>
    </row>
    <row r="959" customHeight="1" spans="10:12">
      <c r="J959" s="62"/>
      <c r="K959" s="62"/>
      <c r="L959" s="62"/>
    </row>
    <row r="960" customHeight="1" spans="10:12">
      <c r="J960" s="62"/>
      <c r="K960" s="62"/>
      <c r="L960" s="62"/>
    </row>
    <row r="961" customHeight="1" spans="10:12">
      <c r="J961" s="62"/>
      <c r="K961" s="62"/>
      <c r="L961" s="62"/>
    </row>
    <row r="962" customHeight="1" spans="10:12">
      <c r="J962" s="62"/>
      <c r="K962" s="62"/>
      <c r="L962" s="62"/>
    </row>
    <row r="963" customHeight="1" spans="10:12">
      <c r="J963" s="62"/>
      <c r="K963" s="62"/>
      <c r="L963" s="62"/>
    </row>
    <row r="964" customHeight="1" spans="10:12">
      <c r="J964" s="62"/>
      <c r="K964" s="62"/>
      <c r="L964" s="62"/>
    </row>
    <row r="965" customHeight="1" spans="10:12">
      <c r="J965" s="62"/>
      <c r="K965" s="62"/>
      <c r="L965" s="62"/>
    </row>
    <row r="966" customHeight="1" spans="10:12">
      <c r="J966" s="62"/>
      <c r="K966" s="62"/>
      <c r="L966" s="62"/>
    </row>
    <row r="967" customHeight="1" spans="10:12">
      <c r="J967" s="62"/>
      <c r="K967" s="62"/>
      <c r="L967" s="62"/>
    </row>
    <row r="968" customHeight="1" spans="10:12">
      <c r="J968" s="62"/>
      <c r="K968" s="62"/>
      <c r="L968" s="62"/>
    </row>
    <row r="969" customHeight="1" spans="10:12">
      <c r="J969" s="62"/>
      <c r="K969" s="62"/>
      <c r="L969" s="62"/>
    </row>
    <row r="970" customHeight="1" spans="10:12">
      <c r="J970" s="62"/>
      <c r="K970" s="62"/>
      <c r="L970" s="62"/>
    </row>
    <row r="971" customHeight="1" spans="10:12">
      <c r="J971" s="62"/>
      <c r="K971" s="62"/>
      <c r="L971" s="62"/>
    </row>
    <row r="972" customHeight="1" spans="10:12">
      <c r="J972" s="62"/>
      <c r="K972" s="62"/>
      <c r="L972" s="62"/>
    </row>
    <row r="973" customHeight="1" spans="10:12">
      <c r="J973" s="62"/>
      <c r="K973" s="62"/>
      <c r="L973" s="62"/>
    </row>
    <row r="974" customHeight="1" spans="10:12">
      <c r="J974" s="62"/>
      <c r="K974" s="62"/>
      <c r="L974" s="62"/>
    </row>
    <row r="975" customHeight="1" spans="10:12">
      <c r="J975" s="62"/>
      <c r="K975" s="62"/>
      <c r="L975" s="62"/>
    </row>
    <row r="976" customHeight="1" spans="10:12">
      <c r="J976" s="62"/>
      <c r="K976" s="62"/>
      <c r="L976" s="62"/>
    </row>
    <row r="977" customHeight="1" spans="10:12">
      <c r="J977" s="62"/>
      <c r="K977" s="62"/>
      <c r="L977" s="62"/>
    </row>
    <row r="978" customHeight="1" spans="10:12">
      <c r="J978" s="62"/>
      <c r="K978" s="62"/>
      <c r="L978" s="62"/>
    </row>
    <row r="979" customHeight="1" spans="10:12">
      <c r="J979" s="62"/>
      <c r="K979" s="62"/>
      <c r="L979" s="62"/>
    </row>
    <row r="980" customHeight="1" spans="10:12">
      <c r="J980" s="62"/>
      <c r="K980" s="62"/>
      <c r="L980" s="62"/>
    </row>
    <row r="981" customHeight="1" spans="10:12">
      <c r="J981" s="62"/>
      <c r="K981" s="62"/>
      <c r="L981" s="62"/>
    </row>
    <row r="982" customHeight="1" spans="10:12">
      <c r="J982" s="62"/>
      <c r="K982" s="62"/>
      <c r="L982" s="62"/>
    </row>
    <row r="983" customHeight="1" spans="10:12">
      <c r="J983" s="62"/>
      <c r="K983" s="62"/>
      <c r="L983" s="62"/>
    </row>
    <row r="984" customHeight="1" spans="10:12">
      <c r="J984" s="62"/>
      <c r="K984" s="62"/>
      <c r="L984" s="62"/>
    </row>
    <row r="985" customHeight="1" spans="10:12">
      <c r="J985" s="62"/>
      <c r="K985" s="62"/>
      <c r="L985" s="62"/>
    </row>
    <row r="986" customHeight="1" spans="10:12">
      <c r="J986" s="62"/>
      <c r="K986" s="62"/>
      <c r="L986" s="62"/>
    </row>
    <row r="987" customHeight="1" spans="10:12">
      <c r="J987" s="62"/>
      <c r="K987" s="62"/>
      <c r="L987" s="62"/>
    </row>
    <row r="988" customHeight="1" spans="10:12">
      <c r="J988" s="62"/>
      <c r="K988" s="62"/>
      <c r="L988" s="62"/>
    </row>
    <row r="989" customHeight="1" spans="10:12">
      <c r="J989" s="62"/>
      <c r="K989" s="62"/>
      <c r="L989" s="62"/>
    </row>
    <row r="990" customHeight="1" spans="10:12">
      <c r="J990" s="62"/>
      <c r="K990" s="62"/>
      <c r="L990" s="62"/>
    </row>
    <row r="991" customHeight="1" spans="10:12">
      <c r="J991" s="62"/>
      <c r="K991" s="62"/>
      <c r="L991" s="62"/>
    </row>
    <row r="992" customHeight="1" spans="10:12">
      <c r="J992" s="62"/>
      <c r="K992" s="62"/>
      <c r="L992" s="62"/>
    </row>
    <row r="993" customHeight="1" spans="10:12">
      <c r="J993" s="62"/>
      <c r="K993" s="62"/>
      <c r="L993" s="62"/>
    </row>
    <row r="994" customHeight="1" spans="10:12">
      <c r="J994" s="62"/>
      <c r="K994" s="62"/>
      <c r="L994" s="62"/>
    </row>
    <row r="995" customHeight="1" spans="10:12">
      <c r="J995" s="62"/>
      <c r="K995" s="62"/>
      <c r="L995" s="62"/>
    </row>
    <row r="996" customHeight="1" spans="10:12">
      <c r="J996" s="62"/>
      <c r="K996" s="62"/>
      <c r="L996" s="62"/>
    </row>
    <row r="997" customHeight="1" spans="10:12">
      <c r="J997" s="62"/>
      <c r="K997" s="62"/>
      <c r="L997" s="62"/>
    </row>
    <row r="998" customHeight="1" spans="10:12">
      <c r="J998" s="62"/>
      <c r="K998" s="62"/>
      <c r="L998" s="62"/>
    </row>
    <row r="999" customHeight="1" spans="10:12">
      <c r="J999" s="62"/>
      <c r="K999" s="62"/>
      <c r="L999" s="62"/>
    </row>
    <row r="1000" customHeight="1" spans="10:12">
      <c r="J1000" s="62"/>
      <c r="K1000" s="62"/>
      <c r="L1000" s="62"/>
    </row>
    <row r="1001" customHeight="1" spans="10:12">
      <c r="J1001" s="62"/>
      <c r="K1001" s="62"/>
      <c r="L1001" s="62"/>
    </row>
    <row r="1002" customHeight="1" spans="10:12">
      <c r="J1002" s="62"/>
      <c r="K1002" s="62"/>
      <c r="L1002" s="62"/>
    </row>
    <row r="1003" customHeight="1" spans="10:12">
      <c r="J1003" s="62"/>
      <c r="K1003" s="62"/>
      <c r="L1003" s="62"/>
    </row>
    <row r="1004" customHeight="1" spans="10:12">
      <c r="J1004" s="62"/>
      <c r="K1004" s="62"/>
      <c r="L1004" s="62"/>
    </row>
    <row r="1005" customHeight="1" spans="10:12">
      <c r="J1005" s="62"/>
      <c r="K1005" s="62"/>
      <c r="L1005" s="62"/>
    </row>
    <row r="1006" customHeight="1" spans="10:12">
      <c r="J1006" s="62"/>
      <c r="K1006" s="62"/>
      <c r="L1006" s="62"/>
    </row>
    <row r="1007" customHeight="1" spans="10:12">
      <c r="J1007" s="62"/>
      <c r="K1007" s="62"/>
      <c r="L1007" s="62"/>
    </row>
    <row r="1008" customHeight="1" spans="10:12">
      <c r="J1008" s="62"/>
      <c r="K1008" s="62"/>
      <c r="L1008" s="62"/>
    </row>
    <row r="1009" customHeight="1" spans="10:12">
      <c r="J1009" s="62"/>
      <c r="K1009" s="62"/>
      <c r="L1009" s="62"/>
    </row>
    <row r="1010" customHeight="1" spans="10:12">
      <c r="J1010" s="62"/>
      <c r="K1010" s="62"/>
      <c r="L1010" s="62"/>
    </row>
    <row r="1011" customHeight="1" spans="10:12">
      <c r="J1011" s="62"/>
      <c r="K1011" s="62"/>
      <c r="L1011" s="62"/>
    </row>
    <row r="1012" customHeight="1" spans="10:12">
      <c r="J1012" s="62"/>
      <c r="K1012" s="62"/>
      <c r="L1012" s="62"/>
    </row>
    <row r="1013" customHeight="1" spans="10:12">
      <c r="J1013" s="62"/>
      <c r="K1013" s="62"/>
      <c r="L1013" s="62"/>
    </row>
    <row r="1014" customHeight="1" spans="10:12">
      <c r="J1014" s="62"/>
      <c r="K1014" s="62"/>
      <c r="L1014" s="62"/>
    </row>
    <row r="1015" customHeight="1" spans="10:12">
      <c r="J1015" s="62"/>
      <c r="K1015" s="62"/>
      <c r="L1015" s="62"/>
    </row>
  </sheetData>
  <conditionalFormatting sqref="H1:H1015">
    <cfRule type="containsText" dxfId="14" priority="1" operator="between" text="YES">
      <formula>NOT(ISERROR(SEARCH("YES",H1)))</formula>
    </cfRule>
  </conditionalFormatting>
  <printOptions horizontalCentered="1" gridLines="1"/>
  <pageMargins left="0.7" right="0.7" top="0.75" bottom="0.75" header="0" footer="0"/>
  <pageSetup paperSize="1" fitToHeight="0" pageOrder="overThenDown" orientation="landscape" cellComments="atEnd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Q1068"/>
  <sheetViews>
    <sheetView workbookViewId="0">
      <selection activeCell="A1" sqref="A1"/>
    </sheetView>
  </sheetViews>
  <sheetFormatPr defaultColWidth="12.6285714285714" defaultRowHeight="15.75" customHeight="1"/>
  <cols>
    <col min="5" max="5" width="25.1333333333333" customWidth="1"/>
    <col min="6" max="6" width="16" customWidth="1"/>
  </cols>
  <sheetData>
    <row r="1" customHeight="1" spans="1:11">
      <c r="A1" s="53" t="s">
        <v>13</v>
      </c>
      <c r="B1" s="285" t="s">
        <v>1</v>
      </c>
      <c r="C1" s="285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106"/>
      <c r="K1" s="106" t="s">
        <v>14</v>
      </c>
    </row>
    <row r="2" customHeight="1" spans="1:11">
      <c r="A2" s="106" t="s">
        <v>15</v>
      </c>
      <c r="B2" s="106">
        <f>COUNTA(D4:D392)</f>
        <v>389</v>
      </c>
      <c r="C2" s="106"/>
      <c r="D2" s="106"/>
      <c r="E2" s="106"/>
      <c r="F2" s="106"/>
      <c r="G2" s="106"/>
      <c r="H2" s="106"/>
      <c r="I2" s="106"/>
      <c r="J2" s="106"/>
      <c r="K2" s="106"/>
    </row>
    <row r="3" customHeight="1" spans="1:17">
      <c r="A3" s="106"/>
      <c r="B3" s="106"/>
      <c r="C3" s="106"/>
      <c r="D3" s="106"/>
      <c r="E3" s="106"/>
      <c r="F3" s="106"/>
      <c r="G3" s="106"/>
      <c r="H3" s="106"/>
      <c r="I3" s="106"/>
      <c r="J3" s="106"/>
      <c r="K3" s="106"/>
      <c r="N3" s="6">
        <f>SUM(K4:K312)</f>
        <v>8530</v>
      </c>
      <c r="O3" s="3">
        <v>1335</v>
      </c>
      <c r="P3" s="6">
        <f>N3+O3</f>
        <v>9865</v>
      </c>
      <c r="Q3" s="6">
        <f>P3/N4</f>
        <v>27.9461756373938</v>
      </c>
    </row>
    <row r="4" customHeight="1" spans="1:14">
      <c r="A4" s="106"/>
      <c r="B4" s="287" t="s">
        <v>16</v>
      </c>
      <c r="C4" s="287" t="s">
        <v>17</v>
      </c>
      <c r="D4" s="290">
        <v>2020</v>
      </c>
      <c r="E4" s="290" t="s">
        <v>18</v>
      </c>
      <c r="F4" s="290" t="s">
        <v>19</v>
      </c>
      <c r="G4" s="290">
        <v>95</v>
      </c>
      <c r="H4" s="290"/>
      <c r="I4" s="290" t="s">
        <v>20</v>
      </c>
      <c r="J4" s="106"/>
      <c r="K4" s="106">
        <v>20</v>
      </c>
      <c r="L4" s="6">
        <f>COUNTA(K4:K312)</f>
        <v>309</v>
      </c>
      <c r="M4" s="3">
        <v>44</v>
      </c>
      <c r="N4" s="6">
        <f>L4+M4</f>
        <v>353</v>
      </c>
    </row>
    <row r="5" customHeight="1" spans="1:11">
      <c r="A5" s="106"/>
      <c r="B5" s="287" t="s">
        <v>21</v>
      </c>
      <c r="C5" s="287" t="s">
        <v>22</v>
      </c>
      <c r="D5" s="325">
        <v>2020</v>
      </c>
      <c r="E5" s="325" t="s">
        <v>23</v>
      </c>
      <c r="F5" s="325" t="s">
        <v>24</v>
      </c>
      <c r="G5" s="325">
        <v>60</v>
      </c>
      <c r="H5" s="325"/>
      <c r="I5" s="325" t="s">
        <v>25</v>
      </c>
      <c r="J5" s="106"/>
      <c r="K5" s="106">
        <v>20</v>
      </c>
    </row>
    <row r="6" customHeight="1" spans="1:11">
      <c r="A6" s="106"/>
      <c r="B6" s="287" t="s">
        <v>21</v>
      </c>
      <c r="C6" s="287" t="s">
        <v>26</v>
      </c>
      <c r="D6" s="290">
        <v>2020</v>
      </c>
      <c r="E6" s="290" t="s">
        <v>27</v>
      </c>
      <c r="F6" s="290" t="s">
        <v>28</v>
      </c>
      <c r="G6" s="290">
        <v>99</v>
      </c>
      <c r="H6" s="290" t="s">
        <v>29</v>
      </c>
      <c r="I6" s="290" t="s">
        <v>30</v>
      </c>
      <c r="J6" s="106"/>
      <c r="K6" s="106">
        <v>20</v>
      </c>
    </row>
    <row r="7" customHeight="1" spans="1:11">
      <c r="A7" s="106"/>
      <c r="B7" s="287" t="s">
        <v>21</v>
      </c>
      <c r="C7" s="287" t="s">
        <v>31</v>
      </c>
      <c r="D7" s="171">
        <v>2020</v>
      </c>
      <c r="E7" s="171" t="s">
        <v>32</v>
      </c>
      <c r="F7" s="171" t="s">
        <v>33</v>
      </c>
      <c r="G7" s="171">
        <v>127</v>
      </c>
      <c r="H7" s="171" t="s">
        <v>34</v>
      </c>
      <c r="I7" s="171" t="s">
        <v>30</v>
      </c>
      <c r="J7" s="106"/>
      <c r="K7" s="106">
        <v>20</v>
      </c>
    </row>
    <row r="8" customHeight="1" spans="1:11">
      <c r="A8" s="106"/>
      <c r="B8" s="287" t="s">
        <v>16</v>
      </c>
      <c r="C8" s="287" t="s">
        <v>35</v>
      </c>
      <c r="D8" s="290">
        <v>2020</v>
      </c>
      <c r="E8" s="290" t="s">
        <v>18</v>
      </c>
      <c r="F8" s="290" t="s">
        <v>36</v>
      </c>
      <c r="G8" s="290">
        <v>30</v>
      </c>
      <c r="H8" s="290"/>
      <c r="I8" s="290" t="s">
        <v>20</v>
      </c>
      <c r="J8" s="106"/>
      <c r="K8" s="106">
        <v>20</v>
      </c>
    </row>
    <row r="9" customHeight="1" spans="1:11">
      <c r="A9" s="106"/>
      <c r="B9" s="287" t="s">
        <v>16</v>
      </c>
      <c r="C9" s="287" t="s">
        <v>37</v>
      </c>
      <c r="D9" s="290">
        <v>2020</v>
      </c>
      <c r="E9" s="290" t="s">
        <v>18</v>
      </c>
      <c r="F9" s="290" t="s">
        <v>36</v>
      </c>
      <c r="G9" s="290">
        <v>80</v>
      </c>
      <c r="H9" s="290"/>
      <c r="I9" s="290" t="s">
        <v>20</v>
      </c>
      <c r="J9" s="106"/>
      <c r="K9" s="106">
        <v>20</v>
      </c>
    </row>
    <row r="10" customHeight="1" spans="1:11">
      <c r="A10" s="106"/>
      <c r="B10" s="287" t="s">
        <v>21</v>
      </c>
      <c r="C10" s="287" t="s">
        <v>38</v>
      </c>
      <c r="D10" s="106">
        <v>2019</v>
      </c>
      <c r="E10" s="106" t="s">
        <v>39</v>
      </c>
      <c r="F10" s="106" t="s">
        <v>24</v>
      </c>
      <c r="G10" s="106">
        <v>44</v>
      </c>
      <c r="H10" s="106" t="s">
        <v>40</v>
      </c>
      <c r="I10" s="106" t="s">
        <v>30</v>
      </c>
      <c r="J10" s="106"/>
      <c r="K10" s="106">
        <v>20</v>
      </c>
    </row>
    <row r="11" customHeight="1" spans="1:11">
      <c r="A11" s="106"/>
      <c r="B11" s="287" t="s">
        <v>21</v>
      </c>
      <c r="C11" s="287" t="s">
        <v>41</v>
      </c>
      <c r="D11" s="106">
        <v>2020</v>
      </c>
      <c r="E11" s="106" t="s">
        <v>42</v>
      </c>
      <c r="F11" s="106" t="s">
        <v>43</v>
      </c>
      <c r="G11" s="106">
        <v>28</v>
      </c>
      <c r="H11" s="106" t="s">
        <v>44</v>
      </c>
      <c r="I11" s="106" t="s">
        <v>25</v>
      </c>
      <c r="J11" s="106"/>
      <c r="K11" s="106">
        <v>20</v>
      </c>
    </row>
    <row r="12" customHeight="1" spans="1:11">
      <c r="A12" s="106"/>
      <c r="B12" s="287" t="s">
        <v>21</v>
      </c>
      <c r="C12" s="287" t="s">
        <v>45</v>
      </c>
      <c r="D12" s="106">
        <v>2020</v>
      </c>
      <c r="E12" s="106" t="s">
        <v>23</v>
      </c>
      <c r="F12" s="106" t="s">
        <v>46</v>
      </c>
      <c r="G12" s="106">
        <v>49</v>
      </c>
      <c r="H12" s="106"/>
      <c r="I12" s="106" t="s">
        <v>30</v>
      </c>
      <c r="J12" s="106"/>
      <c r="K12" s="106">
        <v>20</v>
      </c>
    </row>
    <row r="13" customHeight="1" spans="1:11">
      <c r="A13" s="106"/>
      <c r="B13" s="287" t="s">
        <v>21</v>
      </c>
      <c r="C13" s="287" t="s">
        <v>47</v>
      </c>
      <c r="D13" s="106">
        <v>2020</v>
      </c>
      <c r="E13" s="106" t="s">
        <v>23</v>
      </c>
      <c r="F13" s="106" t="s">
        <v>46</v>
      </c>
      <c r="G13" s="106">
        <v>49</v>
      </c>
      <c r="H13" s="106"/>
      <c r="I13" s="106" t="s">
        <v>30</v>
      </c>
      <c r="J13" s="106"/>
      <c r="K13" s="106">
        <v>20</v>
      </c>
    </row>
    <row r="14" customHeight="1" spans="1:11">
      <c r="A14" s="106"/>
      <c r="B14" s="287" t="s">
        <v>21</v>
      </c>
      <c r="C14" s="287" t="s">
        <v>48</v>
      </c>
      <c r="D14" s="106">
        <v>2020</v>
      </c>
      <c r="E14" s="106" t="s">
        <v>39</v>
      </c>
      <c r="F14" s="106" t="s">
        <v>49</v>
      </c>
      <c r="G14" s="106">
        <v>52</v>
      </c>
      <c r="H14" s="106"/>
      <c r="I14" s="106" t="s">
        <v>30</v>
      </c>
      <c r="J14" s="106"/>
      <c r="K14" s="106">
        <v>20</v>
      </c>
    </row>
    <row r="15" customHeight="1" spans="1:11">
      <c r="A15" s="106"/>
      <c r="B15" s="287" t="s">
        <v>21</v>
      </c>
      <c r="C15" s="287" t="s">
        <v>50</v>
      </c>
      <c r="D15" s="106">
        <v>2020</v>
      </c>
      <c r="E15" s="106" t="s">
        <v>39</v>
      </c>
      <c r="F15" s="106" t="s">
        <v>49</v>
      </c>
      <c r="G15" s="106">
        <v>52</v>
      </c>
      <c r="H15" s="106"/>
      <c r="I15" s="106" t="s">
        <v>30</v>
      </c>
      <c r="J15" s="106"/>
      <c r="K15" s="106">
        <v>20</v>
      </c>
    </row>
    <row r="16" customHeight="1" spans="1:11">
      <c r="A16" s="106"/>
      <c r="B16" s="287" t="s">
        <v>21</v>
      </c>
      <c r="C16" s="287" t="s">
        <v>51</v>
      </c>
      <c r="D16" s="106">
        <v>2020</v>
      </c>
      <c r="E16" s="106" t="s">
        <v>39</v>
      </c>
      <c r="F16" s="106" t="s">
        <v>49</v>
      </c>
      <c r="G16" s="106">
        <v>52</v>
      </c>
      <c r="H16" s="106"/>
      <c r="I16" s="106" t="s">
        <v>30</v>
      </c>
      <c r="J16" s="106"/>
      <c r="K16" s="106">
        <v>20</v>
      </c>
    </row>
    <row r="17" customHeight="1" spans="1:11">
      <c r="A17" s="106"/>
      <c r="B17" s="287" t="s">
        <v>21</v>
      </c>
      <c r="C17" s="287" t="s">
        <v>52</v>
      </c>
      <c r="D17" s="106">
        <v>2020</v>
      </c>
      <c r="E17" s="106" t="s">
        <v>39</v>
      </c>
      <c r="F17" s="106" t="s">
        <v>49</v>
      </c>
      <c r="G17" s="106">
        <v>52</v>
      </c>
      <c r="H17" s="106"/>
      <c r="I17" s="106" t="s">
        <v>30</v>
      </c>
      <c r="J17" s="106"/>
      <c r="K17" s="106">
        <v>20</v>
      </c>
    </row>
    <row r="18" customHeight="1" spans="1:11">
      <c r="A18" s="106"/>
      <c r="B18" s="287" t="s">
        <v>21</v>
      </c>
      <c r="C18" s="287" t="s">
        <v>53</v>
      </c>
      <c r="D18" s="106">
        <v>2020</v>
      </c>
      <c r="E18" s="106" t="s">
        <v>39</v>
      </c>
      <c r="F18" s="106" t="s">
        <v>49</v>
      </c>
      <c r="G18" s="106">
        <v>52</v>
      </c>
      <c r="H18" s="106"/>
      <c r="I18" s="106" t="s">
        <v>30</v>
      </c>
      <c r="J18" s="106"/>
      <c r="K18" s="106">
        <v>20</v>
      </c>
    </row>
    <row r="19" customHeight="1" spans="1:11">
      <c r="A19" s="106"/>
      <c r="B19" s="287" t="s">
        <v>21</v>
      </c>
      <c r="C19" s="287" t="s">
        <v>54</v>
      </c>
      <c r="D19" s="106">
        <v>2020</v>
      </c>
      <c r="E19" s="106" t="s">
        <v>39</v>
      </c>
      <c r="F19" s="106" t="s">
        <v>49</v>
      </c>
      <c r="G19" s="106">
        <v>52</v>
      </c>
      <c r="H19" s="106"/>
      <c r="I19" s="106" t="s">
        <v>30</v>
      </c>
      <c r="J19" s="106"/>
      <c r="K19" s="106">
        <v>20</v>
      </c>
    </row>
    <row r="20" customHeight="1" spans="1:11">
      <c r="A20" s="106"/>
      <c r="B20" s="323" t="s">
        <v>16</v>
      </c>
      <c r="C20" s="287" t="s">
        <v>55</v>
      </c>
      <c r="D20" s="106">
        <v>2020</v>
      </c>
      <c r="E20" s="106" t="s">
        <v>23</v>
      </c>
      <c r="F20" s="106" t="s">
        <v>46</v>
      </c>
      <c r="G20" s="106">
        <v>49</v>
      </c>
      <c r="H20" s="106"/>
      <c r="I20" s="106" t="s">
        <v>20</v>
      </c>
      <c r="J20" s="106"/>
      <c r="K20" s="106">
        <v>20</v>
      </c>
    </row>
    <row r="21" customHeight="1" spans="1:11">
      <c r="A21" s="106"/>
      <c r="B21" s="287" t="s">
        <v>16</v>
      </c>
      <c r="C21" s="287" t="s">
        <v>56</v>
      </c>
      <c r="D21" s="106">
        <v>2018</v>
      </c>
      <c r="E21" s="106" t="s">
        <v>57</v>
      </c>
      <c r="F21" s="106" t="s">
        <v>58</v>
      </c>
      <c r="G21" s="106">
        <v>700</v>
      </c>
      <c r="H21" s="106" t="s">
        <v>59</v>
      </c>
      <c r="I21" s="106" t="s">
        <v>60</v>
      </c>
      <c r="J21" s="106"/>
      <c r="K21" s="106">
        <v>20</v>
      </c>
    </row>
    <row r="22" customHeight="1" spans="1:11">
      <c r="A22" s="106"/>
      <c r="B22" s="287" t="s">
        <v>16</v>
      </c>
      <c r="C22" s="287" t="s">
        <v>61</v>
      </c>
      <c r="D22" s="106">
        <v>2018</v>
      </c>
      <c r="E22" s="106" t="s">
        <v>62</v>
      </c>
      <c r="F22" s="300" t="s">
        <v>58</v>
      </c>
      <c r="G22" s="106">
        <v>700</v>
      </c>
      <c r="H22" s="106"/>
      <c r="I22" s="106" t="s">
        <v>63</v>
      </c>
      <c r="J22" s="106"/>
      <c r="K22" s="106">
        <v>20</v>
      </c>
    </row>
    <row r="23" customHeight="1" spans="1:11">
      <c r="A23" s="106"/>
      <c r="B23" s="293" t="s">
        <v>21</v>
      </c>
      <c r="C23" s="293" t="s">
        <v>64</v>
      </c>
      <c r="D23" s="294">
        <v>2020</v>
      </c>
      <c r="E23" s="294" t="s">
        <v>65</v>
      </c>
      <c r="F23" s="294" t="s">
        <v>24</v>
      </c>
      <c r="G23" s="294">
        <v>264</v>
      </c>
      <c r="H23" s="294"/>
      <c r="I23" s="294" t="s">
        <v>30</v>
      </c>
      <c r="J23" s="106"/>
      <c r="K23" s="106">
        <v>20</v>
      </c>
    </row>
    <row r="24" customHeight="1" spans="1:11">
      <c r="A24" s="106"/>
      <c r="B24" s="287" t="s">
        <v>66</v>
      </c>
      <c r="C24" s="106">
        <v>6236866</v>
      </c>
      <c r="D24" s="106">
        <v>2020</v>
      </c>
      <c r="E24" s="106" t="s">
        <v>23</v>
      </c>
      <c r="F24" s="106" t="s">
        <v>67</v>
      </c>
      <c r="G24" s="106"/>
      <c r="H24" s="106"/>
      <c r="I24" s="106" t="s">
        <v>68</v>
      </c>
      <c r="J24" s="106"/>
      <c r="K24" s="106">
        <v>20</v>
      </c>
    </row>
    <row r="25" customHeight="1" spans="1:11">
      <c r="A25" s="106"/>
      <c r="B25" s="287" t="s">
        <v>21</v>
      </c>
      <c r="C25" s="287" t="s">
        <v>69</v>
      </c>
      <c r="D25" s="106">
        <v>2019</v>
      </c>
      <c r="E25" s="106" t="s">
        <v>23</v>
      </c>
      <c r="F25" s="106" t="s">
        <v>70</v>
      </c>
      <c r="G25" s="106">
        <v>54</v>
      </c>
      <c r="H25" s="106" t="s">
        <v>71</v>
      </c>
      <c r="I25" s="106" t="s">
        <v>72</v>
      </c>
      <c r="J25" s="106"/>
      <c r="K25" s="106">
        <v>20</v>
      </c>
    </row>
    <row r="26" customHeight="1" spans="1:11">
      <c r="A26" s="106"/>
      <c r="B26" s="287" t="s">
        <v>21</v>
      </c>
      <c r="C26" s="287" t="s">
        <v>73</v>
      </c>
      <c r="D26" s="106">
        <v>2019</v>
      </c>
      <c r="E26" s="106" t="s">
        <v>23</v>
      </c>
      <c r="F26" s="106" t="s">
        <v>70</v>
      </c>
      <c r="G26" s="106">
        <v>54</v>
      </c>
      <c r="H26" s="106" t="s">
        <v>71</v>
      </c>
      <c r="I26" s="106" t="s">
        <v>72</v>
      </c>
      <c r="J26" s="106"/>
      <c r="K26" s="106">
        <v>20</v>
      </c>
    </row>
    <row r="27" customHeight="1" spans="1:11">
      <c r="A27" s="106"/>
      <c r="B27" s="287" t="s">
        <v>21</v>
      </c>
      <c r="C27" s="287" t="s">
        <v>74</v>
      </c>
      <c r="D27" s="106">
        <v>2019</v>
      </c>
      <c r="E27" s="106" t="s">
        <v>75</v>
      </c>
      <c r="F27" s="106" t="s">
        <v>70</v>
      </c>
      <c r="G27" s="106" t="s">
        <v>76</v>
      </c>
      <c r="H27" s="106"/>
      <c r="I27" s="106" t="s">
        <v>25</v>
      </c>
      <c r="J27" s="106"/>
      <c r="K27" s="106">
        <v>20</v>
      </c>
    </row>
    <row r="28" customHeight="1" spans="1:11">
      <c r="A28" s="106"/>
      <c r="B28" s="287" t="s">
        <v>21</v>
      </c>
      <c r="C28" s="287" t="s">
        <v>77</v>
      </c>
      <c r="D28" s="106">
        <v>2020</v>
      </c>
      <c r="E28" s="106" t="s">
        <v>78</v>
      </c>
      <c r="F28" s="106" t="s">
        <v>79</v>
      </c>
      <c r="G28" s="106"/>
      <c r="H28" s="106">
        <v>42</v>
      </c>
      <c r="I28" s="106" t="s">
        <v>30</v>
      </c>
      <c r="J28" s="106"/>
      <c r="K28" s="106">
        <v>20</v>
      </c>
    </row>
    <row r="29" customHeight="1" spans="1:11">
      <c r="A29" s="106"/>
      <c r="B29" s="287" t="s">
        <v>21</v>
      </c>
      <c r="C29" s="287" t="s">
        <v>80</v>
      </c>
      <c r="D29" s="106">
        <v>2019</v>
      </c>
      <c r="E29" s="106" t="s">
        <v>23</v>
      </c>
      <c r="F29" s="106" t="s">
        <v>81</v>
      </c>
      <c r="G29" s="106" t="s">
        <v>71</v>
      </c>
      <c r="H29" s="106">
        <v>86</v>
      </c>
      <c r="I29" s="106" t="s">
        <v>30</v>
      </c>
      <c r="J29" s="106"/>
      <c r="K29" s="106">
        <v>20</v>
      </c>
    </row>
    <row r="30" customHeight="1" spans="1:11">
      <c r="A30" s="106"/>
      <c r="B30" s="287" t="s">
        <v>21</v>
      </c>
      <c r="C30" s="287" t="s">
        <v>82</v>
      </c>
      <c r="D30" s="106">
        <v>2020</v>
      </c>
      <c r="E30" s="106" t="s">
        <v>83</v>
      </c>
      <c r="F30" s="106" t="s">
        <v>84</v>
      </c>
      <c r="G30" s="106"/>
      <c r="H30" s="106" t="s">
        <v>85</v>
      </c>
      <c r="I30" s="106" t="s">
        <v>72</v>
      </c>
      <c r="J30" s="106"/>
      <c r="K30" s="106">
        <v>20</v>
      </c>
    </row>
    <row r="31" customHeight="1" spans="1:11">
      <c r="A31" s="106"/>
      <c r="B31" s="287" t="s">
        <v>21</v>
      </c>
      <c r="C31" s="287" t="s">
        <v>86</v>
      </c>
      <c r="D31" s="106">
        <v>2020</v>
      </c>
      <c r="E31" s="106" t="s">
        <v>83</v>
      </c>
      <c r="F31" s="106" t="s">
        <v>84</v>
      </c>
      <c r="G31" s="106"/>
      <c r="H31" s="106" t="s">
        <v>85</v>
      </c>
      <c r="I31" s="106" t="s">
        <v>72</v>
      </c>
      <c r="J31" s="106"/>
      <c r="K31" s="106">
        <v>20</v>
      </c>
    </row>
    <row r="32" customHeight="1" spans="1:11">
      <c r="A32" s="106"/>
      <c r="B32" s="287" t="s">
        <v>21</v>
      </c>
      <c r="C32" s="287" t="s">
        <v>87</v>
      </c>
      <c r="D32" s="106">
        <v>2020</v>
      </c>
      <c r="E32" s="106" t="s">
        <v>83</v>
      </c>
      <c r="F32" s="106" t="s">
        <v>84</v>
      </c>
      <c r="G32" s="106" t="s">
        <v>88</v>
      </c>
      <c r="H32" s="106" t="s">
        <v>85</v>
      </c>
      <c r="I32" s="106" t="s">
        <v>72</v>
      </c>
      <c r="J32" s="106"/>
      <c r="K32" s="106">
        <v>20</v>
      </c>
    </row>
    <row r="33" customHeight="1" spans="1:11">
      <c r="A33" s="106"/>
      <c r="B33" s="287" t="s">
        <v>21</v>
      </c>
      <c r="C33" s="287" t="s">
        <v>89</v>
      </c>
      <c r="D33" s="106">
        <v>1990</v>
      </c>
      <c r="E33" s="106" t="s">
        <v>90</v>
      </c>
      <c r="F33" s="106" t="s">
        <v>91</v>
      </c>
      <c r="G33" s="106"/>
      <c r="H33" s="106">
        <v>663</v>
      </c>
      <c r="I33" s="106" t="s">
        <v>25</v>
      </c>
      <c r="J33" s="106"/>
      <c r="K33" s="106">
        <v>20</v>
      </c>
    </row>
    <row r="34" customHeight="1" spans="1:11">
      <c r="A34" s="106"/>
      <c r="B34" s="287" t="s">
        <v>21</v>
      </c>
      <c r="C34" s="287" t="s">
        <v>92</v>
      </c>
      <c r="D34" s="106">
        <v>1990</v>
      </c>
      <c r="E34" s="106" t="s">
        <v>90</v>
      </c>
      <c r="F34" s="106" t="s">
        <v>91</v>
      </c>
      <c r="G34" s="106"/>
      <c r="H34" s="106">
        <v>663</v>
      </c>
      <c r="I34" s="106" t="s">
        <v>25</v>
      </c>
      <c r="J34" s="106"/>
      <c r="K34" s="106">
        <v>20</v>
      </c>
    </row>
    <row r="35" customHeight="1" spans="1:11">
      <c r="A35" s="106"/>
      <c r="B35" s="287" t="s">
        <v>21</v>
      </c>
      <c r="C35" s="287" t="s">
        <v>93</v>
      </c>
      <c r="D35" s="106">
        <v>1990</v>
      </c>
      <c r="E35" s="106" t="s">
        <v>90</v>
      </c>
      <c r="F35" s="106" t="s">
        <v>91</v>
      </c>
      <c r="G35" s="106"/>
      <c r="H35" s="106">
        <v>663</v>
      </c>
      <c r="I35" s="106" t="s">
        <v>25</v>
      </c>
      <c r="J35" s="106"/>
      <c r="K35" s="106">
        <v>20</v>
      </c>
    </row>
    <row r="36" customHeight="1" spans="1:11">
      <c r="A36" s="106"/>
      <c r="B36" s="287" t="s">
        <v>21</v>
      </c>
      <c r="C36" s="287" t="s">
        <v>94</v>
      </c>
      <c r="D36" s="106">
        <v>1990</v>
      </c>
      <c r="E36" s="106" t="s">
        <v>90</v>
      </c>
      <c r="F36" s="106" t="s">
        <v>91</v>
      </c>
      <c r="G36" s="106"/>
      <c r="H36" s="106">
        <v>663</v>
      </c>
      <c r="I36" s="106" t="s">
        <v>25</v>
      </c>
      <c r="J36" s="106"/>
      <c r="K36" s="106">
        <v>20</v>
      </c>
    </row>
    <row r="37" customHeight="1" spans="1:11">
      <c r="A37" s="106"/>
      <c r="B37" s="287" t="s">
        <v>21</v>
      </c>
      <c r="C37" s="287" t="s">
        <v>95</v>
      </c>
      <c r="D37" s="106">
        <v>1990</v>
      </c>
      <c r="E37" s="106" t="s">
        <v>90</v>
      </c>
      <c r="F37" s="106" t="s">
        <v>91</v>
      </c>
      <c r="G37" s="106"/>
      <c r="H37" s="106">
        <v>663</v>
      </c>
      <c r="I37" s="106" t="s">
        <v>25</v>
      </c>
      <c r="J37" s="106"/>
      <c r="K37" s="106">
        <v>20</v>
      </c>
    </row>
    <row r="38" customHeight="1" spans="1:11">
      <c r="A38" s="106"/>
      <c r="B38" s="287" t="s">
        <v>21</v>
      </c>
      <c r="C38" s="287" t="s">
        <v>96</v>
      </c>
      <c r="D38" s="106">
        <v>1990</v>
      </c>
      <c r="E38" s="106" t="s">
        <v>90</v>
      </c>
      <c r="F38" s="106" t="s">
        <v>91</v>
      </c>
      <c r="G38" s="106"/>
      <c r="H38" s="106">
        <v>663</v>
      </c>
      <c r="I38" s="106" t="s">
        <v>25</v>
      </c>
      <c r="J38" s="106"/>
      <c r="K38" s="106">
        <v>20</v>
      </c>
    </row>
    <row r="39" customHeight="1" spans="1:11">
      <c r="A39" s="106"/>
      <c r="B39" s="287" t="s">
        <v>21</v>
      </c>
      <c r="C39" s="287" t="s">
        <v>97</v>
      </c>
      <c r="D39" s="106">
        <v>1990</v>
      </c>
      <c r="E39" s="106" t="s">
        <v>90</v>
      </c>
      <c r="F39" s="106" t="s">
        <v>91</v>
      </c>
      <c r="G39" s="106"/>
      <c r="H39" s="106">
        <v>663</v>
      </c>
      <c r="I39" s="106" t="s">
        <v>25</v>
      </c>
      <c r="J39" s="106"/>
      <c r="K39" s="106">
        <v>20</v>
      </c>
    </row>
    <row r="40" customHeight="1" spans="1:11">
      <c r="A40" s="106"/>
      <c r="B40" s="287" t="s">
        <v>21</v>
      </c>
      <c r="C40" s="287" t="s">
        <v>98</v>
      </c>
      <c r="D40" s="106">
        <v>1990</v>
      </c>
      <c r="E40" s="106" t="s">
        <v>90</v>
      </c>
      <c r="F40" s="106" t="s">
        <v>91</v>
      </c>
      <c r="G40" s="106"/>
      <c r="H40" s="106">
        <v>663</v>
      </c>
      <c r="I40" s="106" t="s">
        <v>25</v>
      </c>
      <c r="J40" s="106"/>
      <c r="K40" s="106">
        <v>20</v>
      </c>
    </row>
    <row r="41" customHeight="1" spans="1:11">
      <c r="A41" s="106"/>
      <c r="B41" s="287" t="s">
        <v>21</v>
      </c>
      <c r="C41" s="287" t="s">
        <v>99</v>
      </c>
      <c r="D41" s="106">
        <v>1990</v>
      </c>
      <c r="E41" s="106" t="s">
        <v>90</v>
      </c>
      <c r="F41" s="106" t="s">
        <v>91</v>
      </c>
      <c r="G41" s="106"/>
      <c r="H41" s="106">
        <v>663</v>
      </c>
      <c r="I41" s="106" t="s">
        <v>25</v>
      </c>
      <c r="J41" s="106"/>
      <c r="K41" s="106">
        <v>20</v>
      </c>
    </row>
    <row r="42" customHeight="1" spans="1:11">
      <c r="A42" s="106"/>
      <c r="B42" s="287" t="s">
        <v>21</v>
      </c>
      <c r="C42" s="287" t="s">
        <v>100</v>
      </c>
      <c r="D42" s="106">
        <v>1990</v>
      </c>
      <c r="E42" s="106" t="s">
        <v>90</v>
      </c>
      <c r="F42" s="106" t="s">
        <v>91</v>
      </c>
      <c r="G42" s="106"/>
      <c r="H42" s="106">
        <v>663</v>
      </c>
      <c r="I42" s="106" t="s">
        <v>25</v>
      </c>
      <c r="J42" s="106"/>
      <c r="K42" s="106">
        <v>20</v>
      </c>
    </row>
    <row r="43" customHeight="1" spans="1:11">
      <c r="A43" s="106"/>
      <c r="B43" s="287" t="s">
        <v>21</v>
      </c>
      <c r="C43" s="287" t="s">
        <v>101</v>
      </c>
      <c r="D43" s="106">
        <v>1989</v>
      </c>
      <c r="E43" s="106" t="s">
        <v>102</v>
      </c>
      <c r="F43" s="106" t="s">
        <v>103</v>
      </c>
      <c r="G43" s="106"/>
      <c r="H43" s="106">
        <v>548</v>
      </c>
      <c r="I43" s="106" t="s">
        <v>72</v>
      </c>
      <c r="J43" s="106"/>
      <c r="K43" s="106">
        <v>20</v>
      </c>
    </row>
    <row r="44" customHeight="1" spans="1:11">
      <c r="A44" s="106"/>
      <c r="B44" s="287" t="s">
        <v>21</v>
      </c>
      <c r="C44" s="287" t="s">
        <v>104</v>
      </c>
      <c r="D44" s="106">
        <v>2020</v>
      </c>
      <c r="E44" s="106" t="s">
        <v>39</v>
      </c>
      <c r="F44" s="106" t="s">
        <v>24</v>
      </c>
      <c r="G44" s="106">
        <v>18</v>
      </c>
      <c r="H44" s="106" t="s">
        <v>105</v>
      </c>
      <c r="I44" s="106" t="s">
        <v>30</v>
      </c>
      <c r="J44" s="106"/>
      <c r="K44" s="106">
        <v>20</v>
      </c>
    </row>
    <row r="45" customHeight="1" spans="1:11">
      <c r="A45" s="106"/>
      <c r="B45" s="287" t="s">
        <v>21</v>
      </c>
      <c r="C45" s="287" t="s">
        <v>106</v>
      </c>
      <c r="D45" s="106">
        <v>1991</v>
      </c>
      <c r="E45" s="106" t="s">
        <v>90</v>
      </c>
      <c r="F45" s="106" t="s">
        <v>107</v>
      </c>
      <c r="G45" s="106">
        <v>671</v>
      </c>
      <c r="H45" s="106" t="s">
        <v>105</v>
      </c>
      <c r="I45" s="106" t="s">
        <v>25</v>
      </c>
      <c r="J45" s="106"/>
      <c r="K45" s="106">
        <v>20</v>
      </c>
    </row>
    <row r="46" customHeight="1" spans="1:11">
      <c r="A46" s="106"/>
      <c r="B46" s="287" t="s">
        <v>21</v>
      </c>
      <c r="C46" s="287" t="s">
        <v>108</v>
      </c>
      <c r="D46" s="106">
        <v>1991</v>
      </c>
      <c r="E46" s="106" t="s">
        <v>90</v>
      </c>
      <c r="F46" s="106" t="s">
        <v>107</v>
      </c>
      <c r="G46" s="106">
        <v>671</v>
      </c>
      <c r="H46" s="106" t="s">
        <v>105</v>
      </c>
      <c r="I46" s="106" t="s">
        <v>25</v>
      </c>
      <c r="J46" s="106"/>
      <c r="K46" s="106">
        <v>20</v>
      </c>
    </row>
    <row r="47" customHeight="1" spans="1:11">
      <c r="A47" s="106"/>
      <c r="B47" s="287" t="s">
        <v>21</v>
      </c>
      <c r="C47" s="287" t="s">
        <v>109</v>
      </c>
      <c r="D47" s="106">
        <v>1991</v>
      </c>
      <c r="E47" s="106" t="s">
        <v>90</v>
      </c>
      <c r="F47" s="106" t="s">
        <v>107</v>
      </c>
      <c r="G47" s="106">
        <v>671</v>
      </c>
      <c r="H47" s="106" t="s">
        <v>105</v>
      </c>
      <c r="I47" s="106" t="s">
        <v>25</v>
      </c>
      <c r="J47" s="106"/>
      <c r="K47" s="106">
        <v>20</v>
      </c>
    </row>
    <row r="48" customHeight="1" spans="1:11">
      <c r="A48" s="106"/>
      <c r="B48" s="287" t="s">
        <v>21</v>
      </c>
      <c r="C48" s="287" t="s">
        <v>110</v>
      </c>
      <c r="D48" s="106">
        <v>1991</v>
      </c>
      <c r="E48" s="106" t="s">
        <v>90</v>
      </c>
      <c r="F48" s="106" t="s">
        <v>107</v>
      </c>
      <c r="G48" s="106">
        <v>671</v>
      </c>
      <c r="H48" s="106" t="s">
        <v>105</v>
      </c>
      <c r="I48" s="106" t="s">
        <v>25</v>
      </c>
      <c r="J48" s="106"/>
      <c r="K48" s="106">
        <v>20</v>
      </c>
    </row>
    <row r="49" customHeight="1" spans="1:11">
      <c r="A49" s="106"/>
      <c r="B49" s="287" t="s">
        <v>21</v>
      </c>
      <c r="C49" s="287" t="s">
        <v>111</v>
      </c>
      <c r="D49" s="106">
        <v>1991</v>
      </c>
      <c r="E49" s="106" t="s">
        <v>90</v>
      </c>
      <c r="F49" s="106" t="s">
        <v>107</v>
      </c>
      <c r="G49" s="106">
        <v>671</v>
      </c>
      <c r="H49" s="106" t="s">
        <v>105</v>
      </c>
      <c r="I49" s="106" t="s">
        <v>25</v>
      </c>
      <c r="J49" s="106"/>
      <c r="K49" s="106">
        <v>20</v>
      </c>
    </row>
    <row r="50" customHeight="1" spans="1:11">
      <c r="A50" s="106"/>
      <c r="B50" s="287" t="s">
        <v>21</v>
      </c>
      <c r="C50" s="287" t="s">
        <v>112</v>
      </c>
      <c r="D50" s="106">
        <v>1991</v>
      </c>
      <c r="E50" s="106" t="s">
        <v>90</v>
      </c>
      <c r="F50" s="106" t="s">
        <v>107</v>
      </c>
      <c r="G50" s="106">
        <v>671</v>
      </c>
      <c r="H50" s="106" t="s">
        <v>105</v>
      </c>
      <c r="I50" s="106" t="s">
        <v>25</v>
      </c>
      <c r="J50" s="106"/>
      <c r="K50" s="106">
        <v>20</v>
      </c>
    </row>
    <row r="51" customHeight="1" spans="1:11">
      <c r="A51" s="106"/>
      <c r="B51" s="287" t="s">
        <v>21</v>
      </c>
      <c r="C51" s="287" t="s">
        <v>113</v>
      </c>
      <c r="D51" s="106">
        <v>1991</v>
      </c>
      <c r="E51" s="106" t="s">
        <v>90</v>
      </c>
      <c r="F51" s="106" t="s">
        <v>107</v>
      </c>
      <c r="G51" s="106">
        <v>671</v>
      </c>
      <c r="H51" s="106" t="s">
        <v>105</v>
      </c>
      <c r="I51" s="106" t="s">
        <v>25</v>
      </c>
      <c r="J51" s="106"/>
      <c r="K51" s="106">
        <v>20</v>
      </c>
    </row>
    <row r="52" customHeight="1" spans="1:11">
      <c r="A52" s="106"/>
      <c r="B52" s="287" t="s">
        <v>21</v>
      </c>
      <c r="C52" s="287" t="s">
        <v>114</v>
      </c>
      <c r="D52" s="106">
        <v>1991</v>
      </c>
      <c r="E52" s="106" t="s">
        <v>90</v>
      </c>
      <c r="F52" s="106" t="s">
        <v>107</v>
      </c>
      <c r="G52" s="106">
        <v>671</v>
      </c>
      <c r="H52" s="106" t="s">
        <v>105</v>
      </c>
      <c r="I52" s="106" t="s">
        <v>25</v>
      </c>
      <c r="J52" s="106"/>
      <c r="K52" s="106">
        <v>20</v>
      </c>
    </row>
    <row r="53" customHeight="1" spans="1:11">
      <c r="A53" s="106"/>
      <c r="B53" s="287" t="s">
        <v>21</v>
      </c>
      <c r="C53" s="287" t="s">
        <v>115</v>
      </c>
      <c r="D53" s="106">
        <v>1991</v>
      </c>
      <c r="E53" s="106" t="s">
        <v>90</v>
      </c>
      <c r="F53" s="106" t="s">
        <v>107</v>
      </c>
      <c r="G53" s="106">
        <v>671</v>
      </c>
      <c r="H53" s="106" t="s">
        <v>105</v>
      </c>
      <c r="I53" s="106" t="s">
        <v>25</v>
      </c>
      <c r="J53" s="106"/>
      <c r="K53" s="106">
        <v>20</v>
      </c>
    </row>
    <row r="54" customHeight="1" spans="1:11">
      <c r="A54" s="106"/>
      <c r="B54" s="287" t="s">
        <v>21</v>
      </c>
      <c r="C54" s="287" t="s">
        <v>116</v>
      </c>
      <c r="D54" s="106">
        <v>2020</v>
      </c>
      <c r="E54" s="106" t="s">
        <v>117</v>
      </c>
      <c r="F54" s="106" t="s">
        <v>46</v>
      </c>
      <c r="G54" s="106">
        <v>11</v>
      </c>
      <c r="H54" s="106" t="s">
        <v>105</v>
      </c>
      <c r="I54" s="106" t="s">
        <v>30</v>
      </c>
      <c r="J54" s="106"/>
      <c r="K54" s="106">
        <v>20</v>
      </c>
    </row>
    <row r="55" customHeight="1" spans="1:11">
      <c r="A55" s="106"/>
      <c r="B55" s="287"/>
      <c r="C55" s="287" t="s">
        <v>118</v>
      </c>
      <c r="D55" s="106">
        <v>1987</v>
      </c>
      <c r="E55" s="106" t="s">
        <v>119</v>
      </c>
      <c r="F55" s="106" t="s">
        <v>120</v>
      </c>
      <c r="G55" s="106">
        <v>361</v>
      </c>
      <c r="H55" s="106" t="s">
        <v>105</v>
      </c>
      <c r="I55" s="106" t="s">
        <v>25</v>
      </c>
      <c r="J55" s="106"/>
      <c r="K55" s="106">
        <v>20</v>
      </c>
    </row>
    <row r="56" customHeight="1" spans="1:11">
      <c r="A56" s="106"/>
      <c r="B56" s="287"/>
      <c r="C56" s="287" t="s">
        <v>121</v>
      </c>
      <c r="D56" s="106">
        <v>1987</v>
      </c>
      <c r="E56" s="106" t="s">
        <v>119</v>
      </c>
      <c r="F56" s="106" t="s">
        <v>120</v>
      </c>
      <c r="G56" s="106">
        <v>361</v>
      </c>
      <c r="H56" s="106" t="s">
        <v>105</v>
      </c>
      <c r="I56" s="106" t="s">
        <v>25</v>
      </c>
      <c r="J56" s="106"/>
      <c r="K56" s="106">
        <v>20</v>
      </c>
    </row>
    <row r="57" customHeight="1" spans="1:11">
      <c r="A57" s="106"/>
      <c r="B57" s="287"/>
      <c r="C57" s="287" t="s">
        <v>122</v>
      </c>
      <c r="D57" s="106">
        <v>1989</v>
      </c>
      <c r="E57" s="106" t="s">
        <v>123</v>
      </c>
      <c r="F57" s="106" t="s">
        <v>124</v>
      </c>
      <c r="G57" s="106">
        <v>25</v>
      </c>
      <c r="H57" s="106" t="s">
        <v>125</v>
      </c>
      <c r="I57" s="106" t="s">
        <v>25</v>
      </c>
      <c r="J57" s="106"/>
      <c r="K57" s="106">
        <v>20</v>
      </c>
    </row>
    <row r="58" customHeight="1" spans="1:11">
      <c r="A58" s="106"/>
      <c r="B58" s="287"/>
      <c r="C58" s="287" t="s">
        <v>126</v>
      </c>
      <c r="D58" s="106">
        <v>1989</v>
      </c>
      <c r="E58" s="106" t="s">
        <v>127</v>
      </c>
      <c r="F58" s="106" t="s">
        <v>128</v>
      </c>
      <c r="G58" s="106">
        <v>736</v>
      </c>
      <c r="H58" s="106" t="s">
        <v>129</v>
      </c>
      <c r="I58" s="106" t="s">
        <v>25</v>
      </c>
      <c r="J58" s="106"/>
      <c r="K58" s="106">
        <v>20</v>
      </c>
    </row>
    <row r="59" customHeight="1" spans="1:11">
      <c r="A59" s="106"/>
      <c r="B59" s="287"/>
      <c r="C59" s="287" t="s">
        <v>130</v>
      </c>
      <c r="D59" s="106">
        <v>2020</v>
      </c>
      <c r="E59" s="106" t="s">
        <v>131</v>
      </c>
      <c r="F59" s="106" t="s">
        <v>46</v>
      </c>
      <c r="G59" s="106">
        <v>299</v>
      </c>
      <c r="H59" s="106" t="s">
        <v>105</v>
      </c>
      <c r="I59" s="106" t="s">
        <v>25</v>
      </c>
      <c r="J59" s="106"/>
      <c r="K59" s="106">
        <v>20</v>
      </c>
    </row>
    <row r="60" customHeight="1" spans="1:11">
      <c r="A60" s="106"/>
      <c r="B60" s="287"/>
      <c r="C60" s="287" t="s">
        <v>132</v>
      </c>
      <c r="D60" s="106">
        <v>2020</v>
      </c>
      <c r="E60" s="106" t="s">
        <v>57</v>
      </c>
      <c r="F60" s="106" t="s">
        <v>49</v>
      </c>
      <c r="G60" s="106">
        <v>78</v>
      </c>
      <c r="H60" s="106" t="s">
        <v>105</v>
      </c>
      <c r="I60" s="106" t="s">
        <v>30</v>
      </c>
      <c r="J60" s="106"/>
      <c r="K60" s="106">
        <v>20</v>
      </c>
    </row>
    <row r="61" customHeight="1" spans="1:11">
      <c r="A61" s="106"/>
      <c r="B61" s="287"/>
      <c r="C61" s="287" t="s">
        <v>133</v>
      </c>
      <c r="D61" s="106">
        <v>1992</v>
      </c>
      <c r="E61" s="106" t="s">
        <v>134</v>
      </c>
      <c r="F61" s="106" t="s">
        <v>107</v>
      </c>
      <c r="G61" s="106">
        <v>2</v>
      </c>
      <c r="H61" s="106" t="s">
        <v>105</v>
      </c>
      <c r="I61" s="106" t="s">
        <v>25</v>
      </c>
      <c r="J61" s="106"/>
      <c r="K61" s="106">
        <v>20</v>
      </c>
    </row>
    <row r="62" customHeight="1" spans="1:11">
      <c r="A62" s="106"/>
      <c r="B62" s="287"/>
      <c r="C62" s="287" t="s">
        <v>135</v>
      </c>
      <c r="D62" s="106">
        <v>1992</v>
      </c>
      <c r="E62" s="106" t="s">
        <v>134</v>
      </c>
      <c r="F62" s="106" t="s">
        <v>107</v>
      </c>
      <c r="G62" s="106">
        <v>2</v>
      </c>
      <c r="H62" s="106" t="s">
        <v>105</v>
      </c>
      <c r="I62" s="106" t="s">
        <v>25</v>
      </c>
      <c r="J62" s="106"/>
      <c r="K62" s="106">
        <v>20</v>
      </c>
    </row>
    <row r="63" customHeight="1" spans="1:11">
      <c r="A63" s="106"/>
      <c r="B63" s="287"/>
      <c r="C63" s="287" t="s">
        <v>133</v>
      </c>
      <c r="D63" s="106">
        <v>1992</v>
      </c>
      <c r="E63" s="106" t="s">
        <v>134</v>
      </c>
      <c r="F63" s="106" t="s">
        <v>107</v>
      </c>
      <c r="G63" s="106">
        <v>2</v>
      </c>
      <c r="H63" s="106" t="s">
        <v>105</v>
      </c>
      <c r="I63" s="106" t="s">
        <v>25</v>
      </c>
      <c r="J63" s="106"/>
      <c r="K63" s="106">
        <v>20</v>
      </c>
    </row>
    <row r="64" customHeight="1" spans="1:11">
      <c r="A64" s="106"/>
      <c r="B64" s="287"/>
      <c r="C64" s="287" t="s">
        <v>136</v>
      </c>
      <c r="D64" s="106">
        <v>1992</v>
      </c>
      <c r="E64" s="106" t="s">
        <v>134</v>
      </c>
      <c r="F64" s="106" t="s">
        <v>107</v>
      </c>
      <c r="G64" s="106">
        <v>2</v>
      </c>
      <c r="H64" s="106" t="s">
        <v>105</v>
      </c>
      <c r="I64" s="106" t="s">
        <v>25</v>
      </c>
      <c r="J64" s="106"/>
      <c r="K64" s="106">
        <v>20</v>
      </c>
    </row>
    <row r="65" customHeight="1" spans="1:11">
      <c r="A65" s="106"/>
      <c r="B65" s="287"/>
      <c r="C65" s="287" t="s">
        <v>137</v>
      </c>
      <c r="D65" s="106">
        <v>1992</v>
      </c>
      <c r="E65" s="106" t="s">
        <v>134</v>
      </c>
      <c r="F65" s="106" t="s">
        <v>107</v>
      </c>
      <c r="G65" s="106">
        <v>2</v>
      </c>
      <c r="H65" s="106" t="s">
        <v>105</v>
      </c>
      <c r="I65" s="106" t="s">
        <v>25</v>
      </c>
      <c r="J65" s="106"/>
      <c r="K65" s="106">
        <v>20</v>
      </c>
    </row>
    <row r="66" customHeight="1" spans="1:11">
      <c r="A66" s="106"/>
      <c r="B66" s="287"/>
      <c r="C66" s="287" t="s">
        <v>138</v>
      </c>
      <c r="D66" s="106">
        <v>1992</v>
      </c>
      <c r="E66" s="106" t="s">
        <v>134</v>
      </c>
      <c r="F66" s="106" t="s">
        <v>107</v>
      </c>
      <c r="G66" s="106">
        <v>2</v>
      </c>
      <c r="H66" s="106" t="s">
        <v>105</v>
      </c>
      <c r="I66" s="106" t="s">
        <v>25</v>
      </c>
      <c r="J66" s="106"/>
      <c r="K66" s="106">
        <v>20</v>
      </c>
    </row>
    <row r="67" customHeight="1" spans="1:11">
      <c r="A67" s="106"/>
      <c r="B67" s="287"/>
      <c r="C67" s="287" t="s">
        <v>139</v>
      </c>
      <c r="D67" s="106">
        <v>1992</v>
      </c>
      <c r="E67" s="106" t="s">
        <v>134</v>
      </c>
      <c r="F67" s="106" t="s">
        <v>107</v>
      </c>
      <c r="G67" s="106">
        <v>2</v>
      </c>
      <c r="H67" s="106" t="s">
        <v>105</v>
      </c>
      <c r="I67" s="106" t="s">
        <v>25</v>
      </c>
      <c r="J67" s="106"/>
      <c r="K67" s="106">
        <v>20</v>
      </c>
    </row>
    <row r="68" customHeight="1" spans="1:11">
      <c r="A68" s="106"/>
      <c r="B68" s="287"/>
      <c r="C68" s="287" t="s">
        <v>140</v>
      </c>
      <c r="D68" s="106">
        <v>1992</v>
      </c>
      <c r="E68" s="106" t="s">
        <v>134</v>
      </c>
      <c r="F68" s="106" t="s">
        <v>107</v>
      </c>
      <c r="G68" s="106">
        <v>2</v>
      </c>
      <c r="H68" s="106" t="s">
        <v>105</v>
      </c>
      <c r="I68" s="106" t="s">
        <v>25</v>
      </c>
      <c r="J68" s="106"/>
      <c r="K68" s="106">
        <v>20</v>
      </c>
    </row>
    <row r="69" customHeight="1" spans="1:11">
      <c r="A69" s="106"/>
      <c r="B69" s="287"/>
      <c r="C69" s="287" t="s">
        <v>141</v>
      </c>
      <c r="D69" s="106">
        <v>1992</v>
      </c>
      <c r="E69" s="106" t="s">
        <v>134</v>
      </c>
      <c r="F69" s="106" t="s">
        <v>107</v>
      </c>
      <c r="G69" s="106">
        <v>2</v>
      </c>
      <c r="H69" s="106" t="s">
        <v>105</v>
      </c>
      <c r="I69" s="106" t="s">
        <v>25</v>
      </c>
      <c r="J69" s="106"/>
      <c r="K69" s="106">
        <v>20</v>
      </c>
    </row>
    <row r="70" customHeight="1" spans="1:11">
      <c r="A70" s="106"/>
      <c r="B70" s="287"/>
      <c r="C70" s="287" t="s">
        <v>142</v>
      </c>
      <c r="D70" s="106">
        <v>1987</v>
      </c>
      <c r="E70" s="106" t="s">
        <v>119</v>
      </c>
      <c r="F70" s="106" t="s">
        <v>120</v>
      </c>
      <c r="G70" s="106">
        <v>361</v>
      </c>
      <c r="H70" s="106" t="s">
        <v>105</v>
      </c>
      <c r="I70" s="106" t="s">
        <v>25</v>
      </c>
      <c r="J70" s="106"/>
      <c r="K70" s="106">
        <v>20</v>
      </c>
    </row>
    <row r="71" customHeight="1" spans="1:11">
      <c r="A71" s="106"/>
      <c r="B71" s="287"/>
      <c r="C71" s="287" t="s">
        <v>143</v>
      </c>
      <c r="D71" s="106">
        <v>1994</v>
      </c>
      <c r="E71" s="106" t="s">
        <v>144</v>
      </c>
      <c r="F71" s="106" t="s">
        <v>145</v>
      </c>
      <c r="G71" s="106">
        <v>124</v>
      </c>
      <c r="H71" s="106" t="s">
        <v>105</v>
      </c>
      <c r="I71" s="106" t="s">
        <v>25</v>
      </c>
      <c r="J71" s="106"/>
      <c r="K71" s="106">
        <v>20</v>
      </c>
    </row>
    <row r="72" customHeight="1" spans="1:11">
      <c r="A72" s="106"/>
      <c r="B72" s="287"/>
      <c r="C72" s="287" t="s">
        <v>146</v>
      </c>
      <c r="D72" s="106">
        <v>1994</v>
      </c>
      <c r="E72" s="106" t="s">
        <v>144</v>
      </c>
      <c r="F72" s="106" t="s">
        <v>145</v>
      </c>
      <c r="G72" s="106">
        <v>124</v>
      </c>
      <c r="H72" s="106" t="s">
        <v>105</v>
      </c>
      <c r="I72" s="106" t="s">
        <v>25</v>
      </c>
      <c r="J72" s="106"/>
      <c r="K72" s="106">
        <v>20</v>
      </c>
    </row>
    <row r="73" customHeight="1" spans="1:11">
      <c r="A73" s="106"/>
      <c r="B73" s="287"/>
      <c r="C73" s="287" t="s">
        <v>147</v>
      </c>
      <c r="D73" s="106">
        <v>1994</v>
      </c>
      <c r="E73" s="106" t="s">
        <v>144</v>
      </c>
      <c r="F73" s="106" t="s">
        <v>145</v>
      </c>
      <c r="G73" s="106">
        <v>124</v>
      </c>
      <c r="H73" s="106" t="s">
        <v>105</v>
      </c>
      <c r="I73" s="106" t="s">
        <v>25</v>
      </c>
      <c r="J73" s="106"/>
      <c r="K73" s="106">
        <v>20</v>
      </c>
    </row>
    <row r="74" customHeight="1" spans="1:11">
      <c r="A74" s="106"/>
      <c r="B74" s="287"/>
      <c r="C74" s="287" t="s">
        <v>148</v>
      </c>
      <c r="D74" s="106">
        <v>1994</v>
      </c>
      <c r="E74" s="106" t="s">
        <v>144</v>
      </c>
      <c r="F74" s="106" t="s">
        <v>145</v>
      </c>
      <c r="G74" s="106">
        <v>124</v>
      </c>
      <c r="H74" s="106" t="s">
        <v>105</v>
      </c>
      <c r="I74" s="106" t="s">
        <v>25</v>
      </c>
      <c r="J74" s="106"/>
      <c r="K74" s="106">
        <v>20</v>
      </c>
    </row>
    <row r="75" customHeight="1" spans="1:11">
      <c r="A75" s="106"/>
      <c r="B75" s="287" t="s">
        <v>149</v>
      </c>
      <c r="C75" s="287" t="s">
        <v>150</v>
      </c>
      <c r="D75" s="106">
        <v>2013</v>
      </c>
      <c r="E75" s="106" t="s">
        <v>151</v>
      </c>
      <c r="F75" s="106" t="s">
        <v>152</v>
      </c>
      <c r="G75" s="106" t="s">
        <v>153</v>
      </c>
      <c r="H75" s="106" t="s">
        <v>154</v>
      </c>
      <c r="I75" s="106" t="s">
        <v>155</v>
      </c>
      <c r="J75" s="106"/>
      <c r="K75" s="106">
        <v>20</v>
      </c>
    </row>
    <row r="76" customHeight="1" spans="1:11">
      <c r="A76" s="106"/>
      <c r="B76" s="287" t="s">
        <v>21</v>
      </c>
      <c r="C76" s="287" t="s">
        <v>156</v>
      </c>
      <c r="D76" s="106">
        <v>2012</v>
      </c>
      <c r="E76" s="106" t="s">
        <v>23</v>
      </c>
      <c r="F76" s="106" t="s">
        <v>157</v>
      </c>
      <c r="G76" s="106">
        <v>160</v>
      </c>
      <c r="H76" s="106" t="s">
        <v>154</v>
      </c>
      <c r="I76" s="106" t="s">
        <v>30</v>
      </c>
      <c r="J76" s="106"/>
      <c r="K76" s="106">
        <v>20</v>
      </c>
    </row>
    <row r="77" customHeight="1" spans="1:11">
      <c r="A77" s="106"/>
      <c r="B77" s="287" t="s">
        <v>21</v>
      </c>
      <c r="C77" s="287" t="s">
        <v>158</v>
      </c>
      <c r="D77" s="106">
        <v>2011</v>
      </c>
      <c r="E77" s="106" t="s">
        <v>151</v>
      </c>
      <c r="F77" s="106" t="s">
        <v>157</v>
      </c>
      <c r="G77" s="106" t="s">
        <v>159</v>
      </c>
      <c r="H77" s="106" t="s">
        <v>160</v>
      </c>
      <c r="I77" s="106" t="s">
        <v>25</v>
      </c>
      <c r="J77" s="106"/>
      <c r="K77" s="106">
        <v>20</v>
      </c>
    </row>
    <row r="78" customHeight="1" spans="1:11">
      <c r="A78" s="106"/>
      <c r="B78" s="287" t="s">
        <v>161</v>
      </c>
      <c r="C78" s="287" t="s">
        <v>162</v>
      </c>
      <c r="D78" s="106">
        <v>2010</v>
      </c>
      <c r="E78" s="106" t="s">
        <v>163</v>
      </c>
      <c r="F78" s="106" t="s">
        <v>164</v>
      </c>
      <c r="G78" s="106" t="s">
        <v>165</v>
      </c>
      <c r="H78" s="106" t="s">
        <v>154</v>
      </c>
      <c r="I78" s="106" t="s">
        <v>30</v>
      </c>
      <c r="J78" s="106"/>
      <c r="K78" s="106">
        <v>20</v>
      </c>
    </row>
    <row r="79" customHeight="1" spans="1:11">
      <c r="A79" s="106"/>
      <c r="B79" s="287" t="s">
        <v>21</v>
      </c>
      <c r="C79" s="287" t="s">
        <v>166</v>
      </c>
      <c r="D79" s="106">
        <v>2009</v>
      </c>
      <c r="E79" s="106" t="s">
        <v>167</v>
      </c>
      <c r="F79" s="106" t="s">
        <v>168</v>
      </c>
      <c r="G79" s="106">
        <v>121</v>
      </c>
      <c r="H79" s="106" t="s">
        <v>169</v>
      </c>
      <c r="I79" s="106" t="s">
        <v>72</v>
      </c>
      <c r="J79" s="106"/>
      <c r="K79" s="106">
        <v>20</v>
      </c>
    </row>
    <row r="80" customHeight="1" spans="1:11">
      <c r="A80" s="106"/>
      <c r="B80" s="287" t="s">
        <v>21</v>
      </c>
      <c r="C80" s="287" t="s">
        <v>170</v>
      </c>
      <c r="D80" s="106">
        <v>2012</v>
      </c>
      <c r="E80" s="106" t="s">
        <v>23</v>
      </c>
      <c r="F80" s="106" t="s">
        <v>157</v>
      </c>
      <c r="G80" s="106">
        <v>160</v>
      </c>
      <c r="H80" s="106" t="s">
        <v>154</v>
      </c>
      <c r="I80" s="106" t="s">
        <v>30</v>
      </c>
      <c r="J80" s="106"/>
      <c r="K80" s="106">
        <v>20</v>
      </c>
    </row>
    <row r="81" customHeight="1" spans="1:11">
      <c r="A81" s="106"/>
      <c r="B81" s="287" t="s">
        <v>21</v>
      </c>
      <c r="C81" s="287" t="s">
        <v>171</v>
      </c>
      <c r="D81" s="106">
        <v>2011</v>
      </c>
      <c r="E81" s="106" t="s">
        <v>172</v>
      </c>
      <c r="F81" s="106" t="s">
        <v>157</v>
      </c>
      <c r="G81" s="106" t="s">
        <v>159</v>
      </c>
      <c r="H81" s="106" t="s">
        <v>173</v>
      </c>
      <c r="I81" s="106" t="s">
        <v>25</v>
      </c>
      <c r="J81" s="106"/>
      <c r="K81" s="106">
        <v>20</v>
      </c>
    </row>
    <row r="82" customHeight="1" spans="1:11">
      <c r="A82" s="106"/>
      <c r="B82" s="287" t="s">
        <v>149</v>
      </c>
      <c r="C82" s="287" t="s">
        <v>174</v>
      </c>
      <c r="D82" s="106">
        <v>2012</v>
      </c>
      <c r="E82" s="106" t="s">
        <v>175</v>
      </c>
      <c r="F82" s="106" t="s">
        <v>157</v>
      </c>
      <c r="G82" s="106" t="s">
        <v>176</v>
      </c>
      <c r="H82" s="106" t="s">
        <v>177</v>
      </c>
      <c r="I82" s="106" t="s">
        <v>178</v>
      </c>
      <c r="J82" s="106"/>
      <c r="K82" s="106">
        <v>20</v>
      </c>
    </row>
    <row r="83" customHeight="1" spans="1:11">
      <c r="A83" s="106"/>
      <c r="B83" s="287" t="s">
        <v>21</v>
      </c>
      <c r="C83" s="287" t="s">
        <v>179</v>
      </c>
      <c r="D83" s="106">
        <v>2020</v>
      </c>
      <c r="E83" s="106" t="s">
        <v>23</v>
      </c>
      <c r="F83" s="106" t="s">
        <v>46</v>
      </c>
      <c r="G83" s="106">
        <v>49</v>
      </c>
      <c r="H83" s="106" t="s">
        <v>180</v>
      </c>
      <c r="I83" s="106" t="s">
        <v>25</v>
      </c>
      <c r="J83" s="106"/>
      <c r="K83" s="106">
        <v>20</v>
      </c>
    </row>
    <row r="84" customHeight="1" spans="1:11">
      <c r="A84" s="106"/>
      <c r="B84" s="287" t="s">
        <v>21</v>
      </c>
      <c r="C84" s="287" t="s">
        <v>181</v>
      </c>
      <c r="D84" s="106">
        <v>1994</v>
      </c>
      <c r="E84" s="106" t="s">
        <v>144</v>
      </c>
      <c r="F84" s="106" t="s">
        <v>145</v>
      </c>
      <c r="G84" s="106">
        <v>124</v>
      </c>
      <c r="H84" s="106" t="s">
        <v>105</v>
      </c>
      <c r="I84" s="106" t="s">
        <v>25</v>
      </c>
      <c r="J84" s="106"/>
      <c r="K84" s="106">
        <v>20</v>
      </c>
    </row>
    <row r="85" customHeight="1" spans="1:11">
      <c r="A85" s="106"/>
      <c r="B85" s="287" t="s">
        <v>21</v>
      </c>
      <c r="C85" s="287" t="s">
        <v>182</v>
      </c>
      <c r="D85" s="106">
        <v>1994</v>
      </c>
      <c r="E85" s="106" t="s">
        <v>144</v>
      </c>
      <c r="F85" s="106" t="s">
        <v>145</v>
      </c>
      <c r="G85" s="106">
        <v>124</v>
      </c>
      <c r="H85" s="106" t="s">
        <v>105</v>
      </c>
      <c r="I85" s="106" t="s">
        <v>25</v>
      </c>
      <c r="J85" s="106"/>
      <c r="K85" s="106">
        <v>20</v>
      </c>
    </row>
    <row r="86" customHeight="1" spans="1:11">
      <c r="A86" s="106"/>
      <c r="B86" s="287" t="s">
        <v>21</v>
      </c>
      <c r="C86" s="287" t="s">
        <v>183</v>
      </c>
      <c r="D86" s="106">
        <v>1994</v>
      </c>
      <c r="E86" s="106" t="s">
        <v>144</v>
      </c>
      <c r="F86" s="106" t="s">
        <v>145</v>
      </c>
      <c r="G86" s="106">
        <v>124</v>
      </c>
      <c r="H86" s="106" t="s">
        <v>105</v>
      </c>
      <c r="I86" s="106" t="s">
        <v>25</v>
      </c>
      <c r="J86" s="106"/>
      <c r="K86" s="106">
        <v>20</v>
      </c>
    </row>
    <row r="87" customHeight="1" spans="1:11">
      <c r="A87" s="106"/>
      <c r="B87" s="287" t="s">
        <v>21</v>
      </c>
      <c r="C87" s="287" t="s">
        <v>184</v>
      </c>
      <c r="D87" s="106">
        <v>1994</v>
      </c>
      <c r="E87" s="106" t="s">
        <v>144</v>
      </c>
      <c r="F87" s="106" t="s">
        <v>145</v>
      </c>
      <c r="G87" s="106">
        <v>124</v>
      </c>
      <c r="H87" s="106" t="s">
        <v>105</v>
      </c>
      <c r="I87" s="106" t="s">
        <v>25</v>
      </c>
      <c r="J87" s="106"/>
      <c r="K87" s="106">
        <v>20</v>
      </c>
    </row>
    <row r="88" customHeight="1" spans="1:11">
      <c r="A88" s="106"/>
      <c r="B88" s="287" t="s">
        <v>21</v>
      </c>
      <c r="C88" s="287" t="s">
        <v>185</v>
      </c>
      <c r="D88" s="106">
        <v>1994</v>
      </c>
      <c r="E88" s="106" t="s">
        <v>144</v>
      </c>
      <c r="F88" s="106" t="s">
        <v>145</v>
      </c>
      <c r="G88" s="106">
        <v>124</v>
      </c>
      <c r="H88" s="106" t="s">
        <v>105</v>
      </c>
      <c r="I88" s="106" t="s">
        <v>25</v>
      </c>
      <c r="J88" s="106"/>
      <c r="K88" s="106">
        <v>20</v>
      </c>
    </row>
    <row r="89" customHeight="1" spans="1:11">
      <c r="A89" s="106"/>
      <c r="B89" s="287" t="s">
        <v>21</v>
      </c>
      <c r="C89" s="287" t="s">
        <v>186</v>
      </c>
      <c r="D89" s="106">
        <v>1994</v>
      </c>
      <c r="E89" s="106" t="s">
        <v>144</v>
      </c>
      <c r="F89" s="106" t="s">
        <v>145</v>
      </c>
      <c r="G89" s="106">
        <v>124</v>
      </c>
      <c r="H89" s="106" t="s">
        <v>105</v>
      </c>
      <c r="I89" s="106" t="s">
        <v>25</v>
      </c>
      <c r="J89" s="106"/>
      <c r="K89" s="106">
        <v>20</v>
      </c>
    </row>
    <row r="90" customHeight="1" spans="1:11">
      <c r="A90" s="106"/>
      <c r="B90" s="287" t="s">
        <v>21</v>
      </c>
      <c r="C90" s="287" t="s">
        <v>187</v>
      </c>
      <c r="D90" s="106">
        <v>1994</v>
      </c>
      <c r="E90" s="106" t="s">
        <v>144</v>
      </c>
      <c r="F90" s="106" t="s">
        <v>145</v>
      </c>
      <c r="G90" s="106">
        <v>124</v>
      </c>
      <c r="H90" s="106" t="s">
        <v>105</v>
      </c>
      <c r="I90" s="106" t="s">
        <v>25</v>
      </c>
      <c r="J90" s="106"/>
      <c r="K90" s="106">
        <v>20</v>
      </c>
    </row>
    <row r="91" customHeight="1" spans="1:11">
      <c r="A91" s="106"/>
      <c r="B91" s="287" t="s">
        <v>21</v>
      </c>
      <c r="C91" s="287" t="s">
        <v>188</v>
      </c>
      <c r="D91" s="290">
        <v>1994</v>
      </c>
      <c r="E91" s="290" t="s">
        <v>189</v>
      </c>
      <c r="F91" s="291" t="s">
        <v>190</v>
      </c>
      <c r="G91" s="290">
        <v>15</v>
      </c>
      <c r="H91" s="290"/>
      <c r="I91" s="290" t="s">
        <v>25</v>
      </c>
      <c r="J91" s="106"/>
      <c r="K91" s="106">
        <v>25</v>
      </c>
    </row>
    <row r="92" customHeight="1" spans="1:11">
      <c r="A92" s="106"/>
      <c r="B92" s="287" t="s">
        <v>21</v>
      </c>
      <c r="C92" s="287" t="s">
        <v>191</v>
      </c>
      <c r="D92" s="290">
        <v>1998</v>
      </c>
      <c r="E92" s="290" t="s">
        <v>192</v>
      </c>
      <c r="F92" s="291" t="s">
        <v>193</v>
      </c>
      <c r="G92" s="290">
        <v>314</v>
      </c>
      <c r="H92" s="290"/>
      <c r="I92" s="290" t="s">
        <v>25</v>
      </c>
      <c r="J92" s="106"/>
      <c r="K92" s="106">
        <v>25</v>
      </c>
    </row>
    <row r="93" customHeight="1" spans="1:11">
      <c r="A93" s="106"/>
      <c r="B93" s="287" t="s">
        <v>21</v>
      </c>
      <c r="C93" s="287" t="s">
        <v>194</v>
      </c>
      <c r="D93" s="290">
        <v>2020</v>
      </c>
      <c r="E93" s="290" t="s">
        <v>195</v>
      </c>
      <c r="F93" s="291" t="s">
        <v>196</v>
      </c>
      <c r="G93" s="290">
        <v>33</v>
      </c>
      <c r="H93" s="290" t="s">
        <v>197</v>
      </c>
      <c r="I93" s="290" t="s">
        <v>30</v>
      </c>
      <c r="J93" s="106"/>
      <c r="K93" s="106">
        <v>25</v>
      </c>
    </row>
    <row r="94" customHeight="1" spans="1:11">
      <c r="A94" s="106"/>
      <c r="B94" s="287" t="s">
        <v>21</v>
      </c>
      <c r="C94" s="287" t="s">
        <v>198</v>
      </c>
      <c r="D94" s="304">
        <v>2020</v>
      </c>
      <c r="E94" s="304" t="s">
        <v>23</v>
      </c>
      <c r="F94" s="304" t="s">
        <v>24</v>
      </c>
      <c r="G94" s="304" t="s">
        <v>199</v>
      </c>
      <c r="H94" s="304" t="s">
        <v>200</v>
      </c>
      <c r="I94" s="297" t="s">
        <v>30</v>
      </c>
      <c r="J94" s="106"/>
      <c r="K94" s="106">
        <v>25</v>
      </c>
    </row>
    <row r="95" customHeight="1" spans="1:11">
      <c r="A95" s="106"/>
      <c r="B95" s="287" t="s">
        <v>21</v>
      </c>
      <c r="C95" s="287" t="s">
        <v>201</v>
      </c>
      <c r="D95" s="106">
        <v>2019</v>
      </c>
      <c r="E95" s="106" t="s">
        <v>39</v>
      </c>
      <c r="F95" s="106" t="s">
        <v>36</v>
      </c>
      <c r="G95" s="106" t="s">
        <v>202</v>
      </c>
      <c r="H95" s="106" t="s">
        <v>203</v>
      </c>
      <c r="I95" s="106" t="s">
        <v>72</v>
      </c>
      <c r="J95" s="106"/>
      <c r="K95" s="106">
        <v>25</v>
      </c>
    </row>
    <row r="96" customHeight="1" spans="1:11">
      <c r="A96" s="106"/>
      <c r="B96" s="287" t="s">
        <v>21</v>
      </c>
      <c r="C96" s="287" t="s">
        <v>204</v>
      </c>
      <c r="D96" s="106">
        <v>2019</v>
      </c>
      <c r="E96" s="106" t="s">
        <v>39</v>
      </c>
      <c r="F96" s="106" t="s">
        <v>36</v>
      </c>
      <c r="G96" s="106" t="s">
        <v>202</v>
      </c>
      <c r="H96" s="106" t="s">
        <v>203</v>
      </c>
      <c r="I96" s="106" t="s">
        <v>72</v>
      </c>
      <c r="J96" s="106"/>
      <c r="K96" s="106">
        <v>25</v>
      </c>
    </row>
    <row r="97" customHeight="1" spans="1:11">
      <c r="A97" s="106"/>
      <c r="B97" s="287" t="s">
        <v>21</v>
      </c>
      <c r="C97" s="287" t="s">
        <v>205</v>
      </c>
      <c r="D97" s="106">
        <v>2020</v>
      </c>
      <c r="E97" s="106" t="s">
        <v>23</v>
      </c>
      <c r="F97" s="106" t="s">
        <v>206</v>
      </c>
      <c r="G97" s="106">
        <v>200</v>
      </c>
      <c r="H97" s="106"/>
      <c r="I97" s="106" t="s">
        <v>30</v>
      </c>
      <c r="J97" s="106"/>
      <c r="K97" s="106">
        <v>25</v>
      </c>
    </row>
    <row r="98" customHeight="1" spans="1:11">
      <c r="A98" s="106"/>
      <c r="B98" s="287" t="s">
        <v>21</v>
      </c>
      <c r="C98" s="287" t="s">
        <v>207</v>
      </c>
      <c r="D98" s="106">
        <v>2020</v>
      </c>
      <c r="E98" s="106" t="s">
        <v>151</v>
      </c>
      <c r="F98" s="106" t="s">
        <v>49</v>
      </c>
      <c r="G98" s="106" t="s">
        <v>208</v>
      </c>
      <c r="H98" s="106" t="s">
        <v>209</v>
      </c>
      <c r="I98" s="106" t="s">
        <v>30</v>
      </c>
      <c r="J98" s="106"/>
      <c r="K98" s="106">
        <v>25</v>
      </c>
    </row>
    <row r="99" customHeight="1" spans="1:11">
      <c r="A99" s="106"/>
      <c r="B99" s="287" t="s">
        <v>21</v>
      </c>
      <c r="C99" s="287" t="s">
        <v>210</v>
      </c>
      <c r="D99" s="106">
        <v>2020</v>
      </c>
      <c r="E99" s="106" t="s">
        <v>151</v>
      </c>
      <c r="F99" s="106" t="s">
        <v>49</v>
      </c>
      <c r="G99" s="106" t="s">
        <v>208</v>
      </c>
      <c r="H99" s="106" t="s">
        <v>209</v>
      </c>
      <c r="I99" s="106" t="s">
        <v>25</v>
      </c>
      <c r="J99" s="106"/>
      <c r="K99" s="106">
        <v>25</v>
      </c>
    </row>
    <row r="100" customHeight="1" spans="1:11">
      <c r="A100" s="106"/>
      <c r="B100" s="287" t="s">
        <v>21</v>
      </c>
      <c r="C100" s="287" t="s">
        <v>211</v>
      </c>
      <c r="D100" s="106">
        <v>2019</v>
      </c>
      <c r="E100" s="106" t="s">
        <v>212</v>
      </c>
      <c r="F100" s="106" t="s">
        <v>213</v>
      </c>
      <c r="G100" s="106">
        <v>10</v>
      </c>
      <c r="H100" s="106" t="s">
        <v>214</v>
      </c>
      <c r="I100" s="106" t="s">
        <v>25</v>
      </c>
      <c r="J100" s="106"/>
      <c r="K100" s="106">
        <v>25</v>
      </c>
    </row>
    <row r="101" customHeight="1" spans="1:11">
      <c r="A101" s="106"/>
      <c r="B101" s="287" t="s">
        <v>21</v>
      </c>
      <c r="C101" s="287" t="s">
        <v>215</v>
      </c>
      <c r="D101" s="106">
        <v>2019</v>
      </c>
      <c r="E101" s="106" t="s">
        <v>62</v>
      </c>
      <c r="F101" s="106" t="s">
        <v>70</v>
      </c>
      <c r="G101" s="106">
        <v>410</v>
      </c>
      <c r="H101" s="106"/>
      <c r="I101" s="106" t="s">
        <v>25</v>
      </c>
      <c r="J101" s="106"/>
      <c r="K101" s="106">
        <v>25</v>
      </c>
    </row>
    <row r="102" customHeight="1" spans="1:11">
      <c r="A102" s="106"/>
      <c r="B102" s="287" t="s">
        <v>21</v>
      </c>
      <c r="C102" s="287" t="s">
        <v>216</v>
      </c>
      <c r="D102" s="106">
        <v>2019</v>
      </c>
      <c r="E102" s="106" t="s">
        <v>212</v>
      </c>
      <c r="F102" s="106" t="s">
        <v>213</v>
      </c>
      <c r="G102" s="106">
        <v>10</v>
      </c>
      <c r="H102" s="106" t="s">
        <v>214</v>
      </c>
      <c r="I102" s="106" t="s">
        <v>25</v>
      </c>
      <c r="J102" s="106"/>
      <c r="K102" s="106">
        <v>25</v>
      </c>
    </row>
    <row r="103" customHeight="1" spans="1:11">
      <c r="A103" s="106"/>
      <c r="B103" s="287" t="s">
        <v>161</v>
      </c>
      <c r="C103" s="287" t="s">
        <v>217</v>
      </c>
      <c r="D103" s="106">
        <v>2017</v>
      </c>
      <c r="E103" s="106" t="s">
        <v>75</v>
      </c>
      <c r="F103" s="106" t="s">
        <v>218</v>
      </c>
      <c r="G103" s="106" t="s">
        <v>219</v>
      </c>
      <c r="H103" s="106" t="s">
        <v>220</v>
      </c>
      <c r="I103" s="106" t="s">
        <v>25</v>
      </c>
      <c r="J103" s="106"/>
      <c r="K103" s="106">
        <v>25</v>
      </c>
    </row>
    <row r="104" customHeight="1" spans="1:11">
      <c r="A104" s="106"/>
      <c r="B104" s="287" t="s">
        <v>21</v>
      </c>
      <c r="C104" s="287" t="s">
        <v>221</v>
      </c>
      <c r="D104" s="106">
        <v>2017</v>
      </c>
      <c r="E104" s="106" t="s">
        <v>23</v>
      </c>
      <c r="F104" s="106" t="s">
        <v>218</v>
      </c>
      <c r="G104" s="106" t="s">
        <v>71</v>
      </c>
      <c r="H104" s="106" t="s">
        <v>220</v>
      </c>
      <c r="I104" s="106" t="s">
        <v>30</v>
      </c>
      <c r="J104" s="106"/>
      <c r="K104" s="106">
        <v>25</v>
      </c>
    </row>
    <row r="105" customHeight="1" spans="1:11">
      <c r="A105" s="106"/>
      <c r="B105" s="287" t="s">
        <v>21</v>
      </c>
      <c r="C105" s="287" t="s">
        <v>222</v>
      </c>
      <c r="D105" s="106">
        <v>2019</v>
      </c>
      <c r="E105" s="106" t="s">
        <v>23</v>
      </c>
      <c r="F105" s="106" t="s">
        <v>213</v>
      </c>
      <c r="G105" s="106" t="s">
        <v>71</v>
      </c>
      <c r="H105" s="106">
        <v>76</v>
      </c>
      <c r="I105" s="106" t="s">
        <v>30</v>
      </c>
      <c r="J105" s="106"/>
      <c r="K105" s="106">
        <v>25</v>
      </c>
    </row>
    <row r="106" customHeight="1" spans="1:11">
      <c r="A106" s="106"/>
      <c r="B106" s="287" t="s">
        <v>21</v>
      </c>
      <c r="C106" s="287" t="s">
        <v>223</v>
      </c>
      <c r="D106" s="106">
        <v>2018</v>
      </c>
      <c r="E106" s="106" t="s">
        <v>83</v>
      </c>
      <c r="F106" s="106" t="s">
        <v>24</v>
      </c>
      <c r="G106" s="106" t="s">
        <v>224</v>
      </c>
      <c r="H106" s="106" t="s">
        <v>225</v>
      </c>
      <c r="I106" s="106" t="s">
        <v>30</v>
      </c>
      <c r="J106" s="106"/>
      <c r="K106" s="106">
        <v>25</v>
      </c>
    </row>
    <row r="107" customHeight="1" spans="1:11">
      <c r="A107" s="106"/>
      <c r="B107" s="287" t="s">
        <v>21</v>
      </c>
      <c r="C107" s="287" t="s">
        <v>226</v>
      </c>
      <c r="D107" s="106">
        <v>1985</v>
      </c>
      <c r="E107" s="106" t="s">
        <v>62</v>
      </c>
      <c r="F107" s="106" t="s">
        <v>227</v>
      </c>
      <c r="G107" s="106"/>
      <c r="H107" s="106">
        <v>536</v>
      </c>
      <c r="I107" s="106" t="s">
        <v>72</v>
      </c>
      <c r="J107" s="106"/>
      <c r="K107" s="106">
        <v>25</v>
      </c>
    </row>
    <row r="108" customHeight="1" spans="1:11">
      <c r="A108" s="106"/>
      <c r="B108" s="287" t="s">
        <v>21</v>
      </c>
      <c r="C108" s="287" t="s">
        <v>228</v>
      </c>
      <c r="D108" s="106">
        <v>1987</v>
      </c>
      <c r="E108" s="106" t="s">
        <v>102</v>
      </c>
      <c r="F108" s="106" t="s">
        <v>229</v>
      </c>
      <c r="G108" s="106"/>
      <c r="H108" s="106">
        <v>204</v>
      </c>
      <c r="I108" s="106" t="s">
        <v>25</v>
      </c>
      <c r="J108" s="106"/>
      <c r="K108" s="106">
        <v>25</v>
      </c>
    </row>
    <row r="109" customHeight="1" spans="1:11">
      <c r="A109" s="106"/>
      <c r="B109" s="287" t="s">
        <v>21</v>
      </c>
      <c r="C109" s="287" t="s">
        <v>230</v>
      </c>
      <c r="D109" s="106">
        <v>1987</v>
      </c>
      <c r="E109" s="106" t="s">
        <v>102</v>
      </c>
      <c r="F109" s="106" t="s">
        <v>229</v>
      </c>
      <c r="G109" s="106"/>
      <c r="H109" s="106">
        <v>204</v>
      </c>
      <c r="I109" s="106" t="s">
        <v>25</v>
      </c>
      <c r="J109" s="106"/>
      <c r="K109" s="106">
        <v>25</v>
      </c>
    </row>
    <row r="110" customHeight="1" spans="1:11">
      <c r="A110" s="106"/>
      <c r="B110" s="287" t="s">
        <v>21</v>
      </c>
      <c r="C110" s="287" t="s">
        <v>231</v>
      </c>
      <c r="D110" s="106">
        <v>1987</v>
      </c>
      <c r="E110" s="106" t="s">
        <v>62</v>
      </c>
      <c r="F110" s="106" t="s">
        <v>190</v>
      </c>
      <c r="G110" s="106"/>
      <c r="H110" s="106">
        <v>170</v>
      </c>
      <c r="I110" s="106" t="s">
        <v>25</v>
      </c>
      <c r="J110" s="106"/>
      <c r="K110" s="106">
        <v>25</v>
      </c>
    </row>
    <row r="111" customHeight="1" spans="1:11">
      <c r="A111" s="106"/>
      <c r="B111" s="287" t="s">
        <v>21</v>
      </c>
      <c r="C111" s="287" t="s">
        <v>232</v>
      </c>
      <c r="D111" s="106">
        <v>1987</v>
      </c>
      <c r="E111" s="106" t="s">
        <v>62</v>
      </c>
      <c r="F111" s="106" t="s">
        <v>190</v>
      </c>
      <c r="G111" s="106"/>
      <c r="H111" s="106">
        <v>170</v>
      </c>
      <c r="I111" s="106" t="s">
        <v>25</v>
      </c>
      <c r="J111" s="106"/>
      <c r="K111" s="106">
        <v>25</v>
      </c>
    </row>
    <row r="112" customHeight="1" spans="1:11">
      <c r="A112" s="106"/>
      <c r="B112" s="287" t="s">
        <v>21</v>
      </c>
      <c r="C112" s="287" t="s">
        <v>233</v>
      </c>
      <c r="D112" s="106">
        <v>1993</v>
      </c>
      <c r="E112" s="106" t="s">
        <v>234</v>
      </c>
      <c r="F112" s="106" t="s">
        <v>107</v>
      </c>
      <c r="G112" s="106">
        <v>280</v>
      </c>
      <c r="H112" s="106" t="s">
        <v>235</v>
      </c>
      <c r="I112" s="106" t="s">
        <v>72</v>
      </c>
      <c r="J112" s="106"/>
      <c r="K112" s="106">
        <v>25</v>
      </c>
    </row>
    <row r="113" customHeight="1" spans="1:11">
      <c r="A113" s="106"/>
      <c r="B113" s="287" t="s">
        <v>21</v>
      </c>
      <c r="C113" s="287" t="s">
        <v>236</v>
      </c>
      <c r="D113" s="106">
        <v>1991</v>
      </c>
      <c r="E113" s="106" t="s">
        <v>62</v>
      </c>
      <c r="F113" s="106" t="s">
        <v>107</v>
      </c>
      <c r="G113" s="106">
        <v>333</v>
      </c>
      <c r="H113" s="106" t="s">
        <v>105</v>
      </c>
      <c r="I113" s="106" t="s">
        <v>25</v>
      </c>
      <c r="J113" s="106"/>
      <c r="K113" s="106">
        <v>25</v>
      </c>
    </row>
    <row r="114" customHeight="1" spans="1:11">
      <c r="A114" s="106"/>
      <c r="B114" s="287" t="s">
        <v>21</v>
      </c>
      <c r="C114" s="106">
        <v>51717174</v>
      </c>
      <c r="D114" s="106">
        <v>2018</v>
      </c>
      <c r="E114" s="106" t="s">
        <v>237</v>
      </c>
      <c r="F114" s="106" t="s">
        <v>238</v>
      </c>
      <c r="G114" s="106">
        <v>212</v>
      </c>
      <c r="H114" s="106" t="s">
        <v>105</v>
      </c>
      <c r="I114" s="106" t="s">
        <v>25</v>
      </c>
      <c r="J114" s="106"/>
      <c r="K114" s="106">
        <v>25</v>
      </c>
    </row>
    <row r="115" customHeight="1" spans="1:11">
      <c r="A115" s="106"/>
      <c r="B115" s="287" t="s">
        <v>21</v>
      </c>
      <c r="C115" s="106">
        <v>51717176</v>
      </c>
      <c r="D115" s="106">
        <v>2018</v>
      </c>
      <c r="E115" s="106" t="s">
        <v>237</v>
      </c>
      <c r="F115" s="106" t="s">
        <v>238</v>
      </c>
      <c r="G115" s="106">
        <v>212</v>
      </c>
      <c r="H115" s="106" t="s">
        <v>105</v>
      </c>
      <c r="I115" s="106" t="s">
        <v>25</v>
      </c>
      <c r="J115" s="106"/>
      <c r="K115" s="106">
        <v>25</v>
      </c>
    </row>
    <row r="116" customHeight="1" spans="1:11">
      <c r="A116" s="106"/>
      <c r="B116" s="287" t="s">
        <v>21</v>
      </c>
      <c r="C116" s="106">
        <v>51717177</v>
      </c>
      <c r="D116" s="106">
        <v>2018</v>
      </c>
      <c r="E116" s="106" t="s">
        <v>237</v>
      </c>
      <c r="F116" s="106" t="s">
        <v>238</v>
      </c>
      <c r="G116" s="106">
        <v>212</v>
      </c>
      <c r="H116" s="106" t="s">
        <v>105</v>
      </c>
      <c r="I116" s="106" t="s">
        <v>25</v>
      </c>
      <c r="J116" s="106"/>
      <c r="K116" s="106">
        <v>25</v>
      </c>
    </row>
    <row r="117" customHeight="1" spans="1:11">
      <c r="A117" s="106"/>
      <c r="B117" s="287" t="s">
        <v>21</v>
      </c>
      <c r="C117" s="106">
        <v>51717178</v>
      </c>
      <c r="D117" s="106">
        <v>2018</v>
      </c>
      <c r="E117" s="106" t="s">
        <v>237</v>
      </c>
      <c r="F117" s="106" t="s">
        <v>238</v>
      </c>
      <c r="G117" s="106">
        <v>212</v>
      </c>
      <c r="H117" s="106" t="s">
        <v>105</v>
      </c>
      <c r="I117" s="106" t="s">
        <v>25</v>
      </c>
      <c r="J117" s="106"/>
      <c r="K117" s="106">
        <v>25</v>
      </c>
    </row>
    <row r="118" customHeight="1" spans="1:11">
      <c r="A118" s="106"/>
      <c r="B118" s="287" t="s">
        <v>21</v>
      </c>
      <c r="C118" s="106">
        <v>51717170</v>
      </c>
      <c r="D118" s="106">
        <v>2018</v>
      </c>
      <c r="E118" s="106" t="s">
        <v>237</v>
      </c>
      <c r="F118" s="106" t="s">
        <v>238</v>
      </c>
      <c r="G118" s="106">
        <v>212</v>
      </c>
      <c r="H118" s="106" t="s">
        <v>105</v>
      </c>
      <c r="I118" s="106" t="s">
        <v>25</v>
      </c>
      <c r="J118" s="106"/>
      <c r="K118" s="106">
        <v>25</v>
      </c>
    </row>
    <row r="119" customHeight="1" spans="1:11">
      <c r="A119" s="106"/>
      <c r="B119" s="287" t="s">
        <v>21</v>
      </c>
      <c r="C119" s="106">
        <v>51717173</v>
      </c>
      <c r="D119" s="106">
        <v>2018</v>
      </c>
      <c r="E119" s="106" t="s">
        <v>237</v>
      </c>
      <c r="F119" s="106" t="s">
        <v>238</v>
      </c>
      <c r="G119" s="106">
        <v>212</v>
      </c>
      <c r="H119" s="106" t="s">
        <v>105</v>
      </c>
      <c r="I119" s="106" t="s">
        <v>25</v>
      </c>
      <c r="J119" s="106"/>
      <c r="K119" s="106">
        <v>25</v>
      </c>
    </row>
    <row r="120" customHeight="1" spans="1:11">
      <c r="A120" s="106"/>
      <c r="B120" s="287" t="s">
        <v>21</v>
      </c>
      <c r="C120" s="106">
        <v>51717175</v>
      </c>
      <c r="D120" s="106">
        <v>2018</v>
      </c>
      <c r="E120" s="106" t="s">
        <v>237</v>
      </c>
      <c r="F120" s="106" t="s">
        <v>238</v>
      </c>
      <c r="G120" s="106">
        <v>212</v>
      </c>
      <c r="H120" s="106" t="s">
        <v>105</v>
      </c>
      <c r="I120" s="106" t="s">
        <v>25</v>
      </c>
      <c r="J120" s="106"/>
      <c r="K120" s="106">
        <v>25</v>
      </c>
    </row>
    <row r="121" customHeight="1" spans="1:11">
      <c r="A121" s="106"/>
      <c r="B121" s="287" t="s">
        <v>66</v>
      </c>
      <c r="C121" s="287" t="s">
        <v>239</v>
      </c>
      <c r="D121" s="106">
        <v>2019</v>
      </c>
      <c r="E121" s="106" t="s">
        <v>240</v>
      </c>
      <c r="F121" s="106" t="s">
        <v>241</v>
      </c>
      <c r="G121" s="106" t="s">
        <v>242</v>
      </c>
      <c r="H121" s="106" t="s">
        <v>243</v>
      </c>
      <c r="I121" s="106" t="s">
        <v>244</v>
      </c>
      <c r="J121" s="106"/>
      <c r="K121" s="106">
        <v>25</v>
      </c>
    </row>
    <row r="122" customHeight="1" spans="1:11">
      <c r="A122" s="106"/>
      <c r="B122" s="287" t="s">
        <v>21</v>
      </c>
      <c r="C122" s="287" t="s">
        <v>245</v>
      </c>
      <c r="D122" s="106">
        <v>1990</v>
      </c>
      <c r="E122" s="106" t="s">
        <v>62</v>
      </c>
      <c r="F122" s="106" t="s">
        <v>91</v>
      </c>
      <c r="G122" s="106">
        <v>414</v>
      </c>
      <c r="H122" s="106" t="s">
        <v>246</v>
      </c>
      <c r="I122" s="106" t="s">
        <v>25</v>
      </c>
      <c r="J122" s="106"/>
      <c r="K122" s="106">
        <v>25</v>
      </c>
    </row>
    <row r="123" customHeight="1" spans="1:11">
      <c r="A123" s="106"/>
      <c r="B123" s="287"/>
      <c r="C123" s="287" t="s">
        <v>247</v>
      </c>
      <c r="D123" s="106">
        <v>1990</v>
      </c>
      <c r="E123" s="106" t="s">
        <v>62</v>
      </c>
      <c r="F123" s="106" t="s">
        <v>91</v>
      </c>
      <c r="G123" s="106">
        <v>414</v>
      </c>
      <c r="H123" s="106" t="s">
        <v>246</v>
      </c>
      <c r="I123" s="106" t="s">
        <v>25</v>
      </c>
      <c r="J123" s="106"/>
      <c r="K123" s="106">
        <v>25</v>
      </c>
    </row>
    <row r="124" customHeight="1" spans="1:11">
      <c r="A124" s="106"/>
      <c r="B124" s="287"/>
      <c r="C124" s="287" t="s">
        <v>248</v>
      </c>
      <c r="D124" s="106">
        <v>1990</v>
      </c>
      <c r="E124" s="106" t="s">
        <v>62</v>
      </c>
      <c r="F124" s="106" t="s">
        <v>91</v>
      </c>
      <c r="G124" s="106">
        <v>414</v>
      </c>
      <c r="H124" s="106" t="s">
        <v>246</v>
      </c>
      <c r="I124" s="106" t="s">
        <v>25</v>
      </c>
      <c r="J124" s="106"/>
      <c r="K124" s="106">
        <v>25</v>
      </c>
    </row>
    <row r="125" customHeight="1" spans="1:11">
      <c r="A125" s="106"/>
      <c r="B125" s="287"/>
      <c r="C125" s="287" t="s">
        <v>249</v>
      </c>
      <c r="D125" s="106">
        <v>1990</v>
      </c>
      <c r="E125" s="106" t="s">
        <v>62</v>
      </c>
      <c r="F125" s="106" t="s">
        <v>91</v>
      </c>
      <c r="G125" s="106">
        <v>414</v>
      </c>
      <c r="H125" s="106" t="s">
        <v>246</v>
      </c>
      <c r="I125" s="106" t="s">
        <v>25</v>
      </c>
      <c r="J125" s="106"/>
      <c r="K125" s="106">
        <v>25</v>
      </c>
    </row>
    <row r="126" customHeight="1" spans="1:11">
      <c r="A126" s="106"/>
      <c r="B126" s="287"/>
      <c r="C126" s="287" t="s">
        <v>250</v>
      </c>
      <c r="D126" s="106">
        <v>1990</v>
      </c>
      <c r="E126" s="106" t="s">
        <v>62</v>
      </c>
      <c r="F126" s="106" t="s">
        <v>91</v>
      </c>
      <c r="G126" s="106">
        <v>414</v>
      </c>
      <c r="H126" s="106" t="s">
        <v>246</v>
      </c>
      <c r="I126" s="106" t="s">
        <v>25</v>
      </c>
      <c r="J126" s="106"/>
      <c r="K126" s="106">
        <v>25</v>
      </c>
    </row>
    <row r="127" customHeight="1" spans="1:11">
      <c r="A127" s="106"/>
      <c r="B127" s="287"/>
      <c r="C127" s="287" t="s">
        <v>251</v>
      </c>
      <c r="D127" s="106">
        <v>1990</v>
      </c>
      <c r="E127" s="106" t="s">
        <v>62</v>
      </c>
      <c r="F127" s="106" t="s">
        <v>91</v>
      </c>
      <c r="G127" s="106">
        <v>414</v>
      </c>
      <c r="H127" s="106" t="s">
        <v>246</v>
      </c>
      <c r="I127" s="106" t="s">
        <v>25</v>
      </c>
      <c r="J127" s="106"/>
      <c r="K127" s="106">
        <v>25</v>
      </c>
    </row>
    <row r="128" customHeight="1" spans="1:11">
      <c r="A128" s="106"/>
      <c r="B128" s="287"/>
      <c r="C128" s="287" t="s">
        <v>252</v>
      </c>
      <c r="D128" s="106">
        <v>1990</v>
      </c>
      <c r="E128" s="106" t="s">
        <v>62</v>
      </c>
      <c r="F128" s="106" t="s">
        <v>91</v>
      </c>
      <c r="G128" s="106">
        <v>414</v>
      </c>
      <c r="H128" s="106" t="s">
        <v>246</v>
      </c>
      <c r="I128" s="106" t="s">
        <v>25</v>
      </c>
      <c r="J128" s="106"/>
      <c r="K128" s="106">
        <v>25</v>
      </c>
    </row>
    <row r="129" customHeight="1" spans="1:11">
      <c r="A129" s="106"/>
      <c r="B129" s="287"/>
      <c r="C129" s="287" t="s">
        <v>253</v>
      </c>
      <c r="D129" s="106">
        <v>1990</v>
      </c>
      <c r="E129" s="106" t="s">
        <v>62</v>
      </c>
      <c r="F129" s="106" t="s">
        <v>91</v>
      </c>
      <c r="G129" s="106">
        <v>414</v>
      </c>
      <c r="H129" s="106" t="s">
        <v>246</v>
      </c>
      <c r="I129" s="106" t="s">
        <v>25</v>
      </c>
      <c r="J129" s="106"/>
      <c r="K129" s="106">
        <v>25</v>
      </c>
    </row>
    <row r="130" customHeight="1" spans="1:11">
      <c r="A130" s="106"/>
      <c r="B130" s="287"/>
      <c r="C130" s="287" t="s">
        <v>254</v>
      </c>
      <c r="D130" s="106">
        <v>1990</v>
      </c>
      <c r="E130" s="106" t="s">
        <v>62</v>
      </c>
      <c r="F130" s="106" t="s">
        <v>91</v>
      </c>
      <c r="G130" s="106">
        <v>414</v>
      </c>
      <c r="H130" s="106" t="s">
        <v>246</v>
      </c>
      <c r="I130" s="106" t="s">
        <v>25</v>
      </c>
      <c r="J130" s="106"/>
      <c r="K130" s="106">
        <v>25</v>
      </c>
    </row>
    <row r="131" customHeight="1" spans="1:11">
      <c r="A131" s="106"/>
      <c r="B131" s="287"/>
      <c r="C131" s="287" t="s">
        <v>255</v>
      </c>
      <c r="D131" s="106">
        <v>1990</v>
      </c>
      <c r="E131" s="106" t="s">
        <v>62</v>
      </c>
      <c r="F131" s="106" t="s">
        <v>91</v>
      </c>
      <c r="G131" s="106">
        <v>414</v>
      </c>
      <c r="H131" s="106" t="s">
        <v>246</v>
      </c>
      <c r="I131" s="106" t="s">
        <v>25</v>
      </c>
      <c r="J131" s="106"/>
      <c r="K131" s="106">
        <v>25</v>
      </c>
    </row>
    <row r="132" customHeight="1" spans="1:11">
      <c r="A132" s="106"/>
      <c r="B132" s="287"/>
      <c r="C132" s="287" t="s">
        <v>256</v>
      </c>
      <c r="D132" s="106">
        <v>1990</v>
      </c>
      <c r="E132" s="106" t="s">
        <v>62</v>
      </c>
      <c r="F132" s="106" t="s">
        <v>91</v>
      </c>
      <c r="G132" s="106">
        <v>414</v>
      </c>
      <c r="H132" s="106" t="s">
        <v>246</v>
      </c>
      <c r="I132" s="106" t="s">
        <v>25</v>
      </c>
      <c r="J132" s="106"/>
      <c r="K132" s="106">
        <v>25</v>
      </c>
    </row>
    <row r="133" customHeight="1" spans="1:11">
      <c r="A133" s="106"/>
      <c r="B133" s="287"/>
      <c r="C133" s="287" t="s">
        <v>257</v>
      </c>
      <c r="D133" s="106">
        <v>1990</v>
      </c>
      <c r="E133" s="106" t="s">
        <v>62</v>
      </c>
      <c r="F133" s="106" t="s">
        <v>91</v>
      </c>
      <c r="G133" s="106">
        <v>414</v>
      </c>
      <c r="H133" s="106"/>
      <c r="I133" s="106" t="s">
        <v>25</v>
      </c>
      <c r="J133" s="106"/>
      <c r="K133" s="106">
        <v>25</v>
      </c>
    </row>
    <row r="134" customHeight="1" spans="1:11">
      <c r="A134" s="106"/>
      <c r="B134" s="287"/>
      <c r="C134" s="287" t="s">
        <v>258</v>
      </c>
      <c r="D134" s="106">
        <v>1990</v>
      </c>
      <c r="E134" s="106" t="s">
        <v>62</v>
      </c>
      <c r="F134" s="106" t="s">
        <v>91</v>
      </c>
      <c r="G134" s="106">
        <v>414</v>
      </c>
      <c r="H134" s="106" t="s">
        <v>246</v>
      </c>
      <c r="I134" s="106" t="s">
        <v>25</v>
      </c>
      <c r="J134" s="106"/>
      <c r="K134" s="106">
        <v>25</v>
      </c>
    </row>
    <row r="135" customHeight="1" spans="1:11">
      <c r="A135" s="106"/>
      <c r="B135" s="287"/>
      <c r="C135" s="287" t="s">
        <v>259</v>
      </c>
      <c r="D135" s="106">
        <v>1990</v>
      </c>
      <c r="E135" s="106" t="s">
        <v>62</v>
      </c>
      <c r="F135" s="106" t="s">
        <v>91</v>
      </c>
      <c r="G135" s="106">
        <v>414</v>
      </c>
      <c r="H135" s="106" t="s">
        <v>246</v>
      </c>
      <c r="I135" s="106" t="s">
        <v>25</v>
      </c>
      <c r="J135" s="106"/>
      <c r="K135" s="106">
        <v>25</v>
      </c>
    </row>
    <row r="136" customHeight="1" spans="1:11">
      <c r="A136" s="106"/>
      <c r="B136" s="287"/>
      <c r="C136" s="287" t="s">
        <v>260</v>
      </c>
      <c r="D136" s="106">
        <v>1990</v>
      </c>
      <c r="E136" s="106" t="s">
        <v>62</v>
      </c>
      <c r="F136" s="106" t="s">
        <v>91</v>
      </c>
      <c r="G136" s="106">
        <v>414</v>
      </c>
      <c r="H136" s="106" t="s">
        <v>246</v>
      </c>
      <c r="I136" s="106" t="s">
        <v>25</v>
      </c>
      <c r="J136" s="106"/>
      <c r="K136" s="106">
        <v>25</v>
      </c>
    </row>
    <row r="137" customHeight="1" spans="1:11">
      <c r="A137" s="106"/>
      <c r="B137" s="287"/>
      <c r="C137" s="287" t="s">
        <v>261</v>
      </c>
      <c r="D137" s="106">
        <v>1990</v>
      </c>
      <c r="E137" s="106" t="s">
        <v>62</v>
      </c>
      <c r="F137" s="106" t="s">
        <v>91</v>
      </c>
      <c r="G137" s="106">
        <v>414</v>
      </c>
      <c r="H137" s="106" t="s">
        <v>246</v>
      </c>
      <c r="I137" s="106" t="s">
        <v>25</v>
      </c>
      <c r="J137" s="106"/>
      <c r="K137" s="106">
        <v>25</v>
      </c>
    </row>
    <row r="138" customHeight="1" spans="1:11">
      <c r="A138" s="106"/>
      <c r="B138" s="287"/>
      <c r="C138" s="287" t="s">
        <v>262</v>
      </c>
      <c r="D138" s="106">
        <v>1990</v>
      </c>
      <c r="E138" s="106" t="s">
        <v>62</v>
      </c>
      <c r="F138" s="106" t="s">
        <v>91</v>
      </c>
      <c r="G138" s="106">
        <v>414</v>
      </c>
      <c r="H138" s="106" t="s">
        <v>246</v>
      </c>
      <c r="I138" s="106" t="s">
        <v>25</v>
      </c>
      <c r="J138" s="106"/>
      <c r="K138" s="106">
        <v>25</v>
      </c>
    </row>
    <row r="139" customHeight="1" spans="1:11">
      <c r="A139" s="106"/>
      <c r="B139" s="287"/>
      <c r="C139" s="287" t="s">
        <v>263</v>
      </c>
      <c r="D139" s="106">
        <v>1990</v>
      </c>
      <c r="E139" s="106" t="s">
        <v>62</v>
      </c>
      <c r="F139" s="106" t="s">
        <v>91</v>
      </c>
      <c r="G139" s="106">
        <v>414</v>
      </c>
      <c r="H139" s="106" t="s">
        <v>246</v>
      </c>
      <c r="I139" s="106" t="s">
        <v>25</v>
      </c>
      <c r="J139" s="106"/>
      <c r="K139" s="106">
        <v>25</v>
      </c>
    </row>
    <row r="140" customHeight="1" spans="1:11">
      <c r="A140" s="106"/>
      <c r="B140" s="287"/>
      <c r="C140" s="287" t="s">
        <v>264</v>
      </c>
      <c r="D140" s="106">
        <v>1990</v>
      </c>
      <c r="E140" s="106" t="s">
        <v>62</v>
      </c>
      <c r="F140" s="106" t="s">
        <v>91</v>
      </c>
      <c r="G140" s="106">
        <v>414</v>
      </c>
      <c r="H140" s="106" t="s">
        <v>246</v>
      </c>
      <c r="I140" s="106" t="s">
        <v>25</v>
      </c>
      <c r="J140" s="106"/>
      <c r="K140" s="106">
        <v>25</v>
      </c>
    </row>
    <row r="141" customHeight="1" spans="1:11">
      <c r="A141" s="106"/>
      <c r="B141" s="287"/>
      <c r="C141" s="287" t="s">
        <v>265</v>
      </c>
      <c r="D141" s="106">
        <v>1989</v>
      </c>
      <c r="E141" s="106" t="s">
        <v>266</v>
      </c>
      <c r="F141" s="106" t="s">
        <v>193</v>
      </c>
      <c r="G141" s="106" t="s">
        <v>267</v>
      </c>
      <c r="H141" s="106" t="s">
        <v>105</v>
      </c>
      <c r="I141" s="106" t="s">
        <v>25</v>
      </c>
      <c r="J141" s="106"/>
      <c r="K141" s="106">
        <v>25</v>
      </c>
    </row>
    <row r="142" customHeight="1" spans="1:11">
      <c r="A142" s="106"/>
      <c r="B142" s="287"/>
      <c r="C142" s="287" t="s">
        <v>268</v>
      </c>
      <c r="D142" s="106">
        <v>1989</v>
      </c>
      <c r="E142" s="106" t="s">
        <v>266</v>
      </c>
      <c r="F142" s="106" t="s">
        <v>193</v>
      </c>
      <c r="G142" s="106" t="s">
        <v>267</v>
      </c>
      <c r="H142" s="106" t="s">
        <v>105</v>
      </c>
      <c r="I142" s="106" t="s">
        <v>25</v>
      </c>
      <c r="J142" s="106"/>
      <c r="K142" s="106">
        <v>25</v>
      </c>
    </row>
    <row r="143" customHeight="1" spans="1:11">
      <c r="A143" s="106"/>
      <c r="B143" s="287"/>
      <c r="C143" s="287" t="s">
        <v>269</v>
      </c>
      <c r="D143" s="106">
        <v>1989</v>
      </c>
      <c r="E143" s="106" t="s">
        <v>266</v>
      </c>
      <c r="F143" s="106" t="s">
        <v>193</v>
      </c>
      <c r="G143" s="106" t="s">
        <v>267</v>
      </c>
      <c r="H143" s="106" t="s">
        <v>105</v>
      </c>
      <c r="I143" s="106" t="s">
        <v>25</v>
      </c>
      <c r="J143" s="106"/>
      <c r="K143" s="106">
        <v>25</v>
      </c>
    </row>
    <row r="144" customHeight="1" spans="1:11">
      <c r="A144" s="106"/>
      <c r="B144" s="287"/>
      <c r="C144" s="287" t="s">
        <v>270</v>
      </c>
      <c r="D144" s="106">
        <v>2020</v>
      </c>
      <c r="E144" s="106" t="s">
        <v>57</v>
      </c>
      <c r="F144" s="106" t="s">
        <v>46</v>
      </c>
      <c r="G144" s="106">
        <v>229</v>
      </c>
      <c r="H144" s="106" t="s">
        <v>271</v>
      </c>
      <c r="I144" s="106" t="s">
        <v>30</v>
      </c>
      <c r="J144" s="106"/>
      <c r="K144" s="106">
        <v>25</v>
      </c>
    </row>
    <row r="145" customHeight="1" spans="1:11">
      <c r="A145" s="106"/>
      <c r="B145" s="287"/>
      <c r="C145" s="287" t="s">
        <v>272</v>
      </c>
      <c r="D145" s="106">
        <v>2020</v>
      </c>
      <c r="E145" s="106" t="s">
        <v>62</v>
      </c>
      <c r="F145" s="106" t="s">
        <v>273</v>
      </c>
      <c r="G145" s="106">
        <v>78</v>
      </c>
      <c r="H145" s="106" t="s">
        <v>105</v>
      </c>
      <c r="I145" s="106" t="s">
        <v>30</v>
      </c>
      <c r="J145" s="106"/>
      <c r="K145" s="106">
        <v>25</v>
      </c>
    </row>
    <row r="146" customHeight="1" spans="1:11">
      <c r="A146" s="106"/>
      <c r="B146" s="287" t="s">
        <v>21</v>
      </c>
      <c r="C146" s="287" t="s">
        <v>274</v>
      </c>
      <c r="D146" s="106">
        <v>2011</v>
      </c>
      <c r="E146" s="106" t="s">
        <v>151</v>
      </c>
      <c r="F146" s="106" t="s">
        <v>275</v>
      </c>
      <c r="G146" s="106">
        <v>199</v>
      </c>
      <c r="H146" s="106" t="s">
        <v>276</v>
      </c>
      <c r="I146" s="106" t="s">
        <v>30</v>
      </c>
      <c r="J146" s="106"/>
      <c r="K146" s="106">
        <v>25</v>
      </c>
    </row>
    <row r="147" customHeight="1" spans="1:11">
      <c r="A147" s="106"/>
      <c r="B147" s="287" t="s">
        <v>21</v>
      </c>
      <c r="C147" s="287" t="s">
        <v>277</v>
      </c>
      <c r="D147" s="106">
        <v>2011</v>
      </c>
      <c r="E147" s="106" t="s">
        <v>151</v>
      </c>
      <c r="F147" s="106" t="s">
        <v>275</v>
      </c>
      <c r="G147" s="106">
        <v>199</v>
      </c>
      <c r="H147" s="106" t="s">
        <v>276</v>
      </c>
      <c r="I147" s="106" t="s">
        <v>30</v>
      </c>
      <c r="J147" s="106"/>
      <c r="K147" s="106">
        <v>25</v>
      </c>
    </row>
    <row r="148" customHeight="1" spans="1:11">
      <c r="A148" s="106"/>
      <c r="B148" s="287" t="s">
        <v>21</v>
      </c>
      <c r="C148" s="287" t="s">
        <v>278</v>
      </c>
      <c r="D148" s="106">
        <v>1978</v>
      </c>
      <c r="E148" s="106" t="s">
        <v>62</v>
      </c>
      <c r="F148" s="106" t="s">
        <v>279</v>
      </c>
      <c r="G148" s="106">
        <v>450</v>
      </c>
      <c r="H148" s="106" t="s">
        <v>105</v>
      </c>
      <c r="I148" s="106" t="s">
        <v>72</v>
      </c>
      <c r="J148" s="106"/>
      <c r="K148" s="106">
        <v>25</v>
      </c>
    </row>
    <row r="149" customHeight="1" spans="1:11">
      <c r="A149" s="106"/>
      <c r="B149" s="287" t="s">
        <v>21</v>
      </c>
      <c r="C149" s="287" t="s">
        <v>280</v>
      </c>
      <c r="D149" s="106">
        <v>1978</v>
      </c>
      <c r="E149" s="106" t="s">
        <v>62</v>
      </c>
      <c r="F149" s="106" t="s">
        <v>279</v>
      </c>
      <c r="G149" s="106">
        <v>450</v>
      </c>
      <c r="H149" s="106" t="s">
        <v>105</v>
      </c>
      <c r="I149" s="106" t="s">
        <v>72</v>
      </c>
      <c r="J149" s="106"/>
      <c r="K149" s="106">
        <v>25</v>
      </c>
    </row>
    <row r="150" customHeight="1" spans="1:11">
      <c r="A150" s="106"/>
      <c r="B150" s="287" t="s">
        <v>21</v>
      </c>
      <c r="C150" s="287" t="s">
        <v>281</v>
      </c>
      <c r="D150" s="106">
        <v>2006</v>
      </c>
      <c r="E150" s="106" t="s">
        <v>151</v>
      </c>
      <c r="F150" s="106" t="s">
        <v>168</v>
      </c>
      <c r="G150" s="106" t="s">
        <v>282</v>
      </c>
      <c r="H150" s="106" t="s">
        <v>283</v>
      </c>
      <c r="I150" s="106" t="s">
        <v>72</v>
      </c>
      <c r="J150" s="106"/>
      <c r="K150" s="106">
        <v>25</v>
      </c>
    </row>
    <row r="151" customHeight="1" spans="1:11">
      <c r="A151" s="106"/>
      <c r="B151" s="287" t="s">
        <v>21</v>
      </c>
      <c r="C151" s="287" t="s">
        <v>284</v>
      </c>
      <c r="D151" s="106">
        <v>2011</v>
      </c>
      <c r="E151" s="106" t="s">
        <v>151</v>
      </c>
      <c r="F151" s="106" t="s">
        <v>275</v>
      </c>
      <c r="G151" s="106">
        <v>199</v>
      </c>
      <c r="H151" s="106" t="s">
        <v>154</v>
      </c>
      <c r="I151" s="106" t="s">
        <v>30</v>
      </c>
      <c r="J151" s="106"/>
      <c r="K151" s="106">
        <v>25</v>
      </c>
    </row>
    <row r="152" customHeight="1" spans="1:11">
      <c r="A152" s="106"/>
      <c r="B152" s="287" t="s">
        <v>21</v>
      </c>
      <c r="C152" s="287" t="s">
        <v>285</v>
      </c>
      <c r="D152" s="106">
        <v>2011</v>
      </c>
      <c r="E152" s="106" t="s">
        <v>151</v>
      </c>
      <c r="F152" s="106" t="s">
        <v>275</v>
      </c>
      <c r="G152" s="106">
        <v>199</v>
      </c>
      <c r="H152" s="106" t="s">
        <v>154</v>
      </c>
      <c r="I152" s="106" t="s">
        <v>30</v>
      </c>
      <c r="J152" s="106"/>
      <c r="K152" s="106">
        <v>25</v>
      </c>
    </row>
    <row r="153" customHeight="1" spans="1:11">
      <c r="A153" s="106"/>
      <c r="B153" s="287" t="s">
        <v>21</v>
      </c>
      <c r="C153" s="287" t="s">
        <v>286</v>
      </c>
      <c r="D153" s="106">
        <v>1994</v>
      </c>
      <c r="E153" s="106" t="s">
        <v>287</v>
      </c>
      <c r="F153" s="106" t="s">
        <v>288</v>
      </c>
      <c r="G153" s="106">
        <v>633</v>
      </c>
      <c r="H153" s="106" t="s">
        <v>289</v>
      </c>
      <c r="I153" s="106" t="s">
        <v>72</v>
      </c>
      <c r="J153" s="106"/>
      <c r="K153" s="106">
        <v>25</v>
      </c>
    </row>
    <row r="154" customHeight="1" spans="1:11">
      <c r="A154" s="106"/>
      <c r="B154" s="287" t="s">
        <v>21</v>
      </c>
      <c r="C154" s="287" t="s">
        <v>290</v>
      </c>
      <c r="D154" s="106">
        <v>1994</v>
      </c>
      <c r="E154" s="106" t="s">
        <v>287</v>
      </c>
      <c r="F154" s="106" t="s">
        <v>288</v>
      </c>
      <c r="G154" s="106">
        <v>633</v>
      </c>
      <c r="H154" s="106" t="s">
        <v>289</v>
      </c>
      <c r="I154" s="106" t="s">
        <v>72</v>
      </c>
      <c r="J154" s="106"/>
      <c r="K154" s="106">
        <v>25</v>
      </c>
    </row>
    <row r="155" customHeight="1" spans="1:11">
      <c r="A155" s="106"/>
      <c r="B155" s="287"/>
      <c r="C155" s="287" t="s">
        <v>291</v>
      </c>
      <c r="D155" s="106">
        <v>1987</v>
      </c>
      <c r="E155" s="106" t="s">
        <v>62</v>
      </c>
      <c r="F155" s="106" t="s">
        <v>120</v>
      </c>
      <c r="G155" s="106">
        <v>320</v>
      </c>
      <c r="H155" s="106" t="s">
        <v>105</v>
      </c>
      <c r="I155" s="106" t="s">
        <v>25</v>
      </c>
      <c r="J155" s="106"/>
      <c r="K155" s="106">
        <v>25</v>
      </c>
    </row>
    <row r="156" customHeight="1" spans="1:11">
      <c r="A156" s="106"/>
      <c r="B156" s="287" t="s">
        <v>21</v>
      </c>
      <c r="C156" s="287" t="s">
        <v>292</v>
      </c>
      <c r="D156" s="106">
        <v>2019</v>
      </c>
      <c r="E156" s="106" t="s">
        <v>39</v>
      </c>
      <c r="F156" s="106" t="s">
        <v>36</v>
      </c>
      <c r="G156" s="106" t="s">
        <v>293</v>
      </c>
      <c r="H156" s="106" t="s">
        <v>294</v>
      </c>
      <c r="I156" s="106" t="s">
        <v>25</v>
      </c>
      <c r="J156" s="106"/>
      <c r="K156" s="106">
        <v>30</v>
      </c>
    </row>
    <row r="157" customHeight="1" spans="1:11">
      <c r="A157" s="106"/>
      <c r="B157" s="287" t="s">
        <v>21</v>
      </c>
      <c r="C157" s="287" t="s">
        <v>295</v>
      </c>
      <c r="D157" s="106">
        <v>2019</v>
      </c>
      <c r="E157" s="106" t="s">
        <v>296</v>
      </c>
      <c r="F157" s="106" t="s">
        <v>297</v>
      </c>
      <c r="G157" s="106">
        <v>25</v>
      </c>
      <c r="H157" s="106" t="s">
        <v>298</v>
      </c>
      <c r="I157" s="106" t="s">
        <v>30</v>
      </c>
      <c r="J157" s="106"/>
      <c r="K157" s="106">
        <v>30</v>
      </c>
    </row>
    <row r="158" customHeight="1" spans="1:11">
      <c r="A158" s="106"/>
      <c r="B158" s="287" t="s">
        <v>21</v>
      </c>
      <c r="C158" s="287" t="s">
        <v>299</v>
      </c>
      <c r="D158" s="106">
        <v>2020</v>
      </c>
      <c r="E158" s="106" t="s">
        <v>151</v>
      </c>
      <c r="F158" s="106" t="s">
        <v>46</v>
      </c>
      <c r="G158" s="106">
        <v>11</v>
      </c>
      <c r="H158" s="106"/>
      <c r="I158" s="106" t="s">
        <v>30</v>
      </c>
      <c r="J158" s="106"/>
      <c r="K158" s="106">
        <v>30</v>
      </c>
    </row>
    <row r="159" customHeight="1" spans="1:11">
      <c r="A159" s="106"/>
      <c r="B159" s="287" t="s">
        <v>21</v>
      </c>
      <c r="C159" s="287" t="s">
        <v>300</v>
      </c>
      <c r="D159" s="106">
        <v>2020</v>
      </c>
      <c r="E159" s="106" t="s">
        <v>151</v>
      </c>
      <c r="F159" s="106" t="s">
        <v>46</v>
      </c>
      <c r="G159" s="106">
        <v>11</v>
      </c>
      <c r="H159" s="106"/>
      <c r="I159" s="106" t="s">
        <v>30</v>
      </c>
      <c r="J159" s="106"/>
      <c r="K159" s="106">
        <v>30</v>
      </c>
    </row>
    <row r="160" customHeight="1" spans="1:11">
      <c r="A160" s="106"/>
      <c r="B160" s="287" t="s">
        <v>21</v>
      </c>
      <c r="C160" s="287" t="s">
        <v>301</v>
      </c>
      <c r="D160" s="106">
        <v>2020</v>
      </c>
      <c r="E160" s="106" t="s">
        <v>151</v>
      </c>
      <c r="F160" s="106" t="s">
        <v>46</v>
      </c>
      <c r="G160" s="106">
        <v>11</v>
      </c>
      <c r="H160" s="106"/>
      <c r="I160" s="106" t="s">
        <v>30</v>
      </c>
      <c r="J160" s="106"/>
      <c r="K160" s="106">
        <v>30</v>
      </c>
    </row>
    <row r="161" customHeight="1" spans="1:11">
      <c r="A161" s="106"/>
      <c r="B161" s="287" t="s">
        <v>21</v>
      </c>
      <c r="C161" s="287" t="s">
        <v>302</v>
      </c>
      <c r="D161" s="106">
        <v>2020</v>
      </c>
      <c r="E161" s="106" t="s">
        <v>303</v>
      </c>
      <c r="F161" s="106" t="s">
        <v>49</v>
      </c>
      <c r="G161" s="106">
        <v>112</v>
      </c>
      <c r="H161" s="106"/>
      <c r="I161" s="106" t="s">
        <v>30</v>
      </c>
      <c r="J161" s="106"/>
      <c r="K161" s="106">
        <v>30</v>
      </c>
    </row>
    <row r="162" customHeight="1" spans="1:11">
      <c r="A162" s="106"/>
      <c r="B162" s="293" t="s">
        <v>21</v>
      </c>
      <c r="C162" s="293" t="s">
        <v>304</v>
      </c>
      <c r="D162" s="303">
        <v>2020</v>
      </c>
      <c r="E162" s="303" t="s">
        <v>305</v>
      </c>
      <c r="F162" s="303" t="s">
        <v>24</v>
      </c>
      <c r="G162" s="303">
        <v>62</v>
      </c>
      <c r="H162" s="303"/>
      <c r="I162" s="294" t="s">
        <v>30</v>
      </c>
      <c r="J162" s="106"/>
      <c r="K162" s="106">
        <v>30</v>
      </c>
    </row>
    <row r="163" customHeight="1" spans="1:11">
      <c r="A163" s="106"/>
      <c r="B163" s="287" t="s">
        <v>21</v>
      </c>
      <c r="C163" s="287" t="s">
        <v>306</v>
      </c>
      <c r="D163" s="106">
        <v>2019</v>
      </c>
      <c r="E163" s="106" t="s">
        <v>23</v>
      </c>
      <c r="F163" s="106" t="s">
        <v>70</v>
      </c>
      <c r="G163" s="106">
        <v>54</v>
      </c>
      <c r="H163" s="106" t="s">
        <v>71</v>
      </c>
      <c r="I163" s="106" t="s">
        <v>25</v>
      </c>
      <c r="J163" s="106"/>
      <c r="K163" s="106">
        <v>30</v>
      </c>
    </row>
    <row r="164" customHeight="1" spans="1:11">
      <c r="A164" s="106"/>
      <c r="B164" s="287" t="s">
        <v>21</v>
      </c>
      <c r="C164" s="287" t="s">
        <v>307</v>
      </c>
      <c r="D164" s="106">
        <v>2019</v>
      </c>
      <c r="E164" s="106" t="s">
        <v>23</v>
      </c>
      <c r="F164" s="106" t="s">
        <v>70</v>
      </c>
      <c r="G164" s="106">
        <v>54</v>
      </c>
      <c r="H164" s="106" t="s">
        <v>71</v>
      </c>
      <c r="I164" s="106" t="s">
        <v>25</v>
      </c>
      <c r="J164" s="106"/>
      <c r="K164" s="106">
        <v>30</v>
      </c>
    </row>
    <row r="165" customHeight="1" spans="1:11">
      <c r="A165" s="106"/>
      <c r="B165" s="287" t="s">
        <v>21</v>
      </c>
      <c r="C165" s="287" t="s">
        <v>308</v>
      </c>
      <c r="D165" s="106">
        <v>2019</v>
      </c>
      <c r="E165" s="106" t="s">
        <v>23</v>
      </c>
      <c r="F165" s="106" t="s">
        <v>70</v>
      </c>
      <c r="G165" s="106">
        <v>54</v>
      </c>
      <c r="H165" s="106" t="s">
        <v>71</v>
      </c>
      <c r="I165" s="106" t="s">
        <v>25</v>
      </c>
      <c r="J165" s="106"/>
      <c r="K165" s="106">
        <v>30</v>
      </c>
    </row>
    <row r="166" customHeight="1" spans="1:11">
      <c r="A166" s="106"/>
      <c r="B166" s="287" t="s">
        <v>21</v>
      </c>
      <c r="C166" s="287" t="s">
        <v>309</v>
      </c>
      <c r="D166" s="106">
        <v>2019</v>
      </c>
      <c r="E166" s="106" t="s">
        <v>23</v>
      </c>
      <c r="F166" s="106" t="s">
        <v>70</v>
      </c>
      <c r="G166" s="106">
        <v>54</v>
      </c>
      <c r="H166" s="106" t="s">
        <v>71</v>
      </c>
      <c r="I166" s="106" t="s">
        <v>25</v>
      </c>
      <c r="J166" s="106"/>
      <c r="K166" s="106">
        <v>30</v>
      </c>
    </row>
    <row r="167" customHeight="1" spans="1:11">
      <c r="A167" s="106"/>
      <c r="B167" s="287" t="s">
        <v>21</v>
      </c>
      <c r="C167" s="287" t="s">
        <v>310</v>
      </c>
      <c r="D167" s="106">
        <v>2015</v>
      </c>
      <c r="E167" s="106" t="s">
        <v>75</v>
      </c>
      <c r="F167" s="106" t="s">
        <v>311</v>
      </c>
      <c r="G167" s="106" t="s">
        <v>312</v>
      </c>
      <c r="H167" s="106" t="s">
        <v>313</v>
      </c>
      <c r="I167" s="106" t="s">
        <v>25</v>
      </c>
      <c r="J167" s="106"/>
      <c r="K167" s="106">
        <v>30</v>
      </c>
    </row>
    <row r="168" customHeight="1" spans="1:11">
      <c r="A168" s="106"/>
      <c r="B168" s="287" t="s">
        <v>21</v>
      </c>
      <c r="C168" s="287" t="s">
        <v>314</v>
      </c>
      <c r="D168" s="106">
        <v>2015</v>
      </c>
      <c r="E168" s="106" t="s">
        <v>75</v>
      </c>
      <c r="F168" s="106" t="s">
        <v>311</v>
      </c>
      <c r="G168" s="106" t="s">
        <v>312</v>
      </c>
      <c r="H168" s="106" t="s">
        <v>313</v>
      </c>
      <c r="I168" s="106" t="s">
        <v>25</v>
      </c>
      <c r="J168" s="106"/>
      <c r="K168" s="106">
        <v>30</v>
      </c>
    </row>
    <row r="169" customHeight="1" spans="1:11">
      <c r="A169" s="106"/>
      <c r="B169" s="287" t="s">
        <v>21</v>
      </c>
      <c r="C169" s="287" t="s">
        <v>315</v>
      </c>
      <c r="D169" s="106">
        <v>2015</v>
      </c>
      <c r="E169" s="106" t="s">
        <v>75</v>
      </c>
      <c r="F169" s="106" t="s">
        <v>311</v>
      </c>
      <c r="G169" s="106" t="s">
        <v>312</v>
      </c>
      <c r="H169" s="106" t="s">
        <v>313</v>
      </c>
      <c r="I169" s="106" t="s">
        <v>25</v>
      </c>
      <c r="J169" s="106"/>
      <c r="K169" s="106">
        <v>30</v>
      </c>
    </row>
    <row r="170" customHeight="1" spans="1:11">
      <c r="A170" s="106"/>
      <c r="B170" s="287" t="s">
        <v>21</v>
      </c>
      <c r="C170" s="287" t="s">
        <v>316</v>
      </c>
      <c r="D170" s="106">
        <v>2020</v>
      </c>
      <c r="E170" s="106" t="s">
        <v>39</v>
      </c>
      <c r="F170" s="106" t="s">
        <v>19</v>
      </c>
      <c r="G170" s="106" t="s">
        <v>203</v>
      </c>
      <c r="H170" s="106" t="s">
        <v>317</v>
      </c>
      <c r="I170" s="106" t="s">
        <v>30</v>
      </c>
      <c r="J170" s="106"/>
      <c r="K170" s="106">
        <v>30</v>
      </c>
    </row>
    <row r="171" customHeight="1" spans="1:11">
      <c r="A171" s="106"/>
      <c r="B171" s="287" t="s">
        <v>21</v>
      </c>
      <c r="C171" s="287" t="s">
        <v>318</v>
      </c>
      <c r="D171" s="106">
        <v>2018</v>
      </c>
      <c r="E171" s="106" t="s">
        <v>319</v>
      </c>
      <c r="F171" s="106" t="s">
        <v>43</v>
      </c>
      <c r="G171" s="106"/>
      <c r="H171" s="106">
        <v>63</v>
      </c>
      <c r="I171" s="106" t="s">
        <v>25</v>
      </c>
      <c r="J171" s="106"/>
      <c r="K171" s="106">
        <v>30</v>
      </c>
    </row>
    <row r="172" customHeight="1" spans="1:11">
      <c r="A172" s="106"/>
      <c r="B172" s="287" t="s">
        <v>21</v>
      </c>
      <c r="C172" s="287" t="s">
        <v>320</v>
      </c>
      <c r="D172" s="106">
        <v>2020</v>
      </c>
      <c r="E172" s="106" t="s">
        <v>83</v>
      </c>
      <c r="F172" s="106" t="s">
        <v>84</v>
      </c>
      <c r="G172" s="106"/>
      <c r="H172" s="106" t="s">
        <v>85</v>
      </c>
      <c r="I172" s="106" t="s">
        <v>25</v>
      </c>
      <c r="J172" s="106"/>
      <c r="K172" s="106">
        <v>30</v>
      </c>
    </row>
    <row r="173" customHeight="1" spans="1:11">
      <c r="A173" s="106"/>
      <c r="B173" s="287" t="s">
        <v>21</v>
      </c>
      <c r="C173" s="287" t="s">
        <v>321</v>
      </c>
      <c r="D173" s="106">
        <v>2018</v>
      </c>
      <c r="E173" s="106" t="s">
        <v>322</v>
      </c>
      <c r="F173" s="106" t="s">
        <v>323</v>
      </c>
      <c r="G173" s="106" t="s">
        <v>324</v>
      </c>
      <c r="H173" s="106">
        <v>75</v>
      </c>
      <c r="I173" s="106" t="s">
        <v>25</v>
      </c>
      <c r="J173" s="106"/>
      <c r="K173" s="106">
        <v>30</v>
      </c>
    </row>
    <row r="174" customHeight="1" spans="1:11">
      <c r="A174" s="106"/>
      <c r="B174" s="287" t="s">
        <v>21</v>
      </c>
      <c r="C174" s="287" t="s">
        <v>325</v>
      </c>
      <c r="D174" s="106">
        <v>2018</v>
      </c>
      <c r="E174" s="106" t="s">
        <v>151</v>
      </c>
      <c r="F174" s="106" t="s">
        <v>43</v>
      </c>
      <c r="G174" s="106"/>
      <c r="H174" s="106">
        <v>40</v>
      </c>
      <c r="I174" s="106" t="s">
        <v>25</v>
      </c>
      <c r="J174" s="106"/>
      <c r="K174" s="106">
        <v>30</v>
      </c>
    </row>
    <row r="175" customHeight="1" spans="1:11">
      <c r="A175" s="106"/>
      <c r="B175" s="287" t="s">
        <v>21</v>
      </c>
      <c r="C175" s="287" t="s">
        <v>326</v>
      </c>
      <c r="D175" s="106">
        <v>1989</v>
      </c>
      <c r="E175" s="106" t="s">
        <v>102</v>
      </c>
      <c r="F175" s="106" t="s">
        <v>103</v>
      </c>
      <c r="G175" s="106"/>
      <c r="H175" s="106">
        <v>548</v>
      </c>
      <c r="I175" s="106" t="s">
        <v>25</v>
      </c>
      <c r="J175" s="106"/>
      <c r="K175" s="106">
        <v>30</v>
      </c>
    </row>
    <row r="176" customHeight="1" spans="1:11">
      <c r="A176" s="106"/>
      <c r="B176" s="287" t="s">
        <v>21</v>
      </c>
      <c r="C176" s="287" t="s">
        <v>327</v>
      </c>
      <c r="D176" s="106">
        <v>1989</v>
      </c>
      <c r="E176" s="106" t="s">
        <v>102</v>
      </c>
      <c r="F176" s="106" t="s">
        <v>103</v>
      </c>
      <c r="G176" s="106"/>
      <c r="H176" s="106">
        <v>548</v>
      </c>
      <c r="I176" s="106" t="s">
        <v>25</v>
      </c>
      <c r="J176" s="106"/>
      <c r="K176" s="106">
        <v>30</v>
      </c>
    </row>
    <row r="177" customHeight="1" spans="1:11">
      <c r="A177" s="106"/>
      <c r="B177" s="287" t="s">
        <v>21</v>
      </c>
      <c r="C177" s="287" t="s">
        <v>328</v>
      </c>
      <c r="D177" s="106">
        <v>1989</v>
      </c>
      <c r="E177" s="106" t="s">
        <v>102</v>
      </c>
      <c r="F177" s="106" t="s">
        <v>103</v>
      </c>
      <c r="G177" s="106"/>
      <c r="H177" s="106">
        <v>548</v>
      </c>
      <c r="I177" s="106" t="s">
        <v>25</v>
      </c>
      <c r="J177" s="106"/>
      <c r="K177" s="106">
        <v>30</v>
      </c>
    </row>
    <row r="178" customHeight="1" spans="1:11">
      <c r="A178" s="106"/>
      <c r="B178" s="287" t="s">
        <v>21</v>
      </c>
      <c r="C178" s="287" t="s">
        <v>329</v>
      </c>
      <c r="D178" s="106">
        <v>1989</v>
      </c>
      <c r="E178" s="106" t="s">
        <v>330</v>
      </c>
      <c r="F178" s="106" t="s">
        <v>103</v>
      </c>
      <c r="G178" s="106"/>
      <c r="H178" s="106" t="s">
        <v>331</v>
      </c>
      <c r="I178" s="106" t="s">
        <v>25</v>
      </c>
      <c r="J178" s="106"/>
      <c r="K178" s="106">
        <v>30</v>
      </c>
    </row>
    <row r="179" customHeight="1" spans="1:11">
      <c r="A179" s="106"/>
      <c r="B179" s="287" t="s">
        <v>21</v>
      </c>
      <c r="C179" s="287" t="s">
        <v>332</v>
      </c>
      <c r="D179" s="106">
        <v>1987</v>
      </c>
      <c r="E179" s="106" t="s">
        <v>62</v>
      </c>
      <c r="F179" s="106" t="s">
        <v>120</v>
      </c>
      <c r="G179" s="106"/>
      <c r="H179" s="106">
        <v>320</v>
      </c>
      <c r="I179" s="106" t="s">
        <v>25</v>
      </c>
      <c r="J179" s="106"/>
      <c r="K179" s="106">
        <v>30</v>
      </c>
    </row>
    <row r="180" customHeight="1" spans="1:11">
      <c r="A180" s="106"/>
      <c r="B180" s="287" t="s">
        <v>21</v>
      </c>
      <c r="C180" s="287" t="s">
        <v>333</v>
      </c>
      <c r="D180" s="106">
        <v>1989</v>
      </c>
      <c r="E180" s="106" t="s">
        <v>102</v>
      </c>
      <c r="F180" s="106" t="s">
        <v>193</v>
      </c>
      <c r="G180" s="106">
        <v>548</v>
      </c>
      <c r="H180" s="106" t="s">
        <v>105</v>
      </c>
      <c r="I180" s="106" t="s">
        <v>25</v>
      </c>
      <c r="J180" s="106"/>
      <c r="K180" s="106">
        <v>30</v>
      </c>
    </row>
    <row r="181" customHeight="1" spans="1:11">
      <c r="A181" s="106"/>
      <c r="B181" s="287" t="s">
        <v>21</v>
      </c>
      <c r="C181" s="287" t="s">
        <v>334</v>
      </c>
      <c r="D181" s="106">
        <v>1989</v>
      </c>
      <c r="E181" s="106" t="s">
        <v>102</v>
      </c>
      <c r="F181" s="106" t="s">
        <v>193</v>
      </c>
      <c r="G181" s="106">
        <v>548</v>
      </c>
      <c r="H181" s="106" t="s">
        <v>105</v>
      </c>
      <c r="I181" s="106" t="s">
        <v>25</v>
      </c>
      <c r="J181" s="106"/>
      <c r="K181" s="106">
        <v>30</v>
      </c>
    </row>
    <row r="182" customHeight="1" spans="1:11">
      <c r="A182" s="106"/>
      <c r="B182" s="287" t="s">
        <v>21</v>
      </c>
      <c r="C182" s="287" t="s">
        <v>335</v>
      </c>
      <c r="D182" s="106">
        <v>1989</v>
      </c>
      <c r="E182" s="106" t="s">
        <v>102</v>
      </c>
      <c r="F182" s="106" t="s">
        <v>193</v>
      </c>
      <c r="G182" s="106">
        <v>548</v>
      </c>
      <c r="H182" s="106" t="s">
        <v>105</v>
      </c>
      <c r="I182" s="106" t="s">
        <v>25</v>
      </c>
      <c r="J182" s="106"/>
      <c r="K182" s="106">
        <v>30</v>
      </c>
    </row>
    <row r="183" customHeight="1" spans="1:11">
      <c r="A183" s="106"/>
      <c r="B183" s="287" t="s">
        <v>21</v>
      </c>
      <c r="C183" s="287" t="s">
        <v>336</v>
      </c>
      <c r="D183" s="106">
        <v>1989</v>
      </c>
      <c r="E183" s="106" t="s">
        <v>102</v>
      </c>
      <c r="F183" s="106" t="s">
        <v>193</v>
      </c>
      <c r="G183" s="106">
        <v>548</v>
      </c>
      <c r="H183" s="106" t="s">
        <v>105</v>
      </c>
      <c r="I183" s="106" t="s">
        <v>25</v>
      </c>
      <c r="J183" s="106"/>
      <c r="K183" s="106">
        <v>30</v>
      </c>
    </row>
    <row r="184" customHeight="1" spans="1:11">
      <c r="A184" s="106"/>
      <c r="B184" s="287" t="s">
        <v>21</v>
      </c>
      <c r="C184" s="287" t="s">
        <v>337</v>
      </c>
      <c r="D184" s="106">
        <v>1989</v>
      </c>
      <c r="E184" s="106" t="s">
        <v>102</v>
      </c>
      <c r="F184" s="106" t="s">
        <v>193</v>
      </c>
      <c r="G184" s="106">
        <v>548</v>
      </c>
      <c r="H184" s="106" t="s">
        <v>105</v>
      </c>
      <c r="I184" s="106" t="s">
        <v>25</v>
      </c>
      <c r="J184" s="106"/>
      <c r="K184" s="106">
        <v>30</v>
      </c>
    </row>
    <row r="185" customHeight="1" spans="1:11">
      <c r="A185" s="106"/>
      <c r="B185" s="287" t="s">
        <v>21</v>
      </c>
      <c r="C185" s="287" t="s">
        <v>338</v>
      </c>
      <c r="D185" s="106">
        <v>1989</v>
      </c>
      <c r="E185" s="106" t="s">
        <v>102</v>
      </c>
      <c r="F185" s="106" t="s">
        <v>193</v>
      </c>
      <c r="G185" s="106">
        <v>548</v>
      </c>
      <c r="H185" s="106" t="s">
        <v>105</v>
      </c>
      <c r="I185" s="106" t="s">
        <v>25</v>
      </c>
      <c r="J185" s="106"/>
      <c r="K185" s="106">
        <v>30</v>
      </c>
    </row>
    <row r="186" customHeight="1" spans="1:11">
      <c r="A186" s="106"/>
      <c r="B186" s="287" t="s">
        <v>21</v>
      </c>
      <c r="C186" s="287" t="s">
        <v>339</v>
      </c>
      <c r="D186" s="106">
        <v>1989</v>
      </c>
      <c r="E186" s="106" t="s">
        <v>102</v>
      </c>
      <c r="F186" s="106" t="s">
        <v>193</v>
      </c>
      <c r="G186" s="106">
        <v>548</v>
      </c>
      <c r="H186" s="106" t="s">
        <v>105</v>
      </c>
      <c r="I186" s="106" t="s">
        <v>25</v>
      </c>
      <c r="J186" s="106"/>
      <c r="K186" s="106">
        <v>30</v>
      </c>
    </row>
    <row r="187" customHeight="1" spans="1:11">
      <c r="A187" s="106"/>
      <c r="B187" s="287" t="s">
        <v>21</v>
      </c>
      <c r="C187" s="287" t="s">
        <v>340</v>
      </c>
      <c r="D187" s="106">
        <v>1989</v>
      </c>
      <c r="E187" s="106" t="s">
        <v>102</v>
      </c>
      <c r="F187" s="106" t="s">
        <v>193</v>
      </c>
      <c r="G187" s="106">
        <v>548</v>
      </c>
      <c r="H187" s="106" t="s">
        <v>105</v>
      </c>
      <c r="I187" s="106" t="s">
        <v>25</v>
      </c>
      <c r="J187" s="106"/>
      <c r="K187" s="106">
        <v>30</v>
      </c>
    </row>
    <row r="188" customHeight="1" spans="1:11">
      <c r="A188" s="106"/>
      <c r="B188" s="287" t="s">
        <v>21</v>
      </c>
      <c r="C188" s="287" t="s">
        <v>341</v>
      </c>
      <c r="D188" s="106">
        <v>1989</v>
      </c>
      <c r="E188" s="106" t="s">
        <v>102</v>
      </c>
      <c r="F188" s="106" t="s">
        <v>193</v>
      </c>
      <c r="G188" s="106">
        <v>548</v>
      </c>
      <c r="H188" s="106" t="s">
        <v>105</v>
      </c>
      <c r="I188" s="106" t="s">
        <v>25</v>
      </c>
      <c r="J188" s="106"/>
      <c r="K188" s="106">
        <v>30</v>
      </c>
    </row>
    <row r="189" customHeight="1" spans="1:11">
      <c r="A189" s="106"/>
      <c r="B189" s="287" t="s">
        <v>21</v>
      </c>
      <c r="C189" s="287" t="s">
        <v>342</v>
      </c>
      <c r="D189" s="106">
        <v>1989</v>
      </c>
      <c r="E189" s="106" t="s">
        <v>102</v>
      </c>
      <c r="F189" s="106" t="s">
        <v>193</v>
      </c>
      <c r="G189" s="106">
        <v>548</v>
      </c>
      <c r="H189" s="106" t="s">
        <v>105</v>
      </c>
      <c r="I189" s="106" t="s">
        <v>25</v>
      </c>
      <c r="J189" s="106"/>
      <c r="K189" s="106">
        <v>30</v>
      </c>
    </row>
    <row r="190" customHeight="1" spans="1:11">
      <c r="A190" s="106"/>
      <c r="B190" s="287" t="s">
        <v>21</v>
      </c>
      <c r="C190" s="287" t="s">
        <v>343</v>
      </c>
      <c r="D190" s="106">
        <v>1989</v>
      </c>
      <c r="E190" s="106" t="s">
        <v>102</v>
      </c>
      <c r="F190" s="106" t="s">
        <v>193</v>
      </c>
      <c r="G190" s="106">
        <v>548</v>
      </c>
      <c r="H190" s="106" t="s">
        <v>105</v>
      </c>
      <c r="I190" s="106" t="s">
        <v>25</v>
      </c>
      <c r="J190" s="106"/>
      <c r="K190" s="106">
        <v>30</v>
      </c>
    </row>
    <row r="191" customHeight="1" spans="1:11">
      <c r="A191" s="106"/>
      <c r="B191" s="287" t="s">
        <v>21</v>
      </c>
      <c r="C191" s="287" t="s">
        <v>344</v>
      </c>
      <c r="D191" s="106">
        <v>1989</v>
      </c>
      <c r="E191" s="106" t="s">
        <v>102</v>
      </c>
      <c r="F191" s="106" t="s">
        <v>193</v>
      </c>
      <c r="G191" s="106">
        <v>548</v>
      </c>
      <c r="H191" s="106" t="s">
        <v>105</v>
      </c>
      <c r="I191" s="106" t="s">
        <v>25</v>
      </c>
      <c r="J191" s="106"/>
      <c r="K191" s="106">
        <v>30</v>
      </c>
    </row>
    <row r="192" customHeight="1" spans="1:11">
      <c r="A192" s="106"/>
      <c r="B192" s="287" t="s">
        <v>21</v>
      </c>
      <c r="C192" s="287" t="s">
        <v>345</v>
      </c>
      <c r="D192" s="106">
        <v>1989</v>
      </c>
      <c r="E192" s="106" t="s">
        <v>102</v>
      </c>
      <c r="F192" s="106" t="s">
        <v>193</v>
      </c>
      <c r="G192" s="106">
        <v>548</v>
      </c>
      <c r="H192" s="106" t="s">
        <v>105</v>
      </c>
      <c r="I192" s="106" t="s">
        <v>25</v>
      </c>
      <c r="J192" s="106"/>
      <c r="K192" s="106">
        <v>30</v>
      </c>
    </row>
    <row r="193" customHeight="1" spans="1:11">
      <c r="A193" s="106"/>
      <c r="B193" s="287" t="s">
        <v>21</v>
      </c>
      <c r="C193" s="287" t="s">
        <v>346</v>
      </c>
      <c r="D193" s="106">
        <v>1989</v>
      </c>
      <c r="E193" s="106" t="s">
        <v>102</v>
      </c>
      <c r="F193" s="106" t="s">
        <v>193</v>
      </c>
      <c r="G193" s="106">
        <v>548</v>
      </c>
      <c r="H193" s="106" t="s">
        <v>105</v>
      </c>
      <c r="I193" s="106" t="s">
        <v>25</v>
      </c>
      <c r="J193" s="106"/>
      <c r="K193" s="106">
        <v>30</v>
      </c>
    </row>
    <row r="194" customHeight="1" spans="1:11">
      <c r="A194" s="106"/>
      <c r="B194" s="287" t="s">
        <v>21</v>
      </c>
      <c r="C194" s="287" t="s">
        <v>347</v>
      </c>
      <c r="D194" s="106">
        <v>1989</v>
      </c>
      <c r="E194" s="106" t="s">
        <v>102</v>
      </c>
      <c r="F194" s="106" t="s">
        <v>193</v>
      </c>
      <c r="G194" s="106">
        <v>548</v>
      </c>
      <c r="H194" s="106" t="s">
        <v>105</v>
      </c>
      <c r="I194" s="106" t="s">
        <v>25</v>
      </c>
      <c r="J194" s="106"/>
      <c r="K194" s="106">
        <v>30</v>
      </c>
    </row>
    <row r="195" customHeight="1" spans="1:11">
      <c r="A195" s="106"/>
      <c r="B195" s="287" t="s">
        <v>21</v>
      </c>
      <c r="C195" s="287" t="s">
        <v>348</v>
      </c>
      <c r="D195" s="106">
        <v>1989</v>
      </c>
      <c r="E195" s="106" t="s">
        <v>102</v>
      </c>
      <c r="F195" s="106" t="s">
        <v>193</v>
      </c>
      <c r="G195" s="106">
        <v>548</v>
      </c>
      <c r="H195" s="106" t="s">
        <v>105</v>
      </c>
      <c r="I195" s="106" t="s">
        <v>25</v>
      </c>
      <c r="J195" s="106"/>
      <c r="K195" s="106">
        <v>30</v>
      </c>
    </row>
    <row r="196" customHeight="1" spans="1:11">
      <c r="A196" s="106"/>
      <c r="B196" s="287" t="s">
        <v>21</v>
      </c>
      <c r="C196" s="287" t="s">
        <v>349</v>
      </c>
      <c r="D196" s="106">
        <v>1989</v>
      </c>
      <c r="E196" s="106" t="s">
        <v>102</v>
      </c>
      <c r="F196" s="106" t="s">
        <v>193</v>
      </c>
      <c r="G196" s="106">
        <v>548</v>
      </c>
      <c r="H196" s="106" t="s">
        <v>105</v>
      </c>
      <c r="I196" s="106" t="s">
        <v>25</v>
      </c>
      <c r="J196" s="106"/>
      <c r="K196" s="106">
        <v>30</v>
      </c>
    </row>
    <row r="197" customHeight="1" spans="1:11">
      <c r="A197" s="106"/>
      <c r="B197" s="287" t="s">
        <v>21</v>
      </c>
      <c r="C197" s="287" t="s">
        <v>350</v>
      </c>
      <c r="D197" s="106">
        <v>1989</v>
      </c>
      <c r="E197" s="106" t="s">
        <v>102</v>
      </c>
      <c r="F197" s="106" t="s">
        <v>193</v>
      </c>
      <c r="G197" s="106">
        <v>548</v>
      </c>
      <c r="H197" s="106" t="s">
        <v>105</v>
      </c>
      <c r="I197" s="106" t="s">
        <v>25</v>
      </c>
      <c r="J197" s="106"/>
      <c r="K197" s="106">
        <v>30</v>
      </c>
    </row>
    <row r="198" customHeight="1" spans="1:11">
      <c r="A198" s="106"/>
      <c r="B198" s="287" t="s">
        <v>21</v>
      </c>
      <c r="C198" s="287" t="s">
        <v>351</v>
      </c>
      <c r="D198" s="106">
        <v>1989</v>
      </c>
      <c r="E198" s="106" t="s">
        <v>102</v>
      </c>
      <c r="F198" s="106" t="s">
        <v>193</v>
      </c>
      <c r="G198" s="106">
        <v>548</v>
      </c>
      <c r="H198" s="106" t="s">
        <v>105</v>
      </c>
      <c r="I198" s="106" t="s">
        <v>25</v>
      </c>
      <c r="J198" s="106"/>
      <c r="K198" s="106">
        <v>30</v>
      </c>
    </row>
    <row r="199" customHeight="1" spans="1:11">
      <c r="A199" s="106"/>
      <c r="B199" s="287" t="s">
        <v>21</v>
      </c>
      <c r="C199" s="287" t="s">
        <v>352</v>
      </c>
      <c r="D199" s="106">
        <v>1989</v>
      </c>
      <c r="E199" s="106" t="s">
        <v>102</v>
      </c>
      <c r="F199" s="106" t="s">
        <v>193</v>
      </c>
      <c r="G199" s="106">
        <v>548</v>
      </c>
      <c r="H199" s="106" t="s">
        <v>105</v>
      </c>
      <c r="I199" s="106" t="s">
        <v>25</v>
      </c>
      <c r="J199" s="106"/>
      <c r="K199" s="106">
        <v>30</v>
      </c>
    </row>
    <row r="200" customHeight="1" spans="1:11">
      <c r="A200" s="106"/>
      <c r="B200" s="287" t="s">
        <v>21</v>
      </c>
      <c r="C200" s="287" t="s">
        <v>353</v>
      </c>
      <c r="D200" s="106">
        <v>1989</v>
      </c>
      <c r="E200" s="106" t="s">
        <v>102</v>
      </c>
      <c r="F200" s="106" t="s">
        <v>193</v>
      </c>
      <c r="G200" s="106">
        <v>548</v>
      </c>
      <c r="H200" s="106" t="s">
        <v>105</v>
      </c>
      <c r="I200" s="106" t="s">
        <v>25</v>
      </c>
      <c r="J200" s="106"/>
      <c r="K200" s="106">
        <v>30</v>
      </c>
    </row>
    <row r="201" customHeight="1" spans="1:11">
      <c r="A201" s="106"/>
      <c r="B201" s="287" t="s">
        <v>21</v>
      </c>
      <c r="C201" s="287" t="s">
        <v>354</v>
      </c>
      <c r="D201" s="106">
        <v>1989</v>
      </c>
      <c r="E201" s="106" t="s">
        <v>102</v>
      </c>
      <c r="F201" s="106" t="s">
        <v>193</v>
      </c>
      <c r="G201" s="106">
        <v>548</v>
      </c>
      <c r="H201" s="106" t="s">
        <v>105</v>
      </c>
      <c r="I201" s="106" t="s">
        <v>25</v>
      </c>
      <c r="J201" s="106"/>
      <c r="K201" s="106">
        <v>30</v>
      </c>
    </row>
    <row r="202" customHeight="1" spans="1:11">
      <c r="A202" s="106"/>
      <c r="B202" s="287" t="s">
        <v>21</v>
      </c>
      <c r="C202" s="287" t="s">
        <v>355</v>
      </c>
      <c r="D202" s="106">
        <v>1989</v>
      </c>
      <c r="E202" s="106" t="s">
        <v>102</v>
      </c>
      <c r="F202" s="106" t="s">
        <v>193</v>
      </c>
      <c r="G202" s="106">
        <v>548</v>
      </c>
      <c r="H202" s="106" t="s">
        <v>105</v>
      </c>
      <c r="I202" s="106" t="s">
        <v>25</v>
      </c>
      <c r="J202" s="106"/>
      <c r="K202" s="106">
        <v>30</v>
      </c>
    </row>
    <row r="203" customHeight="1" spans="1:11">
      <c r="A203" s="106"/>
      <c r="B203" s="287" t="s">
        <v>21</v>
      </c>
      <c r="C203" s="287" t="s">
        <v>356</v>
      </c>
      <c r="D203" s="106">
        <v>1989</v>
      </c>
      <c r="E203" s="106" t="s">
        <v>102</v>
      </c>
      <c r="F203" s="106" t="s">
        <v>193</v>
      </c>
      <c r="G203" s="106">
        <v>548</v>
      </c>
      <c r="H203" s="106" t="s">
        <v>105</v>
      </c>
      <c r="I203" s="106" t="s">
        <v>25</v>
      </c>
      <c r="J203" s="106"/>
      <c r="K203" s="106">
        <v>30</v>
      </c>
    </row>
    <row r="204" customHeight="1" spans="1:11">
      <c r="A204" s="106"/>
      <c r="B204" s="287" t="s">
        <v>21</v>
      </c>
      <c r="C204" s="287" t="s">
        <v>357</v>
      </c>
      <c r="D204" s="106">
        <v>1989</v>
      </c>
      <c r="E204" s="106" t="s">
        <v>102</v>
      </c>
      <c r="F204" s="106" t="s">
        <v>193</v>
      </c>
      <c r="G204" s="106">
        <v>548</v>
      </c>
      <c r="H204" s="106" t="s">
        <v>105</v>
      </c>
      <c r="I204" s="106" t="s">
        <v>25</v>
      </c>
      <c r="J204" s="106"/>
      <c r="K204" s="106">
        <v>30</v>
      </c>
    </row>
    <row r="205" customHeight="1" spans="1:11">
      <c r="A205" s="106"/>
      <c r="B205" s="287" t="s">
        <v>21</v>
      </c>
      <c r="C205" s="287" t="s">
        <v>358</v>
      </c>
      <c r="D205" s="106">
        <v>1989</v>
      </c>
      <c r="E205" s="106" t="s">
        <v>102</v>
      </c>
      <c r="F205" s="106" t="s">
        <v>193</v>
      </c>
      <c r="G205" s="106">
        <v>548</v>
      </c>
      <c r="H205" s="106" t="s">
        <v>105</v>
      </c>
      <c r="I205" s="106" t="s">
        <v>25</v>
      </c>
      <c r="J205" s="106"/>
      <c r="K205" s="106">
        <v>30</v>
      </c>
    </row>
    <row r="206" customHeight="1" spans="1:11">
      <c r="A206" s="106"/>
      <c r="B206" s="287" t="s">
        <v>21</v>
      </c>
      <c r="C206" s="287" t="s">
        <v>359</v>
      </c>
      <c r="D206" s="106">
        <v>1989</v>
      </c>
      <c r="E206" s="106" t="s">
        <v>102</v>
      </c>
      <c r="F206" s="106" t="s">
        <v>193</v>
      </c>
      <c r="G206" s="106">
        <v>548</v>
      </c>
      <c r="H206" s="106" t="s">
        <v>105</v>
      </c>
      <c r="I206" s="106" t="s">
        <v>25</v>
      </c>
      <c r="J206" s="106"/>
      <c r="K206" s="106">
        <v>30</v>
      </c>
    </row>
    <row r="207" customHeight="1" spans="1:11">
      <c r="A207" s="106"/>
      <c r="B207" s="287" t="s">
        <v>21</v>
      </c>
      <c r="C207" s="287" t="s">
        <v>360</v>
      </c>
      <c r="D207" s="106">
        <v>1989</v>
      </c>
      <c r="E207" s="106" t="s">
        <v>102</v>
      </c>
      <c r="F207" s="106" t="s">
        <v>193</v>
      </c>
      <c r="G207" s="106">
        <v>548</v>
      </c>
      <c r="H207" s="106" t="s">
        <v>105</v>
      </c>
      <c r="I207" s="106" t="s">
        <v>25</v>
      </c>
      <c r="J207" s="106"/>
      <c r="K207" s="106">
        <v>30</v>
      </c>
    </row>
    <row r="208" customHeight="1" spans="1:11">
      <c r="A208" s="106"/>
      <c r="B208" s="287" t="s">
        <v>21</v>
      </c>
      <c r="C208" s="287" t="s">
        <v>361</v>
      </c>
      <c r="D208" s="106">
        <v>1989</v>
      </c>
      <c r="E208" s="106" t="s">
        <v>102</v>
      </c>
      <c r="F208" s="106" t="s">
        <v>193</v>
      </c>
      <c r="G208" s="106">
        <v>548</v>
      </c>
      <c r="H208" s="106" t="s">
        <v>105</v>
      </c>
      <c r="I208" s="106" t="s">
        <v>25</v>
      </c>
      <c r="J208" s="106"/>
      <c r="K208" s="106">
        <v>30</v>
      </c>
    </row>
    <row r="209" customHeight="1" spans="1:11">
      <c r="A209" s="106"/>
      <c r="B209" s="287" t="s">
        <v>21</v>
      </c>
      <c r="C209" s="287" t="s">
        <v>362</v>
      </c>
      <c r="D209" s="106">
        <v>1989</v>
      </c>
      <c r="E209" s="106" t="s">
        <v>102</v>
      </c>
      <c r="F209" s="106" t="s">
        <v>193</v>
      </c>
      <c r="G209" s="106">
        <v>548</v>
      </c>
      <c r="H209" s="106" t="s">
        <v>105</v>
      </c>
      <c r="I209" s="106" t="s">
        <v>25</v>
      </c>
      <c r="J209" s="106"/>
      <c r="K209" s="106">
        <v>30</v>
      </c>
    </row>
    <row r="210" customHeight="1" spans="1:11">
      <c r="A210" s="106"/>
      <c r="B210" s="287" t="s">
        <v>21</v>
      </c>
      <c r="C210" s="287" t="s">
        <v>363</v>
      </c>
      <c r="D210" s="106">
        <v>1989</v>
      </c>
      <c r="E210" s="106" t="s">
        <v>102</v>
      </c>
      <c r="F210" s="106" t="s">
        <v>193</v>
      </c>
      <c r="G210" s="106">
        <v>548</v>
      </c>
      <c r="H210" s="106" t="s">
        <v>105</v>
      </c>
      <c r="I210" s="106" t="s">
        <v>25</v>
      </c>
      <c r="J210" s="106"/>
      <c r="K210" s="106">
        <v>30</v>
      </c>
    </row>
    <row r="211" customHeight="1" spans="1:11">
      <c r="A211" s="106"/>
      <c r="B211" s="287" t="s">
        <v>21</v>
      </c>
      <c r="C211" s="287" t="s">
        <v>364</v>
      </c>
      <c r="D211" s="106">
        <v>1989</v>
      </c>
      <c r="E211" s="106" t="s">
        <v>102</v>
      </c>
      <c r="F211" s="106" t="s">
        <v>193</v>
      </c>
      <c r="G211" s="106">
        <v>548</v>
      </c>
      <c r="H211" s="106" t="s">
        <v>105</v>
      </c>
      <c r="I211" s="106" t="s">
        <v>25</v>
      </c>
      <c r="J211" s="106"/>
      <c r="K211" s="106">
        <v>30</v>
      </c>
    </row>
    <row r="212" customHeight="1" spans="1:11">
      <c r="A212" s="106"/>
      <c r="B212" s="287" t="s">
        <v>21</v>
      </c>
      <c r="C212" s="287" t="s">
        <v>365</v>
      </c>
      <c r="D212" s="106">
        <v>1989</v>
      </c>
      <c r="E212" s="106" t="s">
        <v>102</v>
      </c>
      <c r="F212" s="106" t="s">
        <v>193</v>
      </c>
      <c r="G212" s="106">
        <v>548</v>
      </c>
      <c r="H212" s="106" t="s">
        <v>105</v>
      </c>
      <c r="I212" s="106" t="s">
        <v>25</v>
      </c>
      <c r="J212" s="106"/>
      <c r="K212" s="106">
        <v>30</v>
      </c>
    </row>
    <row r="213" customHeight="1" spans="1:11">
      <c r="A213" s="106"/>
      <c r="B213" s="287" t="s">
        <v>21</v>
      </c>
      <c r="C213" s="287" t="s">
        <v>366</v>
      </c>
      <c r="D213" s="106">
        <v>1989</v>
      </c>
      <c r="E213" s="106" t="s">
        <v>102</v>
      </c>
      <c r="F213" s="106" t="s">
        <v>193</v>
      </c>
      <c r="G213" s="106">
        <v>548</v>
      </c>
      <c r="H213" s="106" t="s">
        <v>105</v>
      </c>
      <c r="I213" s="106" t="s">
        <v>25</v>
      </c>
      <c r="J213" s="106"/>
      <c r="K213" s="106">
        <v>30</v>
      </c>
    </row>
    <row r="214" customHeight="1" spans="1:11">
      <c r="A214" s="106"/>
      <c r="B214" s="287" t="s">
        <v>21</v>
      </c>
      <c r="C214" s="287" t="s">
        <v>367</v>
      </c>
      <c r="D214" s="106">
        <v>1989</v>
      </c>
      <c r="E214" s="106" t="s">
        <v>102</v>
      </c>
      <c r="F214" s="106" t="s">
        <v>193</v>
      </c>
      <c r="G214" s="106">
        <v>548</v>
      </c>
      <c r="H214" s="106" t="s">
        <v>105</v>
      </c>
      <c r="I214" s="106" t="s">
        <v>25</v>
      </c>
      <c r="J214" s="106"/>
      <c r="K214" s="106">
        <v>30</v>
      </c>
    </row>
    <row r="215" customHeight="1" spans="1:11">
      <c r="A215" s="106"/>
      <c r="B215" s="287" t="s">
        <v>21</v>
      </c>
      <c r="C215" s="287" t="s">
        <v>368</v>
      </c>
      <c r="D215" s="106">
        <v>1989</v>
      </c>
      <c r="E215" s="106" t="s">
        <v>102</v>
      </c>
      <c r="F215" s="106" t="s">
        <v>193</v>
      </c>
      <c r="G215" s="106">
        <v>548</v>
      </c>
      <c r="H215" s="106" t="s">
        <v>105</v>
      </c>
      <c r="I215" s="106" t="s">
        <v>25</v>
      </c>
      <c r="J215" s="106"/>
      <c r="K215" s="106">
        <v>30</v>
      </c>
    </row>
    <row r="216" customHeight="1" spans="1:11">
      <c r="A216" s="106"/>
      <c r="B216" s="287" t="s">
        <v>21</v>
      </c>
      <c r="C216" s="287" t="s">
        <v>369</v>
      </c>
      <c r="D216" s="106">
        <v>1989</v>
      </c>
      <c r="E216" s="106" t="s">
        <v>102</v>
      </c>
      <c r="F216" s="106" t="s">
        <v>193</v>
      </c>
      <c r="G216" s="106">
        <v>548</v>
      </c>
      <c r="H216" s="106" t="s">
        <v>105</v>
      </c>
      <c r="I216" s="106" t="s">
        <v>25</v>
      </c>
      <c r="J216" s="106"/>
      <c r="K216" s="106">
        <v>30</v>
      </c>
    </row>
    <row r="217" customHeight="1" spans="1:11">
      <c r="A217" s="106"/>
      <c r="B217" s="287" t="s">
        <v>21</v>
      </c>
      <c r="C217" s="287" t="s">
        <v>370</v>
      </c>
      <c r="D217" s="106">
        <v>1989</v>
      </c>
      <c r="E217" s="106" t="s">
        <v>102</v>
      </c>
      <c r="F217" s="106" t="s">
        <v>193</v>
      </c>
      <c r="G217" s="106">
        <v>548</v>
      </c>
      <c r="H217" s="106" t="s">
        <v>105</v>
      </c>
      <c r="I217" s="106" t="s">
        <v>25</v>
      </c>
      <c r="J217" s="106"/>
      <c r="K217" s="106">
        <v>30</v>
      </c>
    </row>
    <row r="218" customHeight="1" spans="1:11">
      <c r="A218" s="106"/>
      <c r="B218" s="287" t="s">
        <v>21</v>
      </c>
      <c r="C218" s="287" t="s">
        <v>371</v>
      </c>
      <c r="D218" s="106">
        <v>1989</v>
      </c>
      <c r="E218" s="106" t="s">
        <v>102</v>
      </c>
      <c r="F218" s="106" t="s">
        <v>193</v>
      </c>
      <c r="G218" s="106">
        <v>548</v>
      </c>
      <c r="H218" s="106" t="s">
        <v>105</v>
      </c>
      <c r="I218" s="106" t="s">
        <v>25</v>
      </c>
      <c r="J218" s="106"/>
      <c r="K218" s="106">
        <v>30</v>
      </c>
    </row>
    <row r="219" customHeight="1" spans="1:11">
      <c r="A219" s="106"/>
      <c r="B219" s="287" t="s">
        <v>21</v>
      </c>
      <c r="C219" s="287" t="s">
        <v>372</v>
      </c>
      <c r="D219" s="106">
        <v>1989</v>
      </c>
      <c r="E219" s="106" t="s">
        <v>102</v>
      </c>
      <c r="F219" s="106" t="s">
        <v>193</v>
      </c>
      <c r="G219" s="106">
        <v>548</v>
      </c>
      <c r="H219" s="106" t="s">
        <v>105</v>
      </c>
      <c r="I219" s="106" t="s">
        <v>25</v>
      </c>
      <c r="J219" s="106"/>
      <c r="K219" s="106">
        <v>30</v>
      </c>
    </row>
    <row r="220" customHeight="1" spans="1:11">
      <c r="A220" s="106"/>
      <c r="B220" s="287" t="s">
        <v>21</v>
      </c>
      <c r="C220" s="287" t="s">
        <v>373</v>
      </c>
      <c r="D220" s="106">
        <v>1989</v>
      </c>
      <c r="E220" s="106" t="s">
        <v>102</v>
      </c>
      <c r="F220" s="106" t="s">
        <v>193</v>
      </c>
      <c r="G220" s="106">
        <v>548</v>
      </c>
      <c r="H220" s="106" t="s">
        <v>105</v>
      </c>
      <c r="I220" s="106" t="s">
        <v>25</v>
      </c>
      <c r="J220" s="106"/>
      <c r="K220" s="106">
        <v>30</v>
      </c>
    </row>
    <row r="221" customHeight="1" spans="1:11">
      <c r="A221" s="106"/>
      <c r="B221" s="287" t="s">
        <v>21</v>
      </c>
      <c r="C221" s="287" t="s">
        <v>374</v>
      </c>
      <c r="D221" s="106">
        <v>1989</v>
      </c>
      <c r="E221" s="106" t="s">
        <v>102</v>
      </c>
      <c r="F221" s="106" t="s">
        <v>193</v>
      </c>
      <c r="G221" s="106">
        <v>548</v>
      </c>
      <c r="H221" s="106" t="s">
        <v>105</v>
      </c>
      <c r="I221" s="106" t="s">
        <v>25</v>
      </c>
      <c r="J221" s="106"/>
      <c r="K221" s="106">
        <v>30</v>
      </c>
    </row>
    <row r="222" customHeight="1" spans="1:11">
      <c r="A222" s="106"/>
      <c r="B222" s="287" t="s">
        <v>21</v>
      </c>
      <c r="C222" s="287" t="s">
        <v>375</v>
      </c>
      <c r="D222" s="106">
        <v>1989</v>
      </c>
      <c r="E222" s="106" t="s">
        <v>102</v>
      </c>
      <c r="F222" s="106" t="s">
        <v>193</v>
      </c>
      <c r="G222" s="106">
        <v>548</v>
      </c>
      <c r="H222" s="106" t="s">
        <v>105</v>
      </c>
      <c r="I222" s="106" t="s">
        <v>25</v>
      </c>
      <c r="J222" s="106"/>
      <c r="K222" s="106">
        <v>30</v>
      </c>
    </row>
    <row r="223" customHeight="1" spans="1:11">
      <c r="A223" s="106"/>
      <c r="B223" s="287" t="s">
        <v>21</v>
      </c>
      <c r="C223" s="287" t="s">
        <v>376</v>
      </c>
      <c r="D223" s="106">
        <v>1989</v>
      </c>
      <c r="E223" s="106" t="s">
        <v>102</v>
      </c>
      <c r="F223" s="106" t="s">
        <v>193</v>
      </c>
      <c r="G223" s="106">
        <v>548</v>
      </c>
      <c r="H223" s="106" t="s">
        <v>105</v>
      </c>
      <c r="I223" s="106" t="s">
        <v>25</v>
      </c>
      <c r="J223" s="106"/>
      <c r="K223" s="106">
        <v>30</v>
      </c>
    </row>
    <row r="224" customHeight="1" spans="1:11">
      <c r="A224" s="106"/>
      <c r="B224" s="287" t="s">
        <v>21</v>
      </c>
      <c r="C224" s="287" t="s">
        <v>377</v>
      </c>
      <c r="D224" s="106">
        <v>1989</v>
      </c>
      <c r="E224" s="106" t="s">
        <v>102</v>
      </c>
      <c r="F224" s="106" t="s">
        <v>193</v>
      </c>
      <c r="G224" s="106">
        <v>548</v>
      </c>
      <c r="H224" s="106" t="s">
        <v>105</v>
      </c>
      <c r="I224" s="106" t="s">
        <v>25</v>
      </c>
      <c r="J224" s="106"/>
      <c r="K224" s="106">
        <v>30</v>
      </c>
    </row>
    <row r="225" customHeight="1" spans="1:11">
      <c r="A225" s="106"/>
      <c r="B225" s="287" t="s">
        <v>21</v>
      </c>
      <c r="C225" s="287" t="s">
        <v>378</v>
      </c>
      <c r="D225" s="106">
        <v>1989</v>
      </c>
      <c r="E225" s="106" t="s">
        <v>102</v>
      </c>
      <c r="F225" s="106" t="s">
        <v>193</v>
      </c>
      <c r="G225" s="106">
        <v>548</v>
      </c>
      <c r="H225" s="106" t="s">
        <v>105</v>
      </c>
      <c r="I225" s="106" t="s">
        <v>25</v>
      </c>
      <c r="J225" s="106"/>
      <c r="K225" s="106">
        <v>30</v>
      </c>
    </row>
    <row r="226" customHeight="1" spans="1:11">
      <c r="A226" s="106"/>
      <c r="B226" s="287" t="s">
        <v>21</v>
      </c>
      <c r="C226" s="287" t="s">
        <v>379</v>
      </c>
      <c r="D226" s="106">
        <v>1989</v>
      </c>
      <c r="E226" s="106" t="s">
        <v>102</v>
      </c>
      <c r="F226" s="106" t="s">
        <v>193</v>
      </c>
      <c r="G226" s="106">
        <v>548</v>
      </c>
      <c r="H226" s="106" t="s">
        <v>105</v>
      </c>
      <c r="I226" s="106" t="s">
        <v>25</v>
      </c>
      <c r="J226" s="106"/>
      <c r="K226" s="106">
        <v>30</v>
      </c>
    </row>
    <row r="227" customHeight="1" spans="1:11">
      <c r="A227" s="106"/>
      <c r="B227" s="287" t="s">
        <v>21</v>
      </c>
      <c r="C227" s="287" t="s">
        <v>380</v>
      </c>
      <c r="D227" s="106">
        <v>1989</v>
      </c>
      <c r="E227" s="106" t="s">
        <v>102</v>
      </c>
      <c r="F227" s="106" t="s">
        <v>193</v>
      </c>
      <c r="G227" s="106">
        <v>548</v>
      </c>
      <c r="H227" s="106" t="s">
        <v>105</v>
      </c>
      <c r="I227" s="106" t="s">
        <v>25</v>
      </c>
      <c r="J227" s="106"/>
      <c r="K227" s="106">
        <v>30</v>
      </c>
    </row>
    <row r="228" customHeight="1" spans="1:11">
      <c r="A228" s="106"/>
      <c r="B228" s="287" t="s">
        <v>21</v>
      </c>
      <c r="C228" s="287" t="s">
        <v>381</v>
      </c>
      <c r="D228" s="106">
        <v>1989</v>
      </c>
      <c r="E228" s="106" t="s">
        <v>102</v>
      </c>
      <c r="F228" s="106" t="s">
        <v>193</v>
      </c>
      <c r="G228" s="106">
        <v>548</v>
      </c>
      <c r="H228" s="106" t="s">
        <v>105</v>
      </c>
      <c r="I228" s="106" t="s">
        <v>25</v>
      </c>
      <c r="J228" s="106"/>
      <c r="K228" s="106">
        <v>30</v>
      </c>
    </row>
    <row r="229" customHeight="1" spans="1:11">
      <c r="A229" s="106"/>
      <c r="B229" s="287" t="s">
        <v>21</v>
      </c>
      <c r="C229" s="287" t="s">
        <v>382</v>
      </c>
      <c r="D229" s="106">
        <v>1989</v>
      </c>
      <c r="E229" s="106" t="s">
        <v>102</v>
      </c>
      <c r="F229" s="106" t="s">
        <v>193</v>
      </c>
      <c r="G229" s="106">
        <v>548</v>
      </c>
      <c r="H229" s="106" t="s">
        <v>105</v>
      </c>
      <c r="I229" s="106" t="s">
        <v>25</v>
      </c>
      <c r="J229" s="106"/>
      <c r="K229" s="106">
        <v>30</v>
      </c>
    </row>
    <row r="230" customHeight="1" spans="1:11">
      <c r="A230" s="106"/>
      <c r="B230" s="287" t="s">
        <v>21</v>
      </c>
      <c r="C230" s="287" t="s">
        <v>383</v>
      </c>
      <c r="D230" s="106">
        <v>1989</v>
      </c>
      <c r="E230" s="106" t="s">
        <v>102</v>
      </c>
      <c r="F230" s="106" t="s">
        <v>193</v>
      </c>
      <c r="G230" s="106">
        <v>548</v>
      </c>
      <c r="H230" s="106" t="s">
        <v>105</v>
      </c>
      <c r="I230" s="106" t="s">
        <v>25</v>
      </c>
      <c r="J230" s="106"/>
      <c r="K230" s="106">
        <v>30</v>
      </c>
    </row>
    <row r="231" customHeight="1" spans="1:11">
      <c r="A231" s="106"/>
      <c r="B231" s="287" t="s">
        <v>21</v>
      </c>
      <c r="C231" s="287" t="s">
        <v>384</v>
      </c>
      <c r="D231" s="106">
        <v>1989</v>
      </c>
      <c r="E231" s="106" t="s">
        <v>102</v>
      </c>
      <c r="F231" s="106" t="s">
        <v>193</v>
      </c>
      <c r="G231" s="106">
        <v>548</v>
      </c>
      <c r="H231" s="106" t="s">
        <v>105</v>
      </c>
      <c r="I231" s="106" t="s">
        <v>25</v>
      </c>
      <c r="J231" s="106"/>
      <c r="K231" s="106">
        <v>30</v>
      </c>
    </row>
    <row r="232" customHeight="1" spans="1:11">
      <c r="A232" s="106"/>
      <c r="B232" s="287" t="s">
        <v>21</v>
      </c>
      <c r="C232" s="287" t="s">
        <v>385</v>
      </c>
      <c r="D232" s="106">
        <v>1989</v>
      </c>
      <c r="E232" s="106" t="s">
        <v>102</v>
      </c>
      <c r="F232" s="106" t="s">
        <v>193</v>
      </c>
      <c r="G232" s="106">
        <v>548</v>
      </c>
      <c r="H232" s="106" t="s">
        <v>105</v>
      </c>
      <c r="I232" s="106" t="s">
        <v>25</v>
      </c>
      <c r="J232" s="106"/>
      <c r="K232" s="106">
        <v>30</v>
      </c>
    </row>
    <row r="233" customHeight="1" spans="1:11">
      <c r="A233" s="106"/>
      <c r="B233" s="287" t="s">
        <v>21</v>
      </c>
      <c r="C233" s="287" t="s">
        <v>386</v>
      </c>
      <c r="D233" s="106">
        <v>2011</v>
      </c>
      <c r="E233" s="106" t="s">
        <v>172</v>
      </c>
      <c r="F233" s="106" t="s">
        <v>387</v>
      </c>
      <c r="G233" s="106" t="s">
        <v>388</v>
      </c>
      <c r="H233" s="106" t="s">
        <v>173</v>
      </c>
      <c r="I233" s="106" t="s">
        <v>25</v>
      </c>
      <c r="J233" s="106"/>
      <c r="K233" s="106">
        <v>30</v>
      </c>
    </row>
    <row r="234" customHeight="1" spans="1:11">
      <c r="A234" s="106"/>
      <c r="B234" s="287" t="s">
        <v>21</v>
      </c>
      <c r="C234" s="287" t="s">
        <v>389</v>
      </c>
      <c r="D234" s="106">
        <v>1978</v>
      </c>
      <c r="E234" s="106" t="s">
        <v>62</v>
      </c>
      <c r="F234" s="106" t="s">
        <v>390</v>
      </c>
      <c r="G234" s="106">
        <v>160</v>
      </c>
      <c r="H234" s="106" t="s">
        <v>105</v>
      </c>
      <c r="I234" s="106" t="s">
        <v>72</v>
      </c>
      <c r="J234" s="106"/>
      <c r="K234" s="106">
        <v>30</v>
      </c>
    </row>
    <row r="235" customHeight="1" spans="1:11">
      <c r="A235" s="106"/>
      <c r="B235" s="287" t="s">
        <v>21</v>
      </c>
      <c r="C235" s="287" t="s">
        <v>391</v>
      </c>
      <c r="D235" s="106">
        <v>2011</v>
      </c>
      <c r="E235" s="106" t="s">
        <v>151</v>
      </c>
      <c r="F235" s="106" t="s">
        <v>392</v>
      </c>
      <c r="G235" s="106" t="s">
        <v>393</v>
      </c>
      <c r="H235" s="106" t="s">
        <v>160</v>
      </c>
      <c r="I235" s="106" t="s">
        <v>25</v>
      </c>
      <c r="J235" s="106"/>
      <c r="K235" s="106">
        <v>30</v>
      </c>
    </row>
    <row r="236" customHeight="1" spans="1:11">
      <c r="A236" s="106"/>
      <c r="B236" s="287" t="s">
        <v>21</v>
      </c>
      <c r="C236" s="287" t="s">
        <v>394</v>
      </c>
      <c r="D236" s="106">
        <v>2010</v>
      </c>
      <c r="E236" s="106" t="s">
        <v>163</v>
      </c>
      <c r="F236" s="106" t="s">
        <v>395</v>
      </c>
      <c r="G236" s="106" t="s">
        <v>396</v>
      </c>
      <c r="H236" s="106" t="s">
        <v>154</v>
      </c>
      <c r="I236" s="106" t="s">
        <v>25</v>
      </c>
      <c r="J236" s="106"/>
      <c r="K236" s="106">
        <v>30</v>
      </c>
    </row>
    <row r="237" customHeight="1" spans="1:11">
      <c r="A237" s="106"/>
      <c r="B237" s="287"/>
      <c r="C237" s="287" t="s">
        <v>397</v>
      </c>
      <c r="D237" s="106">
        <v>1987</v>
      </c>
      <c r="E237" s="106" t="s">
        <v>62</v>
      </c>
      <c r="F237" s="106" t="s">
        <v>190</v>
      </c>
      <c r="G237" s="106">
        <v>170</v>
      </c>
      <c r="H237" s="106" t="s">
        <v>398</v>
      </c>
      <c r="I237" s="106" t="s">
        <v>25</v>
      </c>
      <c r="J237" s="106"/>
      <c r="K237" s="106">
        <v>30</v>
      </c>
    </row>
    <row r="238" customHeight="1" spans="1:11">
      <c r="A238" s="106"/>
      <c r="B238" s="287"/>
      <c r="C238" s="287" t="s">
        <v>399</v>
      </c>
      <c r="D238" s="106">
        <v>1993</v>
      </c>
      <c r="E238" s="106" t="s">
        <v>62</v>
      </c>
      <c r="F238" s="106" t="s">
        <v>145</v>
      </c>
      <c r="G238" s="106">
        <v>98</v>
      </c>
      <c r="H238" s="106" t="s">
        <v>105</v>
      </c>
      <c r="I238" s="106" t="s">
        <v>72</v>
      </c>
      <c r="J238" s="106"/>
      <c r="K238" s="106">
        <v>30</v>
      </c>
    </row>
    <row r="239" customHeight="1" spans="1:11">
      <c r="A239" s="106"/>
      <c r="B239" s="287"/>
      <c r="C239" s="287" t="s">
        <v>400</v>
      </c>
      <c r="D239" s="106">
        <v>1993</v>
      </c>
      <c r="E239" s="106" t="s">
        <v>62</v>
      </c>
      <c r="F239" s="106" t="s">
        <v>145</v>
      </c>
      <c r="G239" s="106">
        <v>98</v>
      </c>
      <c r="H239" s="106" t="s">
        <v>105</v>
      </c>
      <c r="I239" s="106" t="s">
        <v>72</v>
      </c>
      <c r="J239" s="106"/>
      <c r="K239" s="106">
        <v>30</v>
      </c>
    </row>
    <row r="240" customHeight="1" spans="1:11">
      <c r="A240" s="106"/>
      <c r="B240" s="287"/>
      <c r="C240" s="287" t="s">
        <v>401</v>
      </c>
      <c r="D240" s="106">
        <v>1993</v>
      </c>
      <c r="E240" s="106" t="s">
        <v>62</v>
      </c>
      <c r="F240" s="106" t="s">
        <v>145</v>
      </c>
      <c r="G240" s="106">
        <v>98</v>
      </c>
      <c r="H240" s="106" t="s">
        <v>105</v>
      </c>
      <c r="I240" s="106" t="s">
        <v>72</v>
      </c>
      <c r="J240" s="106"/>
      <c r="K240" s="106">
        <v>30</v>
      </c>
    </row>
    <row r="241" customHeight="1" spans="1:11">
      <c r="A241" s="106"/>
      <c r="B241" s="287"/>
      <c r="C241" s="287" t="s">
        <v>402</v>
      </c>
      <c r="D241" s="106">
        <v>1993</v>
      </c>
      <c r="E241" s="106" t="s">
        <v>62</v>
      </c>
      <c r="F241" s="106" t="s">
        <v>145</v>
      </c>
      <c r="G241" s="106">
        <v>98</v>
      </c>
      <c r="H241" s="106" t="s">
        <v>105</v>
      </c>
      <c r="I241" s="106" t="s">
        <v>72</v>
      </c>
      <c r="J241" s="106"/>
      <c r="K241" s="106">
        <v>30</v>
      </c>
    </row>
    <row r="242" customHeight="1" spans="1:11">
      <c r="A242" s="106"/>
      <c r="B242" s="287"/>
      <c r="C242" s="287" t="s">
        <v>403</v>
      </c>
      <c r="D242" s="106">
        <v>1993</v>
      </c>
      <c r="E242" s="106" t="s">
        <v>62</v>
      </c>
      <c r="F242" s="106" t="s">
        <v>145</v>
      </c>
      <c r="G242" s="106">
        <v>98</v>
      </c>
      <c r="H242" s="106" t="s">
        <v>105</v>
      </c>
      <c r="I242" s="106" t="s">
        <v>72</v>
      </c>
      <c r="J242" s="106"/>
      <c r="K242" s="106">
        <v>30</v>
      </c>
    </row>
    <row r="243" customHeight="1" spans="1:11">
      <c r="A243" s="106"/>
      <c r="B243" s="287"/>
      <c r="C243" s="287" t="s">
        <v>404</v>
      </c>
      <c r="D243" s="106">
        <v>1993</v>
      </c>
      <c r="E243" s="106" t="s">
        <v>62</v>
      </c>
      <c r="F243" s="106" t="s">
        <v>145</v>
      </c>
      <c r="G243" s="106">
        <v>98</v>
      </c>
      <c r="H243" s="106" t="s">
        <v>105</v>
      </c>
      <c r="I243" s="106" t="s">
        <v>72</v>
      </c>
      <c r="J243" s="106"/>
      <c r="K243" s="106">
        <v>30</v>
      </c>
    </row>
    <row r="244" customHeight="1" spans="1:11">
      <c r="A244" s="106"/>
      <c r="B244" s="287"/>
      <c r="C244" s="287" t="s">
        <v>405</v>
      </c>
      <c r="D244" s="106">
        <v>1993</v>
      </c>
      <c r="E244" s="106" t="s">
        <v>62</v>
      </c>
      <c r="F244" s="106" t="s">
        <v>145</v>
      </c>
      <c r="G244" s="106">
        <v>98</v>
      </c>
      <c r="H244" s="106" t="s">
        <v>105</v>
      </c>
      <c r="I244" s="106" t="s">
        <v>72</v>
      </c>
      <c r="J244" s="106"/>
      <c r="K244" s="106">
        <v>30</v>
      </c>
    </row>
    <row r="245" customHeight="1" spans="1:11">
      <c r="A245" s="106"/>
      <c r="B245" s="287" t="s">
        <v>21</v>
      </c>
      <c r="C245" s="287" t="s">
        <v>406</v>
      </c>
      <c r="D245" s="106">
        <v>2018</v>
      </c>
      <c r="E245" s="106" t="s">
        <v>75</v>
      </c>
      <c r="F245" s="106" t="s">
        <v>407</v>
      </c>
      <c r="G245" s="106" t="s">
        <v>408</v>
      </c>
      <c r="H245" s="106" t="s">
        <v>298</v>
      </c>
      <c r="I245" s="106" t="s">
        <v>72</v>
      </c>
      <c r="J245" s="106"/>
      <c r="K245" s="106">
        <v>35</v>
      </c>
    </row>
    <row r="246" customHeight="1" spans="1:11">
      <c r="A246" s="106"/>
      <c r="B246" s="287" t="s">
        <v>21</v>
      </c>
      <c r="C246" s="287" t="s">
        <v>409</v>
      </c>
      <c r="D246" s="106">
        <v>2019</v>
      </c>
      <c r="E246" s="106" t="s">
        <v>39</v>
      </c>
      <c r="F246" s="106" t="s">
        <v>36</v>
      </c>
      <c r="G246" s="106" t="s">
        <v>202</v>
      </c>
      <c r="H246" s="106" t="s">
        <v>203</v>
      </c>
      <c r="I246" s="106" t="s">
        <v>25</v>
      </c>
      <c r="J246" s="106"/>
      <c r="K246" s="106">
        <v>35</v>
      </c>
    </row>
    <row r="247" customHeight="1" spans="1:11">
      <c r="A247" s="106"/>
      <c r="B247" s="287" t="s">
        <v>21</v>
      </c>
      <c r="C247" s="287" t="s">
        <v>410</v>
      </c>
      <c r="D247" s="106">
        <v>2019</v>
      </c>
      <c r="E247" s="106" t="s">
        <v>39</v>
      </c>
      <c r="F247" s="106" t="s">
        <v>36</v>
      </c>
      <c r="G247" s="106" t="s">
        <v>202</v>
      </c>
      <c r="H247" s="106" t="s">
        <v>203</v>
      </c>
      <c r="I247" s="106" t="s">
        <v>25</v>
      </c>
      <c r="J247" s="106"/>
      <c r="K247" s="106">
        <v>35</v>
      </c>
    </row>
    <row r="248" customHeight="1" spans="1:11">
      <c r="A248" s="106"/>
      <c r="B248" s="287" t="s">
        <v>21</v>
      </c>
      <c r="C248" s="287" t="s">
        <v>411</v>
      </c>
      <c r="D248" s="106">
        <v>2019</v>
      </c>
      <c r="E248" s="106" t="s">
        <v>39</v>
      </c>
      <c r="F248" s="106" t="s">
        <v>36</v>
      </c>
      <c r="G248" s="106" t="s">
        <v>202</v>
      </c>
      <c r="H248" s="106" t="s">
        <v>203</v>
      </c>
      <c r="I248" s="106" t="s">
        <v>25</v>
      </c>
      <c r="J248" s="106"/>
      <c r="K248" s="106">
        <v>35</v>
      </c>
    </row>
    <row r="249" customHeight="1" spans="1:11">
      <c r="A249" s="106"/>
      <c r="B249" s="323" t="s">
        <v>16</v>
      </c>
      <c r="C249" s="287" t="s">
        <v>412</v>
      </c>
      <c r="D249" s="106">
        <v>2019</v>
      </c>
      <c r="E249" s="106" t="s">
        <v>413</v>
      </c>
      <c r="F249" s="106" t="s">
        <v>297</v>
      </c>
      <c r="G249" s="106">
        <v>85</v>
      </c>
      <c r="H249" s="106"/>
      <c r="I249" s="106" t="s">
        <v>20</v>
      </c>
      <c r="J249" s="106"/>
      <c r="K249" s="106">
        <v>35</v>
      </c>
    </row>
    <row r="250" customHeight="1" spans="1:11">
      <c r="A250" s="106"/>
      <c r="B250" s="287" t="s">
        <v>21</v>
      </c>
      <c r="C250" s="287" t="s">
        <v>414</v>
      </c>
      <c r="D250" s="106">
        <v>2018</v>
      </c>
      <c r="E250" s="106" t="s">
        <v>415</v>
      </c>
      <c r="F250" s="106" t="s">
        <v>43</v>
      </c>
      <c r="G250" s="106" t="s">
        <v>416</v>
      </c>
      <c r="H250" s="106" t="s">
        <v>417</v>
      </c>
      <c r="I250" s="106" t="s">
        <v>30</v>
      </c>
      <c r="J250" s="106"/>
      <c r="K250" s="106">
        <v>35</v>
      </c>
    </row>
    <row r="251" customHeight="1" spans="1:11">
      <c r="A251" s="106"/>
      <c r="B251" s="287" t="s">
        <v>21</v>
      </c>
      <c r="C251" s="287" t="s">
        <v>418</v>
      </c>
      <c r="D251" s="106">
        <v>1984</v>
      </c>
      <c r="E251" s="106" t="s">
        <v>62</v>
      </c>
      <c r="F251" s="106" t="s">
        <v>419</v>
      </c>
      <c r="G251" s="106"/>
      <c r="H251" s="106">
        <v>182</v>
      </c>
      <c r="I251" s="106" t="s">
        <v>25</v>
      </c>
      <c r="J251" s="106"/>
      <c r="K251" s="106">
        <v>35</v>
      </c>
    </row>
    <row r="252" customHeight="1" spans="1:11">
      <c r="A252" s="106"/>
      <c r="B252" s="287" t="s">
        <v>66</v>
      </c>
      <c r="C252" s="287" t="s">
        <v>420</v>
      </c>
      <c r="D252" s="106">
        <v>2020</v>
      </c>
      <c r="E252" s="106" t="s">
        <v>23</v>
      </c>
      <c r="F252" s="106" t="s">
        <v>49</v>
      </c>
      <c r="G252" s="106">
        <v>150</v>
      </c>
      <c r="H252" s="106" t="s">
        <v>243</v>
      </c>
      <c r="I252" s="106" t="s">
        <v>68</v>
      </c>
      <c r="J252" s="106"/>
      <c r="K252" s="106">
        <v>35</v>
      </c>
    </row>
    <row r="253" customHeight="1" spans="1:11">
      <c r="A253" s="106"/>
      <c r="B253" s="287" t="s">
        <v>66</v>
      </c>
      <c r="C253" s="287" t="s">
        <v>421</v>
      </c>
      <c r="D253" s="106">
        <v>2020</v>
      </c>
      <c r="E253" s="106" t="s">
        <v>23</v>
      </c>
      <c r="F253" s="106" t="s">
        <v>49</v>
      </c>
      <c r="G253" s="106">
        <v>150</v>
      </c>
      <c r="H253" s="106" t="s">
        <v>243</v>
      </c>
      <c r="I253" s="106" t="s">
        <v>68</v>
      </c>
      <c r="J253" s="106"/>
      <c r="K253" s="106">
        <v>35</v>
      </c>
    </row>
    <row r="254" customHeight="1" spans="1:11">
      <c r="A254" s="106"/>
      <c r="B254" s="287" t="s">
        <v>66</v>
      </c>
      <c r="C254" s="287" t="s">
        <v>422</v>
      </c>
      <c r="D254" s="106">
        <v>2020</v>
      </c>
      <c r="E254" s="106" t="s">
        <v>23</v>
      </c>
      <c r="F254" s="106" t="s">
        <v>49</v>
      </c>
      <c r="G254" s="106">
        <v>150</v>
      </c>
      <c r="H254" s="106" t="s">
        <v>243</v>
      </c>
      <c r="I254" s="106" t="s">
        <v>68</v>
      </c>
      <c r="J254" s="106"/>
      <c r="K254" s="106">
        <v>35</v>
      </c>
    </row>
    <row r="255" customHeight="1" spans="1:11">
      <c r="A255" s="106"/>
      <c r="B255" s="287" t="s">
        <v>21</v>
      </c>
      <c r="C255" s="287" t="s">
        <v>423</v>
      </c>
      <c r="D255" s="106">
        <v>2015</v>
      </c>
      <c r="E255" s="106" t="s">
        <v>75</v>
      </c>
      <c r="F255" s="106" t="s">
        <v>424</v>
      </c>
      <c r="G255" s="106" t="s">
        <v>425</v>
      </c>
      <c r="H255" s="106" t="s">
        <v>105</v>
      </c>
      <c r="I255" s="106" t="s">
        <v>30</v>
      </c>
      <c r="J255" s="106"/>
      <c r="K255" s="106">
        <v>35</v>
      </c>
    </row>
    <row r="256" customHeight="1" spans="1:11">
      <c r="A256" s="106"/>
      <c r="B256" s="287" t="s">
        <v>21</v>
      </c>
      <c r="C256" s="287" t="s">
        <v>426</v>
      </c>
      <c r="D256" s="106">
        <v>2015</v>
      </c>
      <c r="E256" s="106" t="s">
        <v>75</v>
      </c>
      <c r="F256" s="106" t="s">
        <v>424</v>
      </c>
      <c r="G256" s="106" t="s">
        <v>425</v>
      </c>
      <c r="H256" s="106" t="s">
        <v>105</v>
      </c>
      <c r="I256" s="106" t="s">
        <v>30</v>
      </c>
      <c r="J256" s="106"/>
      <c r="K256" s="106">
        <v>35</v>
      </c>
    </row>
    <row r="257" customHeight="1" spans="1:11">
      <c r="A257" s="106"/>
      <c r="B257" s="287" t="s">
        <v>21</v>
      </c>
      <c r="C257" s="287" t="s">
        <v>427</v>
      </c>
      <c r="D257" s="106">
        <v>2015</v>
      </c>
      <c r="E257" s="106" t="s">
        <v>75</v>
      </c>
      <c r="F257" s="106" t="s">
        <v>424</v>
      </c>
      <c r="G257" s="106" t="s">
        <v>425</v>
      </c>
      <c r="H257" s="106" t="s">
        <v>105</v>
      </c>
      <c r="I257" s="106" t="s">
        <v>30</v>
      </c>
      <c r="J257" s="106"/>
      <c r="K257" s="106">
        <v>35</v>
      </c>
    </row>
    <row r="258" customHeight="1" spans="1:11">
      <c r="A258" s="106"/>
      <c r="B258" s="287" t="s">
        <v>21</v>
      </c>
      <c r="C258" s="287" t="s">
        <v>428</v>
      </c>
      <c r="D258" s="106">
        <v>2015</v>
      </c>
      <c r="E258" s="106" t="s">
        <v>75</v>
      </c>
      <c r="F258" s="106" t="s">
        <v>424</v>
      </c>
      <c r="G258" s="106" t="s">
        <v>425</v>
      </c>
      <c r="H258" s="106" t="s">
        <v>105</v>
      </c>
      <c r="I258" s="106" t="s">
        <v>30</v>
      </c>
      <c r="J258" s="106"/>
      <c r="K258" s="106">
        <v>35</v>
      </c>
    </row>
    <row r="259" customHeight="1" spans="1:11">
      <c r="A259" s="106"/>
      <c r="B259" s="287" t="s">
        <v>21</v>
      </c>
      <c r="C259" s="287" t="s">
        <v>429</v>
      </c>
      <c r="D259" s="106">
        <v>2015</v>
      </c>
      <c r="E259" s="106" t="s">
        <v>75</v>
      </c>
      <c r="F259" s="106" t="s">
        <v>424</v>
      </c>
      <c r="G259" s="106" t="s">
        <v>425</v>
      </c>
      <c r="H259" s="106" t="s">
        <v>105</v>
      </c>
      <c r="I259" s="106" t="s">
        <v>30</v>
      </c>
      <c r="J259" s="106"/>
      <c r="K259" s="106">
        <v>35</v>
      </c>
    </row>
    <row r="260" customHeight="1" spans="1:11">
      <c r="A260" s="106"/>
      <c r="B260" s="287" t="s">
        <v>21</v>
      </c>
      <c r="C260" s="287" t="s">
        <v>430</v>
      </c>
      <c r="D260" s="106">
        <v>2015</v>
      </c>
      <c r="E260" s="106" t="s">
        <v>75</v>
      </c>
      <c r="F260" s="106" t="s">
        <v>424</v>
      </c>
      <c r="G260" s="106" t="s">
        <v>425</v>
      </c>
      <c r="H260" s="106" t="s">
        <v>105</v>
      </c>
      <c r="I260" s="106" t="s">
        <v>30</v>
      </c>
      <c r="J260" s="106"/>
      <c r="K260" s="106">
        <v>35</v>
      </c>
    </row>
    <row r="261" customHeight="1" spans="1:11">
      <c r="A261" s="106"/>
      <c r="B261" s="287" t="s">
        <v>21</v>
      </c>
      <c r="C261" s="287" t="s">
        <v>431</v>
      </c>
      <c r="D261" s="106">
        <v>2015</v>
      </c>
      <c r="E261" s="106" t="s">
        <v>75</v>
      </c>
      <c r="F261" s="106" t="s">
        <v>424</v>
      </c>
      <c r="G261" s="106" t="s">
        <v>425</v>
      </c>
      <c r="H261" s="106" t="s">
        <v>105</v>
      </c>
      <c r="I261" s="106" t="s">
        <v>30</v>
      </c>
      <c r="J261" s="106"/>
      <c r="K261" s="106">
        <v>35</v>
      </c>
    </row>
    <row r="262" customHeight="1" spans="1:11">
      <c r="A262" s="106"/>
      <c r="B262" s="287" t="s">
        <v>21</v>
      </c>
      <c r="C262" s="287" t="s">
        <v>432</v>
      </c>
      <c r="D262" s="106">
        <v>2015</v>
      </c>
      <c r="E262" s="106" t="s">
        <v>75</v>
      </c>
      <c r="F262" s="106" t="s">
        <v>424</v>
      </c>
      <c r="G262" s="106" t="s">
        <v>425</v>
      </c>
      <c r="H262" s="106" t="s">
        <v>105</v>
      </c>
      <c r="I262" s="106" t="s">
        <v>30</v>
      </c>
      <c r="J262" s="106"/>
      <c r="K262" s="106">
        <v>35</v>
      </c>
    </row>
    <row r="263" customHeight="1" spans="1:11">
      <c r="A263" s="106"/>
      <c r="B263" s="287" t="s">
        <v>21</v>
      </c>
      <c r="C263" s="287" t="s">
        <v>433</v>
      </c>
      <c r="D263" s="106">
        <v>2015</v>
      </c>
      <c r="E263" s="106" t="s">
        <v>75</v>
      </c>
      <c r="F263" s="106" t="s">
        <v>424</v>
      </c>
      <c r="G263" s="106" t="s">
        <v>425</v>
      </c>
      <c r="H263" s="106" t="s">
        <v>105</v>
      </c>
      <c r="I263" s="106" t="s">
        <v>30</v>
      </c>
      <c r="J263" s="106"/>
      <c r="K263" s="106">
        <v>35</v>
      </c>
    </row>
    <row r="264" customHeight="1" spans="1:11">
      <c r="A264" s="106"/>
      <c r="B264" s="287" t="s">
        <v>21</v>
      </c>
      <c r="C264" s="287" t="s">
        <v>434</v>
      </c>
      <c r="D264" s="106">
        <v>2015</v>
      </c>
      <c r="E264" s="106" t="s">
        <v>75</v>
      </c>
      <c r="F264" s="106" t="s">
        <v>424</v>
      </c>
      <c r="G264" s="106" t="s">
        <v>425</v>
      </c>
      <c r="H264" s="106" t="s">
        <v>105</v>
      </c>
      <c r="I264" s="106" t="s">
        <v>30</v>
      </c>
      <c r="J264" s="106"/>
      <c r="K264" s="106">
        <v>35</v>
      </c>
    </row>
    <row r="265" customHeight="1" spans="1:11">
      <c r="A265" s="106"/>
      <c r="B265" s="287" t="s">
        <v>21</v>
      </c>
      <c r="C265" s="287" t="s">
        <v>435</v>
      </c>
      <c r="D265" s="106">
        <v>2015</v>
      </c>
      <c r="E265" s="106" t="s">
        <v>75</v>
      </c>
      <c r="F265" s="106" t="s">
        <v>424</v>
      </c>
      <c r="G265" s="106" t="s">
        <v>425</v>
      </c>
      <c r="H265" s="106" t="s">
        <v>105</v>
      </c>
      <c r="I265" s="106" t="s">
        <v>30</v>
      </c>
      <c r="J265" s="106"/>
      <c r="K265" s="106">
        <v>35</v>
      </c>
    </row>
    <row r="266" customHeight="1" spans="1:11">
      <c r="A266" s="106"/>
      <c r="B266" s="287" t="s">
        <v>21</v>
      </c>
      <c r="C266" s="287" t="s">
        <v>436</v>
      </c>
      <c r="D266" s="106">
        <v>2015</v>
      </c>
      <c r="E266" s="106" t="s">
        <v>75</v>
      </c>
      <c r="F266" s="106" t="s">
        <v>424</v>
      </c>
      <c r="G266" s="106" t="s">
        <v>425</v>
      </c>
      <c r="H266" s="106" t="s">
        <v>105</v>
      </c>
      <c r="I266" s="106" t="s">
        <v>30</v>
      </c>
      <c r="J266" s="106"/>
      <c r="K266" s="106">
        <v>35</v>
      </c>
    </row>
    <row r="267" customHeight="1" spans="1:11">
      <c r="A267" s="106"/>
      <c r="B267" s="287" t="s">
        <v>21</v>
      </c>
      <c r="C267" s="287" t="s">
        <v>437</v>
      </c>
      <c r="D267" s="106">
        <v>2015</v>
      </c>
      <c r="E267" s="106" t="s">
        <v>75</v>
      </c>
      <c r="F267" s="106" t="s">
        <v>424</v>
      </c>
      <c r="G267" s="106" t="s">
        <v>425</v>
      </c>
      <c r="H267" s="106" t="s">
        <v>105</v>
      </c>
      <c r="I267" s="106" t="s">
        <v>30</v>
      </c>
      <c r="J267" s="106"/>
      <c r="K267" s="106">
        <v>35</v>
      </c>
    </row>
    <row r="268" customHeight="1" spans="1:11">
      <c r="A268" s="106"/>
      <c r="B268" s="287" t="s">
        <v>21</v>
      </c>
      <c r="C268" s="287" t="s">
        <v>438</v>
      </c>
      <c r="D268" s="106">
        <v>2015</v>
      </c>
      <c r="E268" s="106" t="s">
        <v>75</v>
      </c>
      <c r="F268" s="106" t="s">
        <v>424</v>
      </c>
      <c r="G268" s="106" t="s">
        <v>425</v>
      </c>
      <c r="H268" s="106" t="s">
        <v>105</v>
      </c>
      <c r="I268" s="106" t="s">
        <v>30</v>
      </c>
      <c r="J268" s="106"/>
      <c r="K268" s="106">
        <v>35</v>
      </c>
    </row>
    <row r="269" customHeight="1" spans="1:11">
      <c r="A269" s="106"/>
      <c r="B269" s="287" t="s">
        <v>21</v>
      </c>
      <c r="C269" s="287" t="s">
        <v>439</v>
      </c>
      <c r="D269" s="106">
        <v>2015</v>
      </c>
      <c r="E269" s="106" t="s">
        <v>75</v>
      </c>
      <c r="F269" s="106" t="s">
        <v>424</v>
      </c>
      <c r="G269" s="106" t="s">
        <v>425</v>
      </c>
      <c r="H269" s="106" t="s">
        <v>105</v>
      </c>
      <c r="I269" s="106" t="s">
        <v>30</v>
      </c>
      <c r="J269" s="106"/>
      <c r="K269" s="106">
        <v>35</v>
      </c>
    </row>
    <row r="270" customHeight="1" spans="1:11">
      <c r="A270" s="106"/>
      <c r="B270" s="287" t="s">
        <v>21</v>
      </c>
      <c r="C270" s="287" t="s">
        <v>440</v>
      </c>
      <c r="D270" s="106">
        <v>2015</v>
      </c>
      <c r="E270" s="106" t="s">
        <v>75</v>
      </c>
      <c r="F270" s="106" t="s">
        <v>424</v>
      </c>
      <c r="G270" s="106" t="s">
        <v>425</v>
      </c>
      <c r="H270" s="106" t="s">
        <v>105</v>
      </c>
      <c r="I270" s="106" t="s">
        <v>30</v>
      </c>
      <c r="J270" s="106"/>
      <c r="K270" s="106">
        <v>35</v>
      </c>
    </row>
    <row r="271" customHeight="1" spans="1:11">
      <c r="A271" s="106"/>
      <c r="B271" s="287"/>
      <c r="C271" s="287" t="s">
        <v>441</v>
      </c>
      <c r="D271" s="106">
        <v>1987</v>
      </c>
      <c r="E271" s="106" t="s">
        <v>119</v>
      </c>
      <c r="F271" s="106" t="s">
        <v>190</v>
      </c>
      <c r="G271" s="106">
        <v>35</v>
      </c>
      <c r="H271" s="106" t="s">
        <v>105</v>
      </c>
      <c r="I271" s="106" t="s">
        <v>25</v>
      </c>
      <c r="J271" s="106"/>
      <c r="K271" s="106">
        <v>35</v>
      </c>
    </row>
    <row r="272" customHeight="1" spans="1:11">
      <c r="A272" s="106"/>
      <c r="B272" s="287"/>
      <c r="C272" s="287" t="s">
        <v>442</v>
      </c>
      <c r="D272" s="106">
        <v>1987</v>
      </c>
      <c r="E272" s="106" t="s">
        <v>119</v>
      </c>
      <c r="F272" s="106" t="s">
        <v>190</v>
      </c>
      <c r="G272" s="106">
        <v>35</v>
      </c>
      <c r="H272" s="106" t="s">
        <v>105</v>
      </c>
      <c r="I272" s="106" t="s">
        <v>25</v>
      </c>
      <c r="J272" s="106"/>
      <c r="K272" s="106">
        <v>35</v>
      </c>
    </row>
    <row r="273" customHeight="1" spans="1:11">
      <c r="A273" s="106"/>
      <c r="B273" s="287"/>
      <c r="C273" s="287" t="s">
        <v>443</v>
      </c>
      <c r="D273" s="106">
        <v>1987</v>
      </c>
      <c r="E273" s="106" t="s">
        <v>119</v>
      </c>
      <c r="F273" s="106" t="s">
        <v>190</v>
      </c>
      <c r="G273" s="106">
        <v>35</v>
      </c>
      <c r="H273" s="106" t="s">
        <v>105</v>
      </c>
      <c r="I273" s="106" t="s">
        <v>25</v>
      </c>
      <c r="J273" s="106"/>
      <c r="K273" s="106">
        <v>35</v>
      </c>
    </row>
    <row r="274" customHeight="1" spans="1:11">
      <c r="A274" s="106"/>
      <c r="B274" s="287"/>
      <c r="C274" s="287" t="s">
        <v>444</v>
      </c>
      <c r="D274" s="106">
        <v>1987</v>
      </c>
      <c r="E274" s="106" t="s">
        <v>119</v>
      </c>
      <c r="F274" s="106" t="s">
        <v>190</v>
      </c>
      <c r="G274" s="106">
        <v>35</v>
      </c>
      <c r="H274" s="106" t="s">
        <v>105</v>
      </c>
      <c r="I274" s="106" t="s">
        <v>25</v>
      </c>
      <c r="J274" s="106"/>
      <c r="K274" s="106">
        <v>35</v>
      </c>
    </row>
    <row r="275" customHeight="1" spans="1:11">
      <c r="A275" s="106"/>
      <c r="B275" s="287"/>
      <c r="C275" s="287" t="s">
        <v>445</v>
      </c>
      <c r="D275" s="106">
        <v>1987</v>
      </c>
      <c r="E275" s="106" t="s">
        <v>119</v>
      </c>
      <c r="F275" s="106" t="s">
        <v>190</v>
      </c>
      <c r="G275" s="106">
        <v>35</v>
      </c>
      <c r="H275" s="106" t="s">
        <v>105</v>
      </c>
      <c r="I275" s="106" t="s">
        <v>25</v>
      </c>
      <c r="J275" s="106"/>
      <c r="K275" s="106">
        <v>35</v>
      </c>
    </row>
    <row r="276" customHeight="1" spans="1:11">
      <c r="A276" s="106"/>
      <c r="B276" s="287"/>
      <c r="C276" s="287" t="s">
        <v>446</v>
      </c>
      <c r="D276" s="106">
        <v>1987</v>
      </c>
      <c r="E276" s="106" t="s">
        <v>119</v>
      </c>
      <c r="F276" s="106" t="s">
        <v>190</v>
      </c>
      <c r="G276" s="106">
        <v>35</v>
      </c>
      <c r="H276" s="106" t="s">
        <v>105</v>
      </c>
      <c r="I276" s="106" t="s">
        <v>25</v>
      </c>
      <c r="J276" s="106"/>
      <c r="K276" s="106">
        <v>35</v>
      </c>
    </row>
    <row r="277" customHeight="1" spans="1:11">
      <c r="A277" s="106"/>
      <c r="B277" s="287"/>
      <c r="C277" s="287" t="s">
        <v>447</v>
      </c>
      <c r="D277" s="106">
        <v>1987</v>
      </c>
      <c r="E277" s="106" t="s">
        <v>119</v>
      </c>
      <c r="F277" s="106" t="s">
        <v>190</v>
      </c>
      <c r="G277" s="106">
        <v>35</v>
      </c>
      <c r="H277" s="106" t="s">
        <v>105</v>
      </c>
      <c r="I277" s="106" t="s">
        <v>25</v>
      </c>
      <c r="J277" s="106"/>
      <c r="K277" s="106">
        <v>35</v>
      </c>
    </row>
    <row r="278" customHeight="1" spans="1:11">
      <c r="A278" s="106"/>
      <c r="B278" s="287"/>
      <c r="C278" s="287" t="s">
        <v>448</v>
      </c>
      <c r="D278" s="106">
        <v>1987</v>
      </c>
      <c r="E278" s="106" t="s">
        <v>119</v>
      </c>
      <c r="F278" s="106" t="s">
        <v>190</v>
      </c>
      <c r="G278" s="106">
        <v>35</v>
      </c>
      <c r="H278" s="106" t="s">
        <v>105</v>
      </c>
      <c r="I278" s="106" t="s">
        <v>25</v>
      </c>
      <c r="J278" s="106"/>
      <c r="K278" s="106">
        <v>35</v>
      </c>
    </row>
    <row r="279" customHeight="1" spans="1:11">
      <c r="A279" s="106"/>
      <c r="B279" s="287"/>
      <c r="C279" s="287" t="s">
        <v>449</v>
      </c>
      <c r="D279" s="106">
        <v>1987</v>
      </c>
      <c r="E279" s="106" t="s">
        <v>119</v>
      </c>
      <c r="F279" s="106" t="s">
        <v>190</v>
      </c>
      <c r="G279" s="106">
        <v>35</v>
      </c>
      <c r="H279" s="106" t="s">
        <v>105</v>
      </c>
      <c r="I279" s="106" t="s">
        <v>25</v>
      </c>
      <c r="J279" s="106"/>
      <c r="K279" s="106">
        <v>35</v>
      </c>
    </row>
    <row r="280" customHeight="1" spans="1:11">
      <c r="A280" s="106"/>
      <c r="B280" s="287"/>
      <c r="C280" s="287" t="s">
        <v>450</v>
      </c>
      <c r="D280" s="106">
        <v>1987</v>
      </c>
      <c r="E280" s="106" t="s">
        <v>119</v>
      </c>
      <c r="F280" s="106" t="s">
        <v>190</v>
      </c>
      <c r="G280" s="106">
        <v>35</v>
      </c>
      <c r="H280" s="106" t="s">
        <v>105</v>
      </c>
      <c r="I280" s="106" t="s">
        <v>25</v>
      </c>
      <c r="J280" s="106"/>
      <c r="K280" s="106">
        <v>35</v>
      </c>
    </row>
    <row r="281" customHeight="1" spans="1:11">
      <c r="A281" s="106"/>
      <c r="B281" s="287"/>
      <c r="C281" s="287" t="s">
        <v>451</v>
      </c>
      <c r="D281" s="106">
        <v>1987</v>
      </c>
      <c r="E281" s="106" t="s">
        <v>119</v>
      </c>
      <c r="F281" s="106" t="s">
        <v>190</v>
      </c>
      <c r="G281" s="106">
        <v>35</v>
      </c>
      <c r="H281" s="106" t="s">
        <v>105</v>
      </c>
      <c r="I281" s="106" t="s">
        <v>25</v>
      </c>
      <c r="J281" s="106"/>
      <c r="K281" s="106">
        <v>35</v>
      </c>
    </row>
    <row r="282" customHeight="1" spans="1:11">
      <c r="A282" s="106"/>
      <c r="B282" s="287"/>
      <c r="C282" s="287" t="s">
        <v>452</v>
      </c>
      <c r="D282" s="106">
        <v>1987</v>
      </c>
      <c r="E282" s="106" t="s">
        <v>119</v>
      </c>
      <c r="F282" s="106" t="s">
        <v>190</v>
      </c>
      <c r="G282" s="106">
        <v>35</v>
      </c>
      <c r="H282" s="106" t="s">
        <v>105</v>
      </c>
      <c r="I282" s="106" t="s">
        <v>25</v>
      </c>
      <c r="J282" s="106"/>
      <c r="K282" s="106">
        <v>35</v>
      </c>
    </row>
    <row r="283" customHeight="1" spans="1:11">
      <c r="A283" s="106"/>
      <c r="B283" s="287"/>
      <c r="C283" s="287" t="s">
        <v>453</v>
      </c>
      <c r="D283" s="106">
        <v>1987</v>
      </c>
      <c r="E283" s="106" t="s">
        <v>119</v>
      </c>
      <c r="F283" s="106" t="s">
        <v>190</v>
      </c>
      <c r="G283" s="106">
        <v>35</v>
      </c>
      <c r="H283" s="106" t="s">
        <v>105</v>
      </c>
      <c r="I283" s="106" t="s">
        <v>25</v>
      </c>
      <c r="J283" s="106"/>
      <c r="K283" s="106">
        <v>35</v>
      </c>
    </row>
    <row r="284" customHeight="1" spans="1:11">
      <c r="A284" s="106"/>
      <c r="B284" s="287"/>
      <c r="C284" s="287" t="s">
        <v>454</v>
      </c>
      <c r="D284" s="106">
        <v>1987</v>
      </c>
      <c r="E284" s="106" t="s">
        <v>119</v>
      </c>
      <c r="F284" s="106" t="s">
        <v>190</v>
      </c>
      <c r="G284" s="106">
        <v>35</v>
      </c>
      <c r="H284" s="106" t="s">
        <v>105</v>
      </c>
      <c r="I284" s="106" t="s">
        <v>25</v>
      </c>
      <c r="J284" s="106"/>
      <c r="K284" s="106">
        <v>35</v>
      </c>
    </row>
    <row r="285" customHeight="1" spans="1:11">
      <c r="A285" s="106"/>
      <c r="B285" s="287"/>
      <c r="C285" s="287" t="s">
        <v>455</v>
      </c>
      <c r="D285" s="106">
        <v>1987</v>
      </c>
      <c r="E285" s="106" t="s">
        <v>119</v>
      </c>
      <c r="F285" s="106" t="s">
        <v>190</v>
      </c>
      <c r="G285" s="106">
        <v>35</v>
      </c>
      <c r="H285" s="106" t="s">
        <v>105</v>
      </c>
      <c r="I285" s="106" t="s">
        <v>25</v>
      </c>
      <c r="J285" s="106"/>
      <c r="K285" s="106">
        <v>35</v>
      </c>
    </row>
    <row r="286" customHeight="1" spans="1:11">
      <c r="A286" s="106"/>
      <c r="B286" s="287"/>
      <c r="C286" s="287" t="s">
        <v>456</v>
      </c>
      <c r="D286" s="106">
        <v>1987</v>
      </c>
      <c r="E286" s="106" t="s">
        <v>119</v>
      </c>
      <c r="F286" s="106" t="s">
        <v>190</v>
      </c>
      <c r="G286" s="106">
        <v>35</v>
      </c>
      <c r="H286" s="106" t="s">
        <v>105</v>
      </c>
      <c r="I286" s="106" t="s">
        <v>25</v>
      </c>
      <c r="J286" s="106"/>
      <c r="K286" s="106">
        <v>35</v>
      </c>
    </row>
    <row r="287" customHeight="1" spans="1:11">
      <c r="A287" s="106"/>
      <c r="B287" s="287"/>
      <c r="C287" s="287" t="s">
        <v>457</v>
      </c>
      <c r="D287" s="106">
        <v>1987</v>
      </c>
      <c r="E287" s="106" t="s">
        <v>119</v>
      </c>
      <c r="F287" s="106" t="s">
        <v>190</v>
      </c>
      <c r="G287" s="106">
        <v>35</v>
      </c>
      <c r="H287" s="106" t="s">
        <v>105</v>
      </c>
      <c r="I287" s="106" t="s">
        <v>25</v>
      </c>
      <c r="J287" s="106"/>
      <c r="K287" s="106">
        <v>35</v>
      </c>
    </row>
    <row r="288" customHeight="1" spans="1:11">
      <c r="A288" s="106"/>
      <c r="B288" s="287"/>
      <c r="C288" s="287" t="s">
        <v>458</v>
      </c>
      <c r="D288" s="106">
        <v>1987</v>
      </c>
      <c r="E288" s="106" t="s">
        <v>119</v>
      </c>
      <c r="F288" s="106" t="s">
        <v>190</v>
      </c>
      <c r="G288" s="106">
        <v>35</v>
      </c>
      <c r="H288" s="106" t="s">
        <v>105</v>
      </c>
      <c r="I288" s="106" t="s">
        <v>25</v>
      </c>
      <c r="J288" s="106"/>
      <c r="K288" s="106">
        <v>35</v>
      </c>
    </row>
    <row r="289" customHeight="1" spans="1:11">
      <c r="A289" s="106"/>
      <c r="B289" s="287"/>
      <c r="C289" s="287" t="s">
        <v>459</v>
      </c>
      <c r="D289" s="106">
        <v>1987</v>
      </c>
      <c r="E289" s="106" t="s">
        <v>119</v>
      </c>
      <c r="F289" s="106" t="s">
        <v>190</v>
      </c>
      <c r="G289" s="106">
        <v>35</v>
      </c>
      <c r="H289" s="106" t="s">
        <v>105</v>
      </c>
      <c r="I289" s="106" t="s">
        <v>25</v>
      </c>
      <c r="J289" s="106"/>
      <c r="K289" s="106">
        <v>35</v>
      </c>
    </row>
    <row r="290" customHeight="1" spans="1:11">
      <c r="A290" s="106"/>
      <c r="B290" s="287"/>
      <c r="C290" s="287" t="s">
        <v>460</v>
      </c>
      <c r="D290" s="106">
        <v>1987</v>
      </c>
      <c r="E290" s="106" t="s">
        <v>119</v>
      </c>
      <c r="F290" s="106" t="s">
        <v>190</v>
      </c>
      <c r="G290" s="106">
        <v>35</v>
      </c>
      <c r="H290" s="106" t="s">
        <v>105</v>
      </c>
      <c r="I290" s="106" t="s">
        <v>25</v>
      </c>
      <c r="J290" s="106"/>
      <c r="K290" s="106">
        <v>35</v>
      </c>
    </row>
    <row r="291" customHeight="1" spans="1:11">
      <c r="A291" s="106"/>
      <c r="B291" s="287" t="s">
        <v>66</v>
      </c>
      <c r="C291" s="287" t="s">
        <v>461</v>
      </c>
      <c r="D291" s="106">
        <v>1993</v>
      </c>
      <c r="E291" s="106" t="s">
        <v>62</v>
      </c>
      <c r="F291" s="106" t="s">
        <v>145</v>
      </c>
      <c r="G291" s="106">
        <v>98</v>
      </c>
      <c r="H291" s="106" t="s">
        <v>105</v>
      </c>
      <c r="I291" s="106" t="s">
        <v>462</v>
      </c>
      <c r="J291" s="106"/>
      <c r="K291" s="106">
        <v>35</v>
      </c>
    </row>
    <row r="292" customHeight="1" spans="1:11">
      <c r="A292" s="106"/>
      <c r="B292" s="287" t="s">
        <v>66</v>
      </c>
      <c r="C292" s="287" t="s">
        <v>463</v>
      </c>
      <c r="D292" s="290">
        <v>2018</v>
      </c>
      <c r="E292" s="290" t="s">
        <v>464</v>
      </c>
      <c r="F292" s="291" t="s">
        <v>58</v>
      </c>
      <c r="G292" s="290" t="s">
        <v>465</v>
      </c>
      <c r="H292" s="290" t="s">
        <v>466</v>
      </c>
      <c r="I292" s="290" t="s">
        <v>467</v>
      </c>
      <c r="J292" s="106"/>
      <c r="K292" s="106">
        <v>40</v>
      </c>
    </row>
    <row r="293" customHeight="1" spans="1:11">
      <c r="A293" s="106"/>
      <c r="B293" s="287" t="s">
        <v>21</v>
      </c>
      <c r="C293" s="287" t="s">
        <v>468</v>
      </c>
      <c r="D293" s="302">
        <v>2020</v>
      </c>
      <c r="E293" s="302" t="s">
        <v>469</v>
      </c>
      <c r="F293" s="302" t="s">
        <v>19</v>
      </c>
      <c r="G293" s="302" t="s">
        <v>470</v>
      </c>
      <c r="H293" s="302"/>
      <c r="I293" s="302" t="s">
        <v>25</v>
      </c>
      <c r="J293" s="106"/>
      <c r="K293" s="106">
        <v>40</v>
      </c>
    </row>
    <row r="294" customHeight="1" spans="1:11">
      <c r="A294" s="106"/>
      <c r="B294" s="287" t="s">
        <v>21</v>
      </c>
      <c r="C294" s="287" t="s">
        <v>471</v>
      </c>
      <c r="D294" s="302">
        <v>2020</v>
      </c>
      <c r="E294" s="302" t="s">
        <v>469</v>
      </c>
      <c r="F294" s="302" t="s">
        <v>19</v>
      </c>
      <c r="G294" s="302" t="s">
        <v>470</v>
      </c>
      <c r="H294" s="302"/>
      <c r="I294" s="302" t="s">
        <v>25</v>
      </c>
      <c r="J294" s="106"/>
      <c r="K294" s="106">
        <v>40</v>
      </c>
    </row>
    <row r="295" customHeight="1" spans="1:11">
      <c r="A295" s="106"/>
      <c r="B295" s="287" t="s">
        <v>16</v>
      </c>
      <c r="C295" s="287" t="s">
        <v>472</v>
      </c>
      <c r="D295" s="297">
        <v>2020</v>
      </c>
      <c r="E295" s="297" t="s">
        <v>473</v>
      </c>
      <c r="F295" s="297" t="s">
        <v>19</v>
      </c>
      <c r="G295" s="297" t="s">
        <v>474</v>
      </c>
      <c r="H295" s="297"/>
      <c r="I295" s="297" t="s">
        <v>20</v>
      </c>
      <c r="J295" s="106"/>
      <c r="K295" s="106">
        <v>40</v>
      </c>
    </row>
    <row r="296" customHeight="1" spans="1:11">
      <c r="A296" s="106"/>
      <c r="B296" s="287" t="s">
        <v>21</v>
      </c>
      <c r="C296" s="287" t="s">
        <v>475</v>
      </c>
      <c r="D296" s="106">
        <v>2018</v>
      </c>
      <c r="E296" s="106" t="s">
        <v>75</v>
      </c>
      <c r="F296" s="106" t="s">
        <v>43</v>
      </c>
      <c r="G296" s="106" t="s">
        <v>476</v>
      </c>
      <c r="H296" s="106" t="s">
        <v>477</v>
      </c>
      <c r="I296" s="106" t="s">
        <v>25</v>
      </c>
      <c r="J296" s="106"/>
      <c r="K296" s="106">
        <v>40</v>
      </c>
    </row>
    <row r="297" customHeight="1" spans="1:11">
      <c r="A297" s="106"/>
      <c r="B297" s="287" t="s">
        <v>21</v>
      </c>
      <c r="C297" s="287" t="s">
        <v>478</v>
      </c>
      <c r="D297" s="106">
        <v>1986</v>
      </c>
      <c r="E297" s="106" t="s">
        <v>119</v>
      </c>
      <c r="F297" s="106" t="s">
        <v>479</v>
      </c>
      <c r="G297" s="106"/>
      <c r="H297" s="106">
        <v>28</v>
      </c>
      <c r="I297" s="106" t="s">
        <v>25</v>
      </c>
      <c r="J297" s="106"/>
      <c r="K297" s="106">
        <v>40</v>
      </c>
    </row>
    <row r="298" customHeight="1" spans="1:11">
      <c r="A298" s="106"/>
      <c r="B298" s="287" t="s">
        <v>21</v>
      </c>
      <c r="C298" s="287" t="s">
        <v>480</v>
      </c>
      <c r="D298" s="106">
        <v>2018</v>
      </c>
      <c r="E298" s="106" t="s">
        <v>62</v>
      </c>
      <c r="F298" s="106" t="s">
        <v>481</v>
      </c>
      <c r="G298" s="106" t="s">
        <v>298</v>
      </c>
      <c r="H298" s="106">
        <v>18</v>
      </c>
      <c r="I298" s="106" t="s">
        <v>30</v>
      </c>
      <c r="J298" s="106"/>
      <c r="K298" s="106">
        <v>40</v>
      </c>
    </row>
    <row r="299" customHeight="1" spans="1:11">
      <c r="A299" s="106"/>
      <c r="B299" s="287" t="s">
        <v>21</v>
      </c>
      <c r="C299" s="287" t="s">
        <v>482</v>
      </c>
      <c r="D299" s="106">
        <v>2019</v>
      </c>
      <c r="E299" s="106" t="s">
        <v>483</v>
      </c>
      <c r="F299" s="106" t="s">
        <v>484</v>
      </c>
      <c r="G299" s="106" t="s">
        <v>485</v>
      </c>
      <c r="H299" s="106" t="s">
        <v>486</v>
      </c>
      <c r="I299" s="106" t="s">
        <v>25</v>
      </c>
      <c r="J299" s="106"/>
      <c r="K299" s="106">
        <v>40</v>
      </c>
    </row>
    <row r="300" customHeight="1" spans="1:11">
      <c r="A300" s="106"/>
      <c r="B300" s="287" t="s">
        <v>21</v>
      </c>
      <c r="C300" s="287" t="s">
        <v>487</v>
      </c>
      <c r="D300" s="106">
        <v>2019</v>
      </c>
      <c r="E300" s="106" t="s">
        <v>483</v>
      </c>
      <c r="F300" s="106" t="s">
        <v>484</v>
      </c>
      <c r="G300" s="106" t="s">
        <v>485</v>
      </c>
      <c r="H300" s="106" t="s">
        <v>486</v>
      </c>
      <c r="I300" s="106" t="s">
        <v>25</v>
      </c>
      <c r="J300" s="106"/>
      <c r="K300" s="106">
        <v>40</v>
      </c>
    </row>
    <row r="301" customHeight="1" spans="1:11">
      <c r="A301" s="106"/>
      <c r="B301" s="287" t="s">
        <v>21</v>
      </c>
      <c r="C301" s="287" t="s">
        <v>488</v>
      </c>
      <c r="D301" s="106">
        <v>2020</v>
      </c>
      <c r="E301" s="106" t="s">
        <v>473</v>
      </c>
      <c r="F301" s="106" t="s">
        <v>19</v>
      </c>
      <c r="G301" s="106" t="s">
        <v>317</v>
      </c>
      <c r="H301" s="106" t="s">
        <v>105</v>
      </c>
      <c r="I301" s="106" t="s">
        <v>30</v>
      </c>
      <c r="J301" s="106"/>
      <c r="K301" s="106">
        <v>40</v>
      </c>
    </row>
    <row r="302" customHeight="1" spans="1:11">
      <c r="A302" s="106"/>
      <c r="B302" s="287" t="s">
        <v>21</v>
      </c>
      <c r="C302" s="287" t="s">
        <v>489</v>
      </c>
      <c r="D302" s="106">
        <v>2018</v>
      </c>
      <c r="E302" s="106" t="s">
        <v>23</v>
      </c>
      <c r="F302" s="106" t="s">
        <v>490</v>
      </c>
      <c r="G302" s="106">
        <v>72</v>
      </c>
      <c r="H302" s="106" t="s">
        <v>491</v>
      </c>
      <c r="I302" s="106" t="s">
        <v>30</v>
      </c>
      <c r="J302" s="106"/>
      <c r="K302" s="106">
        <v>40</v>
      </c>
    </row>
    <row r="303" customHeight="1" spans="1:11">
      <c r="A303" s="106"/>
      <c r="B303" s="287" t="s">
        <v>21</v>
      </c>
      <c r="C303" s="287" t="s">
        <v>492</v>
      </c>
      <c r="D303" s="106">
        <v>2019</v>
      </c>
      <c r="E303" s="106" t="s">
        <v>23</v>
      </c>
      <c r="F303" s="106" t="s">
        <v>241</v>
      </c>
      <c r="G303" s="106">
        <v>203</v>
      </c>
      <c r="H303" s="106" t="s">
        <v>243</v>
      </c>
      <c r="I303" s="106" t="s">
        <v>25</v>
      </c>
      <c r="J303" s="106"/>
      <c r="K303" s="106">
        <v>40</v>
      </c>
    </row>
    <row r="304" customHeight="1" spans="1:11">
      <c r="A304" s="106"/>
      <c r="B304" s="287" t="s">
        <v>21</v>
      </c>
      <c r="C304" s="287" t="s">
        <v>493</v>
      </c>
      <c r="D304" s="106">
        <v>2019</v>
      </c>
      <c r="E304" s="106" t="s">
        <v>473</v>
      </c>
      <c r="F304" s="106" t="s">
        <v>36</v>
      </c>
      <c r="G304" s="106" t="s">
        <v>202</v>
      </c>
      <c r="H304" s="106" t="s">
        <v>105</v>
      </c>
      <c r="I304" s="106" t="s">
        <v>25</v>
      </c>
      <c r="J304" s="106"/>
      <c r="K304" s="106">
        <v>40</v>
      </c>
    </row>
    <row r="305" customHeight="1" spans="1:11">
      <c r="A305" s="106"/>
      <c r="B305" s="287" t="s">
        <v>21</v>
      </c>
      <c r="C305" s="287" t="s">
        <v>494</v>
      </c>
      <c r="D305" s="106">
        <v>1978</v>
      </c>
      <c r="E305" s="106" t="s">
        <v>62</v>
      </c>
      <c r="F305" s="106" t="s">
        <v>495</v>
      </c>
      <c r="G305" s="106">
        <v>72</v>
      </c>
      <c r="H305" s="106" t="s">
        <v>105</v>
      </c>
      <c r="I305" s="106" t="s">
        <v>72</v>
      </c>
      <c r="J305" s="106"/>
      <c r="K305" s="106">
        <v>40</v>
      </c>
    </row>
    <row r="306" customHeight="1" spans="1:11">
      <c r="A306" s="106"/>
      <c r="B306" s="287" t="s">
        <v>21</v>
      </c>
      <c r="C306" s="287" t="s">
        <v>496</v>
      </c>
      <c r="D306" s="106">
        <v>1978</v>
      </c>
      <c r="E306" s="106" t="s">
        <v>62</v>
      </c>
      <c r="F306" s="106" t="s">
        <v>495</v>
      </c>
      <c r="G306" s="106">
        <v>72</v>
      </c>
      <c r="H306" s="106" t="s">
        <v>105</v>
      </c>
      <c r="I306" s="106" t="s">
        <v>72</v>
      </c>
      <c r="J306" s="106"/>
      <c r="K306" s="106">
        <v>40</v>
      </c>
    </row>
    <row r="307" customHeight="1" spans="1:11">
      <c r="A307" s="106"/>
      <c r="B307" s="287" t="s">
        <v>21</v>
      </c>
      <c r="C307" s="287" t="s">
        <v>497</v>
      </c>
      <c r="D307" s="106">
        <v>1994</v>
      </c>
      <c r="E307" s="106" t="s">
        <v>287</v>
      </c>
      <c r="F307" s="106" t="s">
        <v>288</v>
      </c>
      <c r="G307" s="106">
        <v>633</v>
      </c>
      <c r="H307" s="106" t="s">
        <v>289</v>
      </c>
      <c r="I307" s="106" t="s">
        <v>498</v>
      </c>
      <c r="J307" s="106"/>
      <c r="K307" s="106">
        <v>40</v>
      </c>
    </row>
    <row r="308" customHeight="1" spans="1:11">
      <c r="A308" s="106"/>
      <c r="B308" s="287"/>
      <c r="C308" s="295" t="s">
        <v>499</v>
      </c>
      <c r="D308" s="296">
        <v>2007</v>
      </c>
      <c r="E308" s="296" t="s">
        <v>62</v>
      </c>
      <c r="F308" s="296" t="s">
        <v>145</v>
      </c>
      <c r="G308" s="296">
        <v>40</v>
      </c>
      <c r="H308" s="296" t="s">
        <v>500</v>
      </c>
      <c r="I308" s="296" t="s">
        <v>72</v>
      </c>
      <c r="J308" s="106"/>
      <c r="K308" s="106">
        <v>40</v>
      </c>
    </row>
    <row r="309" customHeight="1" spans="1:11">
      <c r="A309" s="106"/>
      <c r="B309" s="287"/>
      <c r="C309" s="295" t="s">
        <v>501</v>
      </c>
      <c r="D309" s="296">
        <v>2007</v>
      </c>
      <c r="E309" s="296" t="s">
        <v>62</v>
      </c>
      <c r="F309" s="296" t="s">
        <v>145</v>
      </c>
      <c r="G309" s="296">
        <v>40</v>
      </c>
      <c r="H309" s="296" t="s">
        <v>500</v>
      </c>
      <c r="I309" s="296" t="s">
        <v>72</v>
      </c>
      <c r="J309" s="106"/>
      <c r="K309" s="106">
        <v>40</v>
      </c>
    </row>
    <row r="310" customHeight="1" spans="1:11">
      <c r="A310" s="106"/>
      <c r="B310" s="287"/>
      <c r="C310" s="295" t="s">
        <v>502</v>
      </c>
      <c r="D310" s="296">
        <v>2007</v>
      </c>
      <c r="E310" s="296" t="s">
        <v>62</v>
      </c>
      <c r="F310" s="296" t="s">
        <v>145</v>
      </c>
      <c r="G310" s="296">
        <v>40</v>
      </c>
      <c r="H310" s="296" t="s">
        <v>503</v>
      </c>
      <c r="I310" s="296" t="s">
        <v>72</v>
      </c>
      <c r="J310" s="106"/>
      <c r="K310" s="106">
        <v>40</v>
      </c>
    </row>
    <row r="311" customHeight="1" spans="1:11">
      <c r="A311" s="106"/>
      <c r="B311" s="287" t="s">
        <v>66</v>
      </c>
      <c r="C311" s="287" t="s">
        <v>504</v>
      </c>
      <c r="D311" s="106">
        <v>2019</v>
      </c>
      <c r="E311" s="106" t="s">
        <v>505</v>
      </c>
      <c r="F311" s="106" t="s">
        <v>297</v>
      </c>
      <c r="G311" s="106">
        <v>58</v>
      </c>
      <c r="H311" s="106" t="s">
        <v>506</v>
      </c>
      <c r="I311" s="106" t="s">
        <v>244</v>
      </c>
      <c r="J311" s="106"/>
      <c r="K311" s="106">
        <v>45</v>
      </c>
    </row>
    <row r="312" customHeight="1" spans="1:11">
      <c r="A312" s="106"/>
      <c r="B312" s="287" t="s">
        <v>66</v>
      </c>
      <c r="C312" s="287" t="s">
        <v>507</v>
      </c>
      <c r="D312" s="106">
        <v>2018</v>
      </c>
      <c r="E312" s="106" t="s">
        <v>75</v>
      </c>
      <c r="F312" s="106" t="s">
        <v>407</v>
      </c>
      <c r="G312" s="106" t="s">
        <v>508</v>
      </c>
      <c r="H312" s="106" t="s">
        <v>105</v>
      </c>
      <c r="I312" s="106" t="s">
        <v>68</v>
      </c>
      <c r="J312" s="106"/>
      <c r="K312" s="106">
        <v>45</v>
      </c>
    </row>
    <row r="313" customHeight="1" spans="1:14">
      <c r="A313" s="106"/>
      <c r="B313" s="287" t="s">
        <v>66</v>
      </c>
      <c r="C313" s="287" t="s">
        <v>509</v>
      </c>
      <c r="D313" s="290">
        <v>2018</v>
      </c>
      <c r="E313" s="290" t="s">
        <v>510</v>
      </c>
      <c r="F313" s="291" t="s">
        <v>58</v>
      </c>
      <c r="G313" s="290" t="s">
        <v>511</v>
      </c>
      <c r="H313" s="290" t="s">
        <v>512</v>
      </c>
      <c r="I313" s="290" t="s">
        <v>467</v>
      </c>
      <c r="J313" s="106"/>
      <c r="K313" s="106">
        <v>50</v>
      </c>
      <c r="L313" s="6">
        <f>COUNTA(K313:K448)</f>
        <v>133</v>
      </c>
      <c r="M313" s="3">
        <v>9</v>
      </c>
      <c r="N313" s="6">
        <f t="shared" ref="N313:N314" si="0">L313+M313</f>
        <v>142</v>
      </c>
    </row>
    <row r="314" customHeight="1" spans="1:15">
      <c r="A314" s="106"/>
      <c r="B314" s="287" t="s">
        <v>21</v>
      </c>
      <c r="C314" s="287" t="s">
        <v>513</v>
      </c>
      <c r="D314" s="325">
        <v>2020</v>
      </c>
      <c r="E314" s="325" t="s">
        <v>514</v>
      </c>
      <c r="F314" s="325" t="s">
        <v>19</v>
      </c>
      <c r="G314" s="325" t="s">
        <v>317</v>
      </c>
      <c r="H314" s="325"/>
      <c r="I314" s="301" t="s">
        <v>30</v>
      </c>
      <c r="J314" s="106"/>
      <c r="K314" s="106">
        <v>50</v>
      </c>
      <c r="L314" s="6">
        <f>SUM(K313:K448)</f>
        <v>7620</v>
      </c>
      <c r="M314" s="6">
        <f>SUM(K619:K627)</f>
        <v>690</v>
      </c>
      <c r="N314" s="6">
        <f t="shared" si="0"/>
        <v>8310</v>
      </c>
      <c r="O314" s="6">
        <f>N314/N313</f>
        <v>58.5211267605634</v>
      </c>
    </row>
    <row r="315" customHeight="1" spans="1:11">
      <c r="A315" s="106"/>
      <c r="B315" s="287" t="s">
        <v>21</v>
      </c>
      <c r="C315" s="287" t="s">
        <v>515</v>
      </c>
      <c r="D315" s="325">
        <v>2020</v>
      </c>
      <c r="E315" s="325" t="s">
        <v>514</v>
      </c>
      <c r="F315" s="325" t="s">
        <v>19</v>
      </c>
      <c r="G315" s="325" t="s">
        <v>317</v>
      </c>
      <c r="H315" s="325"/>
      <c r="I315" s="301" t="s">
        <v>30</v>
      </c>
      <c r="J315" s="106"/>
      <c r="K315" s="106">
        <v>50</v>
      </c>
    </row>
    <row r="316" customHeight="1" spans="1:11">
      <c r="A316" s="106"/>
      <c r="B316" s="287" t="s">
        <v>21</v>
      </c>
      <c r="C316" s="287" t="s">
        <v>516</v>
      </c>
      <c r="D316" s="325">
        <v>2020</v>
      </c>
      <c r="E316" s="325" t="s">
        <v>514</v>
      </c>
      <c r="F316" s="325" t="s">
        <v>19</v>
      </c>
      <c r="G316" s="325" t="s">
        <v>317</v>
      </c>
      <c r="H316" s="325"/>
      <c r="I316" s="301" t="s">
        <v>30</v>
      </c>
      <c r="J316" s="106"/>
      <c r="K316" s="106">
        <v>50</v>
      </c>
    </row>
    <row r="317" customHeight="1" spans="1:11">
      <c r="A317" s="106"/>
      <c r="B317" s="287" t="s">
        <v>21</v>
      </c>
      <c r="C317" s="287" t="s">
        <v>517</v>
      </c>
      <c r="D317" s="325">
        <v>2020</v>
      </c>
      <c r="E317" s="325" t="s">
        <v>172</v>
      </c>
      <c r="F317" s="325" t="s">
        <v>19</v>
      </c>
      <c r="G317" s="325" t="s">
        <v>470</v>
      </c>
      <c r="H317" s="325"/>
      <c r="I317" s="325" t="s">
        <v>30</v>
      </c>
      <c r="J317" s="106"/>
      <c r="K317" s="106">
        <v>50</v>
      </c>
    </row>
    <row r="318" customHeight="1" spans="1:11">
      <c r="A318" s="106"/>
      <c r="B318" s="287" t="s">
        <v>21</v>
      </c>
      <c r="C318" s="287" t="s">
        <v>518</v>
      </c>
      <c r="D318" s="106">
        <v>1974</v>
      </c>
      <c r="E318" s="106" t="s">
        <v>62</v>
      </c>
      <c r="F318" s="106" t="s">
        <v>519</v>
      </c>
      <c r="G318" s="106">
        <v>456</v>
      </c>
      <c r="H318" s="106"/>
      <c r="I318" s="106" t="s">
        <v>520</v>
      </c>
      <c r="J318" s="106"/>
      <c r="K318" s="106">
        <v>50</v>
      </c>
    </row>
    <row r="319" customHeight="1" spans="1:11">
      <c r="A319" s="106"/>
      <c r="B319" s="287" t="s">
        <v>21</v>
      </c>
      <c r="C319" s="287" t="s">
        <v>521</v>
      </c>
      <c r="D319" s="106">
        <v>2019</v>
      </c>
      <c r="E319" s="106" t="s">
        <v>163</v>
      </c>
      <c r="F319" s="106" t="s">
        <v>297</v>
      </c>
      <c r="G319" s="106">
        <v>23</v>
      </c>
      <c r="H319" s="106"/>
      <c r="I319" s="106" t="s">
        <v>25</v>
      </c>
      <c r="J319" s="106"/>
      <c r="K319" s="106">
        <v>50</v>
      </c>
    </row>
    <row r="320" customHeight="1" spans="1:11">
      <c r="A320" s="106"/>
      <c r="B320" s="295" t="s">
        <v>21</v>
      </c>
      <c r="C320" s="295" t="s">
        <v>522</v>
      </c>
      <c r="D320" s="296">
        <v>2020</v>
      </c>
      <c r="E320" s="296" t="s">
        <v>23</v>
      </c>
      <c r="F320" s="296" t="s">
        <v>49</v>
      </c>
      <c r="G320" s="296">
        <v>150</v>
      </c>
      <c r="H320" s="296"/>
      <c r="I320" s="296" t="s">
        <v>30</v>
      </c>
      <c r="J320" s="106"/>
      <c r="K320" s="106">
        <v>50</v>
      </c>
    </row>
    <row r="321" customHeight="1" spans="1:11">
      <c r="A321" s="106"/>
      <c r="B321" s="287" t="s">
        <v>21</v>
      </c>
      <c r="C321" s="287" t="s">
        <v>523</v>
      </c>
      <c r="D321" s="106">
        <v>2020</v>
      </c>
      <c r="E321" s="106" t="s">
        <v>23</v>
      </c>
      <c r="F321" s="106" t="s">
        <v>49</v>
      </c>
      <c r="G321" s="106">
        <v>150</v>
      </c>
      <c r="H321" s="106"/>
      <c r="I321" s="106" t="s">
        <v>30</v>
      </c>
      <c r="J321" s="106"/>
      <c r="K321" s="106">
        <v>50</v>
      </c>
    </row>
    <row r="322" customHeight="1" spans="1:11">
      <c r="A322" s="106"/>
      <c r="B322" s="287" t="s">
        <v>16</v>
      </c>
      <c r="C322" s="287" t="s">
        <v>524</v>
      </c>
      <c r="D322" s="106">
        <v>2018</v>
      </c>
      <c r="E322" s="106" t="s">
        <v>62</v>
      </c>
      <c r="F322" s="300" t="s">
        <v>58</v>
      </c>
      <c r="G322" s="106">
        <v>700</v>
      </c>
      <c r="H322" s="106"/>
      <c r="I322" s="106" t="s">
        <v>20</v>
      </c>
      <c r="J322" s="106"/>
      <c r="K322" s="106">
        <v>50</v>
      </c>
    </row>
    <row r="323" customHeight="1" spans="1:11">
      <c r="A323" s="106"/>
      <c r="B323" s="287" t="s">
        <v>16</v>
      </c>
      <c r="C323" s="287" t="s">
        <v>525</v>
      </c>
      <c r="D323" s="106">
        <v>2018</v>
      </c>
      <c r="E323" s="106" t="s">
        <v>526</v>
      </c>
      <c r="F323" s="300" t="s">
        <v>58</v>
      </c>
      <c r="G323" s="106">
        <v>700</v>
      </c>
      <c r="H323" s="106"/>
      <c r="I323" s="106" t="s">
        <v>20</v>
      </c>
      <c r="J323" s="106"/>
      <c r="K323" s="106">
        <v>50</v>
      </c>
    </row>
    <row r="324" customHeight="1" spans="1:11">
      <c r="A324" s="106"/>
      <c r="B324" s="287" t="s">
        <v>16</v>
      </c>
      <c r="C324" s="287" t="s">
        <v>527</v>
      </c>
      <c r="D324" s="106">
        <v>2018</v>
      </c>
      <c r="E324" s="106" t="s">
        <v>62</v>
      </c>
      <c r="F324" s="300" t="s">
        <v>58</v>
      </c>
      <c r="G324" s="106">
        <v>700</v>
      </c>
      <c r="H324" s="106"/>
      <c r="I324" s="106" t="s">
        <v>20</v>
      </c>
      <c r="J324" s="106"/>
      <c r="K324" s="106">
        <v>50</v>
      </c>
    </row>
    <row r="325" customHeight="1" spans="1:11">
      <c r="A325" s="106"/>
      <c r="B325" s="287" t="s">
        <v>21</v>
      </c>
      <c r="C325" s="287" t="s">
        <v>528</v>
      </c>
      <c r="D325" s="106">
        <v>2016</v>
      </c>
      <c r="E325" s="106" t="s">
        <v>529</v>
      </c>
      <c r="F325" s="106" t="s">
        <v>297</v>
      </c>
      <c r="G325" s="106" t="s">
        <v>530</v>
      </c>
      <c r="H325" s="106"/>
      <c r="I325" s="106" t="s">
        <v>25</v>
      </c>
      <c r="J325" s="106"/>
      <c r="K325" s="106">
        <v>50</v>
      </c>
    </row>
    <row r="326" customHeight="1" spans="1:11">
      <c r="A326" s="106"/>
      <c r="B326" s="287" t="s">
        <v>21</v>
      </c>
      <c r="C326" s="287" t="s">
        <v>531</v>
      </c>
      <c r="D326" s="106">
        <v>2018</v>
      </c>
      <c r="E326" s="106" t="s">
        <v>75</v>
      </c>
      <c r="F326" s="106" t="s">
        <v>58</v>
      </c>
      <c r="G326" s="106" t="s">
        <v>532</v>
      </c>
      <c r="H326" s="106" t="s">
        <v>533</v>
      </c>
      <c r="I326" s="106" t="s">
        <v>25</v>
      </c>
      <c r="J326" s="106"/>
      <c r="K326" s="106">
        <v>50</v>
      </c>
    </row>
    <row r="327" customHeight="1" spans="1:11">
      <c r="A327" s="106"/>
      <c r="B327" s="287" t="s">
        <v>21</v>
      </c>
      <c r="C327" s="287" t="s">
        <v>534</v>
      </c>
      <c r="D327" s="106">
        <v>2019</v>
      </c>
      <c r="E327" s="106" t="s">
        <v>212</v>
      </c>
      <c r="F327" s="106" t="s">
        <v>213</v>
      </c>
      <c r="G327" s="106">
        <v>10</v>
      </c>
      <c r="H327" s="106" t="s">
        <v>214</v>
      </c>
      <c r="I327" s="106" t="s">
        <v>30</v>
      </c>
      <c r="J327" s="106"/>
      <c r="K327" s="106">
        <v>50</v>
      </c>
    </row>
    <row r="328" customHeight="1" spans="1:11">
      <c r="A328" s="106"/>
      <c r="B328" s="287" t="s">
        <v>21</v>
      </c>
      <c r="C328" s="287" t="s">
        <v>535</v>
      </c>
      <c r="D328" s="106">
        <v>2019</v>
      </c>
      <c r="E328" s="106" t="s">
        <v>212</v>
      </c>
      <c r="F328" s="106" t="s">
        <v>213</v>
      </c>
      <c r="G328" s="106">
        <v>10</v>
      </c>
      <c r="H328" s="106" t="s">
        <v>214</v>
      </c>
      <c r="I328" s="106" t="s">
        <v>30</v>
      </c>
      <c r="J328" s="106"/>
      <c r="K328" s="106">
        <v>50</v>
      </c>
    </row>
    <row r="329" customHeight="1" spans="1:11">
      <c r="A329" s="106"/>
      <c r="B329" s="287" t="s">
        <v>21</v>
      </c>
      <c r="C329" s="287" t="s">
        <v>536</v>
      </c>
      <c r="D329" s="106">
        <v>2019</v>
      </c>
      <c r="E329" s="106" t="s">
        <v>212</v>
      </c>
      <c r="F329" s="106" t="s">
        <v>213</v>
      </c>
      <c r="G329" s="106">
        <v>10</v>
      </c>
      <c r="H329" s="106" t="s">
        <v>214</v>
      </c>
      <c r="I329" s="106" t="s">
        <v>30</v>
      </c>
      <c r="J329" s="106"/>
      <c r="K329" s="106">
        <v>50</v>
      </c>
    </row>
    <row r="330" customHeight="1" spans="1:11">
      <c r="A330" s="106"/>
      <c r="B330" s="287" t="s">
        <v>21</v>
      </c>
      <c r="C330" s="287" t="s">
        <v>537</v>
      </c>
      <c r="D330" s="106">
        <v>2019</v>
      </c>
      <c r="E330" s="106" t="s">
        <v>212</v>
      </c>
      <c r="F330" s="106" t="s">
        <v>213</v>
      </c>
      <c r="G330" s="106">
        <v>10</v>
      </c>
      <c r="H330" s="106" t="s">
        <v>214</v>
      </c>
      <c r="I330" s="106" t="s">
        <v>30</v>
      </c>
      <c r="J330" s="106"/>
      <c r="K330" s="106">
        <v>50</v>
      </c>
    </row>
    <row r="331" customHeight="1" spans="1:11">
      <c r="A331" s="106"/>
      <c r="B331" s="287" t="s">
        <v>21</v>
      </c>
      <c r="C331" s="287" t="s">
        <v>538</v>
      </c>
      <c r="D331" s="106">
        <v>2018</v>
      </c>
      <c r="E331" s="106" t="s">
        <v>39</v>
      </c>
      <c r="F331" s="106" t="s">
        <v>79</v>
      </c>
      <c r="G331" s="106" t="s">
        <v>539</v>
      </c>
      <c r="H331" s="106" t="s">
        <v>540</v>
      </c>
      <c r="I331" s="106" t="s">
        <v>30</v>
      </c>
      <c r="J331" s="106"/>
      <c r="K331" s="106">
        <v>50</v>
      </c>
    </row>
    <row r="332" customHeight="1" spans="1:11">
      <c r="A332" s="106"/>
      <c r="B332" s="287" t="s">
        <v>21</v>
      </c>
      <c r="C332" s="287" t="s">
        <v>541</v>
      </c>
      <c r="D332" s="106">
        <v>1987</v>
      </c>
      <c r="E332" s="106" t="s">
        <v>119</v>
      </c>
      <c r="F332" s="106" t="s">
        <v>542</v>
      </c>
      <c r="G332" s="106"/>
      <c r="H332" s="106">
        <v>502</v>
      </c>
      <c r="I332" s="106" t="s">
        <v>30</v>
      </c>
      <c r="J332" s="106"/>
      <c r="K332" s="106">
        <v>50</v>
      </c>
    </row>
    <row r="333" customHeight="1" spans="1:11">
      <c r="A333" s="106"/>
      <c r="B333" s="287" t="s">
        <v>21</v>
      </c>
      <c r="C333" s="106">
        <v>55110195</v>
      </c>
      <c r="D333" s="106">
        <v>1987</v>
      </c>
      <c r="E333" s="106" t="s">
        <v>119</v>
      </c>
      <c r="F333" s="106" t="s">
        <v>542</v>
      </c>
      <c r="G333" s="106"/>
      <c r="H333" s="106">
        <v>502</v>
      </c>
      <c r="I333" s="106" t="s">
        <v>30</v>
      </c>
      <c r="J333" s="106"/>
      <c r="K333" s="106">
        <v>50</v>
      </c>
    </row>
    <row r="334" customHeight="1" spans="1:11">
      <c r="A334" s="106"/>
      <c r="B334" s="287" t="s">
        <v>21</v>
      </c>
      <c r="C334" s="106">
        <v>55110199</v>
      </c>
      <c r="D334" s="106">
        <v>1987</v>
      </c>
      <c r="E334" s="106" t="s">
        <v>119</v>
      </c>
      <c r="F334" s="106" t="s">
        <v>542</v>
      </c>
      <c r="G334" s="106"/>
      <c r="H334" s="106">
        <v>502</v>
      </c>
      <c r="I334" s="106" t="s">
        <v>30</v>
      </c>
      <c r="J334" s="106"/>
      <c r="K334" s="106">
        <v>50</v>
      </c>
    </row>
    <row r="335" customHeight="1" spans="1:11">
      <c r="A335" s="106"/>
      <c r="B335" s="287" t="s">
        <v>21</v>
      </c>
      <c r="C335" s="106">
        <v>55110200</v>
      </c>
      <c r="D335" s="106">
        <v>1987</v>
      </c>
      <c r="E335" s="106" t="s">
        <v>119</v>
      </c>
      <c r="F335" s="106" t="s">
        <v>542</v>
      </c>
      <c r="G335" s="106"/>
      <c r="H335" s="106">
        <v>502</v>
      </c>
      <c r="I335" s="106" t="s">
        <v>30</v>
      </c>
      <c r="J335" s="106"/>
      <c r="K335" s="106">
        <v>50</v>
      </c>
    </row>
    <row r="336" customHeight="1" spans="1:11">
      <c r="A336" s="106"/>
      <c r="B336" s="287" t="s">
        <v>21</v>
      </c>
      <c r="C336" s="106">
        <v>55110202</v>
      </c>
      <c r="D336" s="106">
        <v>1987</v>
      </c>
      <c r="E336" s="106" t="s">
        <v>119</v>
      </c>
      <c r="F336" s="106" t="s">
        <v>542</v>
      </c>
      <c r="G336" s="106"/>
      <c r="H336" s="106">
        <v>502</v>
      </c>
      <c r="I336" s="106" t="s">
        <v>30</v>
      </c>
      <c r="J336" s="106"/>
      <c r="K336" s="106">
        <v>50</v>
      </c>
    </row>
    <row r="337" customHeight="1" spans="1:11">
      <c r="A337" s="106"/>
      <c r="B337" s="287" t="s">
        <v>21</v>
      </c>
      <c r="C337" s="287" t="s">
        <v>543</v>
      </c>
      <c r="D337" s="106">
        <v>2019</v>
      </c>
      <c r="E337" s="106" t="s">
        <v>544</v>
      </c>
      <c r="F337" s="106" t="s">
        <v>36</v>
      </c>
      <c r="G337" s="106" t="s">
        <v>545</v>
      </c>
      <c r="H337" s="106">
        <v>1</v>
      </c>
      <c r="I337" s="106" t="s">
        <v>30</v>
      </c>
      <c r="J337" s="106"/>
      <c r="K337" s="106">
        <v>50</v>
      </c>
    </row>
    <row r="338" customHeight="1" spans="1:11">
      <c r="A338" s="106"/>
      <c r="B338" s="287" t="s">
        <v>21</v>
      </c>
      <c r="C338" s="287" t="s">
        <v>546</v>
      </c>
      <c r="D338" s="106">
        <v>2019</v>
      </c>
      <c r="E338" s="106" t="s">
        <v>544</v>
      </c>
      <c r="F338" s="106" t="s">
        <v>36</v>
      </c>
      <c r="G338" s="106" t="s">
        <v>545</v>
      </c>
      <c r="H338" s="106">
        <v>1</v>
      </c>
      <c r="I338" s="106" t="s">
        <v>30</v>
      </c>
      <c r="J338" s="106"/>
      <c r="K338" s="106">
        <v>50</v>
      </c>
    </row>
    <row r="339" customHeight="1" spans="1:11">
      <c r="A339" s="106"/>
      <c r="B339" s="287" t="s">
        <v>21</v>
      </c>
      <c r="C339" s="287" t="s">
        <v>547</v>
      </c>
      <c r="D339" s="106">
        <v>2019</v>
      </c>
      <c r="E339" s="106" t="s">
        <v>544</v>
      </c>
      <c r="F339" s="106" t="s">
        <v>36</v>
      </c>
      <c r="G339" s="106" t="s">
        <v>545</v>
      </c>
      <c r="H339" s="106">
        <v>1</v>
      </c>
      <c r="I339" s="106" t="s">
        <v>30</v>
      </c>
      <c r="J339" s="106"/>
      <c r="K339" s="106">
        <v>50</v>
      </c>
    </row>
    <row r="340" customHeight="1" spans="1:11">
      <c r="A340" s="106"/>
      <c r="B340" s="287" t="s">
        <v>21</v>
      </c>
      <c r="C340" s="287" t="s">
        <v>548</v>
      </c>
      <c r="D340" s="106">
        <v>2020</v>
      </c>
      <c r="E340" s="106" t="s">
        <v>549</v>
      </c>
      <c r="F340" s="106" t="s">
        <v>36</v>
      </c>
      <c r="G340" s="106" t="s">
        <v>550</v>
      </c>
      <c r="H340" s="106" t="s">
        <v>105</v>
      </c>
      <c r="I340" s="106" t="s">
        <v>30</v>
      </c>
      <c r="J340" s="106"/>
      <c r="K340" s="106">
        <v>50</v>
      </c>
    </row>
    <row r="341" customHeight="1" spans="1:11">
      <c r="A341" s="106"/>
      <c r="B341" s="287" t="s">
        <v>66</v>
      </c>
      <c r="C341" s="287" t="s">
        <v>551</v>
      </c>
      <c r="D341" s="106">
        <v>2020</v>
      </c>
      <c r="E341" s="106" t="s">
        <v>23</v>
      </c>
      <c r="F341" s="106" t="s">
        <v>46</v>
      </c>
      <c r="G341" s="106">
        <v>49</v>
      </c>
      <c r="H341" s="106" t="s">
        <v>506</v>
      </c>
      <c r="I341" s="106" t="s">
        <v>244</v>
      </c>
      <c r="J341" s="106"/>
      <c r="K341" s="106">
        <v>50</v>
      </c>
    </row>
    <row r="342" customHeight="1" spans="1:11">
      <c r="A342" s="106"/>
      <c r="B342" s="287"/>
      <c r="C342" s="287" t="s">
        <v>552</v>
      </c>
      <c r="D342" s="106">
        <v>2020</v>
      </c>
      <c r="E342" s="106" t="s">
        <v>23</v>
      </c>
      <c r="F342" s="106" t="s">
        <v>46</v>
      </c>
      <c r="G342" s="106">
        <v>49</v>
      </c>
      <c r="H342" s="106" t="s">
        <v>506</v>
      </c>
      <c r="I342" s="106" t="s">
        <v>25</v>
      </c>
      <c r="J342" s="106"/>
      <c r="K342" s="106">
        <v>50</v>
      </c>
    </row>
    <row r="343" customHeight="1" spans="1:11">
      <c r="A343" s="106"/>
      <c r="B343" s="287"/>
      <c r="C343" s="287" t="s">
        <v>553</v>
      </c>
      <c r="D343" s="106">
        <v>1990</v>
      </c>
      <c r="E343" s="106" t="s">
        <v>90</v>
      </c>
      <c r="F343" s="106" t="s">
        <v>190</v>
      </c>
      <c r="G343" s="106">
        <v>697</v>
      </c>
      <c r="H343" s="106" t="s">
        <v>105</v>
      </c>
      <c r="I343" s="106" t="s">
        <v>25</v>
      </c>
      <c r="J343" s="106"/>
      <c r="K343" s="106">
        <v>50</v>
      </c>
    </row>
    <row r="344" customHeight="1" spans="1:11">
      <c r="A344" s="106"/>
      <c r="B344" s="287"/>
      <c r="C344" s="287" t="s">
        <v>554</v>
      </c>
      <c r="D344" s="106">
        <v>1990</v>
      </c>
      <c r="E344" s="106" t="s">
        <v>90</v>
      </c>
      <c r="F344" s="106" t="s">
        <v>190</v>
      </c>
      <c r="G344" s="106">
        <v>697</v>
      </c>
      <c r="H344" s="106" t="s">
        <v>105</v>
      </c>
      <c r="I344" s="106" t="s">
        <v>25</v>
      </c>
      <c r="J344" s="106"/>
      <c r="K344" s="106">
        <v>50</v>
      </c>
    </row>
    <row r="345" customHeight="1" spans="1:11">
      <c r="A345" s="106"/>
      <c r="B345" s="287"/>
      <c r="C345" s="287" t="s">
        <v>555</v>
      </c>
      <c r="D345" s="106">
        <v>1990</v>
      </c>
      <c r="E345" s="106" t="s">
        <v>90</v>
      </c>
      <c r="F345" s="106" t="s">
        <v>190</v>
      </c>
      <c r="G345" s="106">
        <v>697</v>
      </c>
      <c r="H345" s="106" t="s">
        <v>105</v>
      </c>
      <c r="I345" s="106" t="s">
        <v>25</v>
      </c>
      <c r="J345" s="106"/>
      <c r="K345" s="106">
        <v>50</v>
      </c>
    </row>
    <row r="346" customHeight="1" spans="1:11">
      <c r="A346" s="106"/>
      <c r="B346" s="287"/>
      <c r="C346" s="287" t="s">
        <v>556</v>
      </c>
      <c r="D346" s="106">
        <v>1990</v>
      </c>
      <c r="E346" s="106" t="s">
        <v>90</v>
      </c>
      <c r="F346" s="106" t="s">
        <v>190</v>
      </c>
      <c r="G346" s="106">
        <v>697</v>
      </c>
      <c r="H346" s="106" t="s">
        <v>105</v>
      </c>
      <c r="I346" s="106" t="s">
        <v>25</v>
      </c>
      <c r="J346" s="106"/>
      <c r="K346" s="106">
        <v>50</v>
      </c>
    </row>
    <row r="347" customHeight="1" spans="1:11">
      <c r="A347" s="106"/>
      <c r="B347" s="287"/>
      <c r="C347" s="287" t="s">
        <v>557</v>
      </c>
      <c r="D347" s="106">
        <v>1990</v>
      </c>
      <c r="E347" s="106" t="s">
        <v>90</v>
      </c>
      <c r="F347" s="106" t="s">
        <v>190</v>
      </c>
      <c r="G347" s="106">
        <v>697</v>
      </c>
      <c r="H347" s="106" t="s">
        <v>105</v>
      </c>
      <c r="I347" s="106" t="s">
        <v>25</v>
      </c>
      <c r="J347" s="106"/>
      <c r="K347" s="106">
        <v>50</v>
      </c>
    </row>
    <row r="348" customHeight="1" spans="1:11">
      <c r="A348" s="106"/>
      <c r="B348" s="287"/>
      <c r="C348" s="287" t="s">
        <v>558</v>
      </c>
      <c r="D348" s="106">
        <v>1990</v>
      </c>
      <c r="E348" s="106" t="s">
        <v>90</v>
      </c>
      <c r="F348" s="106" t="s">
        <v>190</v>
      </c>
      <c r="G348" s="106">
        <v>697</v>
      </c>
      <c r="H348" s="106" t="s">
        <v>105</v>
      </c>
      <c r="I348" s="106" t="s">
        <v>25</v>
      </c>
      <c r="J348" s="106"/>
      <c r="K348" s="106">
        <v>50</v>
      </c>
    </row>
    <row r="349" customHeight="1" spans="1:11">
      <c r="A349" s="106"/>
      <c r="B349" s="287"/>
      <c r="C349" s="287" t="s">
        <v>559</v>
      </c>
      <c r="D349" s="106">
        <v>1990</v>
      </c>
      <c r="E349" s="106" t="s">
        <v>90</v>
      </c>
      <c r="F349" s="106" t="s">
        <v>190</v>
      </c>
      <c r="G349" s="106">
        <v>697</v>
      </c>
      <c r="H349" s="106" t="s">
        <v>105</v>
      </c>
      <c r="I349" s="106" t="s">
        <v>25</v>
      </c>
      <c r="J349" s="106"/>
      <c r="K349" s="106">
        <v>50</v>
      </c>
    </row>
    <row r="350" customHeight="1" spans="1:11">
      <c r="A350" s="106"/>
      <c r="B350" s="287"/>
      <c r="C350" s="287" t="s">
        <v>560</v>
      </c>
      <c r="D350" s="106">
        <v>1990</v>
      </c>
      <c r="E350" s="106" t="s">
        <v>90</v>
      </c>
      <c r="F350" s="106" t="s">
        <v>190</v>
      </c>
      <c r="G350" s="106">
        <v>697</v>
      </c>
      <c r="H350" s="106" t="s">
        <v>105</v>
      </c>
      <c r="I350" s="106" t="s">
        <v>25</v>
      </c>
      <c r="J350" s="106"/>
      <c r="K350" s="106">
        <v>50</v>
      </c>
    </row>
    <row r="351" customHeight="1" spans="1:11">
      <c r="A351" s="106"/>
      <c r="B351" s="287"/>
      <c r="C351" s="287" t="s">
        <v>561</v>
      </c>
      <c r="D351" s="106">
        <v>1990</v>
      </c>
      <c r="E351" s="106" t="s">
        <v>90</v>
      </c>
      <c r="F351" s="106" t="s">
        <v>190</v>
      </c>
      <c r="G351" s="106">
        <v>697</v>
      </c>
      <c r="H351" s="106" t="s">
        <v>105</v>
      </c>
      <c r="I351" s="106" t="s">
        <v>25</v>
      </c>
      <c r="J351" s="106"/>
      <c r="K351" s="106">
        <v>50</v>
      </c>
    </row>
    <row r="352" customHeight="1" spans="1:11">
      <c r="A352" s="106"/>
      <c r="B352" s="287"/>
      <c r="C352" s="287" t="s">
        <v>562</v>
      </c>
      <c r="D352" s="106">
        <v>1990</v>
      </c>
      <c r="E352" s="106" t="s">
        <v>90</v>
      </c>
      <c r="F352" s="106" t="s">
        <v>190</v>
      </c>
      <c r="G352" s="106">
        <v>697</v>
      </c>
      <c r="H352" s="106" t="s">
        <v>105</v>
      </c>
      <c r="I352" s="106" t="s">
        <v>25</v>
      </c>
      <c r="J352" s="106"/>
      <c r="K352" s="106">
        <v>50</v>
      </c>
    </row>
    <row r="353" customHeight="1" spans="1:11">
      <c r="A353" s="106"/>
      <c r="B353" s="287"/>
      <c r="C353" s="287" t="s">
        <v>563</v>
      </c>
      <c r="D353" s="106">
        <v>1990</v>
      </c>
      <c r="E353" s="106" t="s">
        <v>90</v>
      </c>
      <c r="F353" s="106" t="s">
        <v>190</v>
      </c>
      <c r="G353" s="106">
        <v>697</v>
      </c>
      <c r="H353" s="106" t="s">
        <v>105</v>
      </c>
      <c r="I353" s="106" t="s">
        <v>25</v>
      </c>
      <c r="J353" s="106"/>
      <c r="K353" s="106">
        <v>50</v>
      </c>
    </row>
    <row r="354" customHeight="1" spans="1:11">
      <c r="A354" s="106"/>
      <c r="B354" s="287"/>
      <c r="C354" s="287" t="s">
        <v>564</v>
      </c>
      <c r="D354" s="106">
        <v>1990</v>
      </c>
      <c r="E354" s="106" t="s">
        <v>90</v>
      </c>
      <c r="F354" s="106" t="s">
        <v>190</v>
      </c>
      <c r="G354" s="106">
        <v>697</v>
      </c>
      <c r="H354" s="106" t="s">
        <v>105</v>
      </c>
      <c r="I354" s="106" t="s">
        <v>25</v>
      </c>
      <c r="J354" s="106"/>
      <c r="K354" s="106">
        <v>50</v>
      </c>
    </row>
    <row r="355" customHeight="1" spans="1:11">
      <c r="A355" s="106"/>
      <c r="B355" s="287"/>
      <c r="C355" s="287" t="s">
        <v>565</v>
      </c>
      <c r="D355" s="106">
        <v>1990</v>
      </c>
      <c r="E355" s="106" t="s">
        <v>90</v>
      </c>
      <c r="F355" s="106" t="s">
        <v>190</v>
      </c>
      <c r="G355" s="106">
        <v>697</v>
      </c>
      <c r="H355" s="106" t="s">
        <v>105</v>
      </c>
      <c r="I355" s="106" t="s">
        <v>25</v>
      </c>
      <c r="J355" s="106"/>
      <c r="K355" s="106">
        <v>50</v>
      </c>
    </row>
    <row r="356" customHeight="1" spans="1:11">
      <c r="A356" s="106"/>
      <c r="B356" s="287"/>
      <c r="C356" s="287" t="s">
        <v>566</v>
      </c>
      <c r="D356" s="106">
        <v>1990</v>
      </c>
      <c r="E356" s="106" t="s">
        <v>90</v>
      </c>
      <c r="F356" s="106" t="s">
        <v>190</v>
      </c>
      <c r="G356" s="106">
        <v>697</v>
      </c>
      <c r="H356" s="106" t="s">
        <v>105</v>
      </c>
      <c r="I356" s="106" t="s">
        <v>25</v>
      </c>
      <c r="J356" s="106"/>
      <c r="K356" s="106">
        <v>50</v>
      </c>
    </row>
    <row r="357" customHeight="1" spans="1:11">
      <c r="A357" s="106"/>
      <c r="B357" s="287"/>
      <c r="C357" s="287" t="s">
        <v>567</v>
      </c>
      <c r="D357" s="106">
        <v>1990</v>
      </c>
      <c r="E357" s="106" t="s">
        <v>90</v>
      </c>
      <c r="F357" s="106" t="s">
        <v>190</v>
      </c>
      <c r="G357" s="106">
        <v>697</v>
      </c>
      <c r="H357" s="106" t="s">
        <v>105</v>
      </c>
      <c r="I357" s="106" t="s">
        <v>25</v>
      </c>
      <c r="J357" s="106"/>
      <c r="K357" s="106">
        <v>50</v>
      </c>
    </row>
    <row r="358" customHeight="1" spans="1:11">
      <c r="A358" s="106"/>
      <c r="B358" s="287"/>
      <c r="C358" s="287" t="s">
        <v>568</v>
      </c>
      <c r="D358" s="106">
        <v>1990</v>
      </c>
      <c r="E358" s="106" t="s">
        <v>90</v>
      </c>
      <c r="F358" s="106" t="s">
        <v>190</v>
      </c>
      <c r="G358" s="106">
        <v>697</v>
      </c>
      <c r="H358" s="106" t="s">
        <v>105</v>
      </c>
      <c r="I358" s="106" t="s">
        <v>25</v>
      </c>
      <c r="J358" s="106"/>
      <c r="K358" s="106">
        <v>50</v>
      </c>
    </row>
    <row r="359" customHeight="1" spans="1:11">
      <c r="A359" s="106"/>
      <c r="B359" s="287"/>
      <c r="C359" s="287" t="s">
        <v>569</v>
      </c>
      <c r="D359" s="106">
        <v>1990</v>
      </c>
      <c r="E359" s="106" t="s">
        <v>90</v>
      </c>
      <c r="F359" s="106" t="s">
        <v>190</v>
      </c>
      <c r="G359" s="106">
        <v>697</v>
      </c>
      <c r="H359" s="106" t="s">
        <v>105</v>
      </c>
      <c r="I359" s="106" t="s">
        <v>25</v>
      </c>
      <c r="J359" s="106"/>
      <c r="K359" s="106">
        <v>50</v>
      </c>
    </row>
    <row r="360" customHeight="1" spans="1:11">
      <c r="A360" s="106"/>
      <c r="B360" s="287"/>
      <c r="C360" s="287" t="s">
        <v>570</v>
      </c>
      <c r="D360" s="106">
        <v>1990</v>
      </c>
      <c r="E360" s="106" t="s">
        <v>90</v>
      </c>
      <c r="F360" s="106" t="s">
        <v>190</v>
      </c>
      <c r="G360" s="106">
        <v>697</v>
      </c>
      <c r="H360" s="106" t="s">
        <v>105</v>
      </c>
      <c r="I360" s="106" t="s">
        <v>25</v>
      </c>
      <c r="J360" s="106"/>
      <c r="K360" s="106">
        <v>50</v>
      </c>
    </row>
    <row r="361" customHeight="1" spans="1:11">
      <c r="A361" s="106"/>
      <c r="B361" s="287"/>
      <c r="C361" s="287" t="s">
        <v>571</v>
      </c>
      <c r="D361" s="106">
        <v>1990</v>
      </c>
      <c r="E361" s="106" t="s">
        <v>90</v>
      </c>
      <c r="F361" s="106" t="s">
        <v>190</v>
      </c>
      <c r="G361" s="106">
        <v>697</v>
      </c>
      <c r="H361" s="106" t="s">
        <v>105</v>
      </c>
      <c r="I361" s="106" t="s">
        <v>25</v>
      </c>
      <c r="J361" s="106"/>
      <c r="K361" s="106">
        <v>50</v>
      </c>
    </row>
    <row r="362" customHeight="1" spans="1:11">
      <c r="A362" s="106"/>
      <c r="B362" s="287"/>
      <c r="C362" s="287" t="s">
        <v>572</v>
      </c>
      <c r="D362" s="106">
        <v>1990</v>
      </c>
      <c r="E362" s="106" t="s">
        <v>90</v>
      </c>
      <c r="F362" s="106" t="s">
        <v>190</v>
      </c>
      <c r="G362" s="106">
        <v>697</v>
      </c>
      <c r="H362" s="106" t="s">
        <v>105</v>
      </c>
      <c r="I362" s="106" t="s">
        <v>25</v>
      </c>
      <c r="J362" s="106"/>
      <c r="K362" s="106">
        <v>50</v>
      </c>
    </row>
    <row r="363" customHeight="1" spans="1:11">
      <c r="A363" s="106"/>
      <c r="B363" s="287"/>
      <c r="C363" s="287" t="s">
        <v>573</v>
      </c>
      <c r="D363" s="106">
        <v>1990</v>
      </c>
      <c r="E363" s="106" t="s">
        <v>90</v>
      </c>
      <c r="F363" s="106" t="s">
        <v>190</v>
      </c>
      <c r="G363" s="106">
        <v>697</v>
      </c>
      <c r="H363" s="106" t="s">
        <v>105</v>
      </c>
      <c r="I363" s="106" t="s">
        <v>25</v>
      </c>
      <c r="J363" s="106"/>
      <c r="K363" s="106">
        <v>50</v>
      </c>
    </row>
    <row r="364" customHeight="1" spans="1:11">
      <c r="A364" s="106"/>
      <c r="B364" s="287"/>
      <c r="C364" s="287" t="s">
        <v>574</v>
      </c>
      <c r="D364" s="106">
        <v>1990</v>
      </c>
      <c r="E364" s="106" t="s">
        <v>90</v>
      </c>
      <c r="F364" s="106" t="s">
        <v>190</v>
      </c>
      <c r="G364" s="106">
        <v>697</v>
      </c>
      <c r="H364" s="106" t="s">
        <v>105</v>
      </c>
      <c r="I364" s="106" t="s">
        <v>25</v>
      </c>
      <c r="J364" s="106"/>
      <c r="K364" s="106">
        <v>50</v>
      </c>
    </row>
    <row r="365" customHeight="1" spans="1:11">
      <c r="A365" s="106"/>
      <c r="B365" s="287"/>
      <c r="C365" s="287" t="s">
        <v>575</v>
      </c>
      <c r="D365" s="106">
        <v>1990</v>
      </c>
      <c r="E365" s="106" t="s">
        <v>90</v>
      </c>
      <c r="F365" s="106" t="s">
        <v>190</v>
      </c>
      <c r="G365" s="106">
        <v>697</v>
      </c>
      <c r="H365" s="106" t="s">
        <v>105</v>
      </c>
      <c r="I365" s="106" t="s">
        <v>25</v>
      </c>
      <c r="J365" s="106"/>
      <c r="K365" s="106">
        <v>50</v>
      </c>
    </row>
    <row r="366" customHeight="1" spans="1:11">
      <c r="A366" s="106"/>
      <c r="B366" s="287"/>
      <c r="C366" s="287" t="s">
        <v>576</v>
      </c>
      <c r="D366" s="106">
        <v>1990</v>
      </c>
      <c r="E366" s="106" t="s">
        <v>90</v>
      </c>
      <c r="F366" s="106" t="s">
        <v>190</v>
      </c>
      <c r="G366" s="106">
        <v>697</v>
      </c>
      <c r="H366" s="106" t="s">
        <v>105</v>
      </c>
      <c r="I366" s="106" t="s">
        <v>25</v>
      </c>
      <c r="J366" s="106"/>
      <c r="K366" s="106">
        <v>50</v>
      </c>
    </row>
    <row r="367" customHeight="1" spans="1:11">
      <c r="A367" s="106"/>
      <c r="B367" s="287"/>
      <c r="C367" s="287" t="s">
        <v>577</v>
      </c>
      <c r="D367" s="106">
        <v>1990</v>
      </c>
      <c r="E367" s="106" t="s">
        <v>90</v>
      </c>
      <c r="F367" s="106" t="s">
        <v>190</v>
      </c>
      <c r="G367" s="106">
        <v>697</v>
      </c>
      <c r="H367" s="106" t="s">
        <v>105</v>
      </c>
      <c r="I367" s="106" t="s">
        <v>25</v>
      </c>
      <c r="J367" s="106"/>
      <c r="K367" s="106">
        <v>50</v>
      </c>
    </row>
    <row r="368" customHeight="1" spans="1:11">
      <c r="A368" s="106"/>
      <c r="B368" s="287"/>
      <c r="C368" s="287" t="s">
        <v>578</v>
      </c>
      <c r="D368" s="106">
        <v>1990</v>
      </c>
      <c r="E368" s="106" t="s">
        <v>90</v>
      </c>
      <c r="F368" s="106" t="s">
        <v>190</v>
      </c>
      <c r="G368" s="106">
        <v>697</v>
      </c>
      <c r="H368" s="106" t="s">
        <v>105</v>
      </c>
      <c r="I368" s="106" t="s">
        <v>25</v>
      </c>
      <c r="J368" s="106"/>
      <c r="K368" s="106">
        <v>50</v>
      </c>
    </row>
    <row r="369" customHeight="1" spans="1:11">
      <c r="A369" s="106"/>
      <c r="B369" s="287"/>
      <c r="C369" s="287" t="s">
        <v>579</v>
      </c>
      <c r="D369" s="106">
        <v>1990</v>
      </c>
      <c r="E369" s="106" t="s">
        <v>90</v>
      </c>
      <c r="F369" s="106" t="s">
        <v>190</v>
      </c>
      <c r="G369" s="106">
        <v>697</v>
      </c>
      <c r="H369" s="106" t="s">
        <v>105</v>
      </c>
      <c r="I369" s="106" t="s">
        <v>25</v>
      </c>
      <c r="J369" s="106"/>
      <c r="K369" s="106">
        <v>50</v>
      </c>
    </row>
    <row r="370" customHeight="1" spans="1:11">
      <c r="A370" s="106"/>
      <c r="B370" s="287"/>
      <c r="C370" s="287" t="s">
        <v>580</v>
      </c>
      <c r="D370" s="106">
        <v>1990</v>
      </c>
      <c r="E370" s="106" t="s">
        <v>90</v>
      </c>
      <c r="F370" s="106" t="s">
        <v>190</v>
      </c>
      <c r="G370" s="106">
        <v>697</v>
      </c>
      <c r="H370" s="106" t="s">
        <v>105</v>
      </c>
      <c r="I370" s="106" t="s">
        <v>25</v>
      </c>
      <c r="J370" s="106"/>
      <c r="K370" s="106">
        <v>50</v>
      </c>
    </row>
    <row r="371" customHeight="1" spans="1:11">
      <c r="A371" s="106"/>
      <c r="B371" s="287"/>
      <c r="C371" s="287" t="s">
        <v>553</v>
      </c>
      <c r="D371" s="106">
        <v>1990</v>
      </c>
      <c r="E371" s="106" t="s">
        <v>90</v>
      </c>
      <c r="F371" s="106" t="s">
        <v>190</v>
      </c>
      <c r="G371" s="106">
        <v>697</v>
      </c>
      <c r="H371" s="106" t="s">
        <v>105</v>
      </c>
      <c r="I371" s="106" t="s">
        <v>25</v>
      </c>
      <c r="J371" s="106"/>
      <c r="K371" s="106">
        <v>50</v>
      </c>
    </row>
    <row r="372" customHeight="1" spans="1:11">
      <c r="A372" s="106"/>
      <c r="B372" s="287"/>
      <c r="C372" s="287" t="s">
        <v>553</v>
      </c>
      <c r="D372" s="106">
        <v>1990</v>
      </c>
      <c r="E372" s="106" t="s">
        <v>90</v>
      </c>
      <c r="F372" s="106" t="s">
        <v>190</v>
      </c>
      <c r="G372" s="106">
        <v>697</v>
      </c>
      <c r="H372" s="106" t="s">
        <v>105</v>
      </c>
      <c r="I372" s="106" t="s">
        <v>25</v>
      </c>
      <c r="J372" s="106"/>
      <c r="K372" s="106">
        <v>50</v>
      </c>
    </row>
    <row r="373" customHeight="1" spans="1:11">
      <c r="A373" s="106"/>
      <c r="B373" s="287"/>
      <c r="C373" s="287" t="s">
        <v>581</v>
      </c>
      <c r="D373" s="106">
        <v>1986</v>
      </c>
      <c r="E373" s="106" t="s">
        <v>582</v>
      </c>
      <c r="F373" s="106" t="s">
        <v>190</v>
      </c>
      <c r="G373" s="106">
        <v>38</v>
      </c>
      <c r="H373" s="106" t="s">
        <v>105</v>
      </c>
      <c r="I373" s="106" t="s">
        <v>25</v>
      </c>
      <c r="J373" s="106"/>
      <c r="K373" s="106">
        <v>50</v>
      </c>
    </row>
    <row r="374" customHeight="1" spans="1:11">
      <c r="A374" s="106"/>
      <c r="B374" s="287"/>
      <c r="C374" s="287" t="s">
        <v>583</v>
      </c>
      <c r="D374" s="106">
        <v>1986</v>
      </c>
      <c r="E374" s="106" t="s">
        <v>582</v>
      </c>
      <c r="F374" s="106" t="s">
        <v>190</v>
      </c>
      <c r="G374" s="106">
        <v>38</v>
      </c>
      <c r="H374" s="106" t="s">
        <v>105</v>
      </c>
      <c r="I374" s="106" t="s">
        <v>25</v>
      </c>
      <c r="J374" s="106"/>
      <c r="K374" s="106">
        <v>50</v>
      </c>
    </row>
    <row r="375" customHeight="1" spans="1:11">
      <c r="A375" s="106"/>
      <c r="B375" s="287"/>
      <c r="C375" s="287" t="s">
        <v>584</v>
      </c>
      <c r="D375" s="106">
        <v>1986</v>
      </c>
      <c r="E375" s="106" t="s">
        <v>582</v>
      </c>
      <c r="F375" s="106" t="s">
        <v>190</v>
      </c>
      <c r="G375" s="106">
        <v>38</v>
      </c>
      <c r="H375" s="106" t="s">
        <v>105</v>
      </c>
      <c r="I375" s="106" t="s">
        <v>25</v>
      </c>
      <c r="J375" s="106"/>
      <c r="K375" s="106">
        <v>50</v>
      </c>
    </row>
    <row r="376" customHeight="1" spans="1:11">
      <c r="A376" s="106"/>
      <c r="B376" s="287"/>
      <c r="C376" s="287" t="s">
        <v>585</v>
      </c>
      <c r="D376" s="106">
        <v>1986</v>
      </c>
      <c r="E376" s="106" t="s">
        <v>582</v>
      </c>
      <c r="F376" s="106" t="s">
        <v>190</v>
      </c>
      <c r="G376" s="106">
        <v>38</v>
      </c>
      <c r="H376" s="106" t="s">
        <v>105</v>
      </c>
      <c r="I376" s="106" t="s">
        <v>25</v>
      </c>
      <c r="J376" s="106"/>
      <c r="K376" s="106">
        <v>50</v>
      </c>
    </row>
    <row r="377" customHeight="1" spans="1:11">
      <c r="A377" s="106"/>
      <c r="B377" s="287" t="s">
        <v>66</v>
      </c>
      <c r="C377" s="287" t="s">
        <v>586</v>
      </c>
      <c r="D377" s="106">
        <v>1993</v>
      </c>
      <c r="E377" s="106" t="s">
        <v>62</v>
      </c>
      <c r="F377" s="106" t="s">
        <v>145</v>
      </c>
      <c r="G377" s="106">
        <v>98</v>
      </c>
      <c r="H377" s="106" t="s">
        <v>105</v>
      </c>
      <c r="I377" s="106" t="s">
        <v>467</v>
      </c>
      <c r="J377" s="106"/>
      <c r="K377" s="106">
        <v>50</v>
      </c>
    </row>
    <row r="378" customHeight="1" spans="1:11">
      <c r="A378" s="106"/>
      <c r="B378" s="287" t="s">
        <v>149</v>
      </c>
      <c r="C378" s="287" t="s">
        <v>587</v>
      </c>
      <c r="D378" s="106">
        <v>2001</v>
      </c>
      <c r="E378" s="106" t="s">
        <v>588</v>
      </c>
      <c r="F378" s="106" t="s">
        <v>589</v>
      </c>
      <c r="G378" s="106">
        <v>564</v>
      </c>
      <c r="H378" s="106" t="s">
        <v>105</v>
      </c>
      <c r="I378" s="106" t="s">
        <v>155</v>
      </c>
      <c r="J378" s="106"/>
      <c r="K378" s="106">
        <v>50</v>
      </c>
    </row>
    <row r="379" customHeight="1" spans="1:11">
      <c r="A379" s="106"/>
      <c r="B379" s="287" t="s">
        <v>149</v>
      </c>
      <c r="C379" s="287" t="s">
        <v>590</v>
      </c>
      <c r="D379" s="106">
        <v>2001</v>
      </c>
      <c r="E379" s="106" t="s">
        <v>588</v>
      </c>
      <c r="F379" s="106" t="s">
        <v>589</v>
      </c>
      <c r="G379" s="106">
        <v>564</v>
      </c>
      <c r="H379" s="106" t="s">
        <v>105</v>
      </c>
      <c r="I379" s="106" t="s">
        <v>155</v>
      </c>
      <c r="J379" s="106"/>
      <c r="K379" s="106">
        <v>50</v>
      </c>
    </row>
    <row r="380" customHeight="1" spans="1:11">
      <c r="A380" s="106"/>
      <c r="B380" s="287" t="s">
        <v>149</v>
      </c>
      <c r="C380" s="287" t="s">
        <v>591</v>
      </c>
      <c r="D380" s="106">
        <v>2001</v>
      </c>
      <c r="E380" s="106" t="s">
        <v>588</v>
      </c>
      <c r="F380" s="106" t="s">
        <v>589</v>
      </c>
      <c r="G380" s="106">
        <v>564</v>
      </c>
      <c r="H380" s="106" t="s">
        <v>105</v>
      </c>
      <c r="I380" s="106" t="s">
        <v>155</v>
      </c>
      <c r="J380" s="106"/>
      <c r="K380" s="106">
        <v>50</v>
      </c>
    </row>
    <row r="381" customHeight="1" spans="1:11">
      <c r="A381" s="106"/>
      <c r="B381" s="287" t="s">
        <v>149</v>
      </c>
      <c r="C381" s="287" t="s">
        <v>592</v>
      </c>
      <c r="D381" s="106">
        <v>2001</v>
      </c>
      <c r="E381" s="106" t="s">
        <v>588</v>
      </c>
      <c r="F381" s="106" t="s">
        <v>589</v>
      </c>
      <c r="G381" s="106">
        <v>564</v>
      </c>
      <c r="H381" s="106" t="s">
        <v>105</v>
      </c>
      <c r="I381" s="106" t="s">
        <v>155</v>
      </c>
      <c r="J381" s="106"/>
      <c r="K381" s="106">
        <v>50</v>
      </c>
    </row>
    <row r="382" customHeight="1" spans="1:11">
      <c r="A382" s="106"/>
      <c r="B382" s="287" t="s">
        <v>149</v>
      </c>
      <c r="C382" s="287" t="s">
        <v>593</v>
      </c>
      <c r="D382" s="106">
        <v>2001</v>
      </c>
      <c r="E382" s="106" t="s">
        <v>588</v>
      </c>
      <c r="F382" s="106" t="s">
        <v>589</v>
      </c>
      <c r="G382" s="106">
        <v>564</v>
      </c>
      <c r="H382" s="106" t="s">
        <v>105</v>
      </c>
      <c r="I382" s="106" t="s">
        <v>155</v>
      </c>
      <c r="J382" s="106"/>
      <c r="K382" s="106">
        <v>50</v>
      </c>
    </row>
    <row r="383" customHeight="1" spans="1:11">
      <c r="A383" s="106"/>
      <c r="B383" s="287" t="s">
        <v>149</v>
      </c>
      <c r="C383" s="287" t="s">
        <v>594</v>
      </c>
      <c r="D383" s="106">
        <v>2001</v>
      </c>
      <c r="E383" s="106" t="s">
        <v>588</v>
      </c>
      <c r="F383" s="106" t="s">
        <v>589</v>
      </c>
      <c r="G383" s="106">
        <v>564</v>
      </c>
      <c r="H383" s="106" t="s">
        <v>105</v>
      </c>
      <c r="I383" s="106" t="s">
        <v>155</v>
      </c>
      <c r="J383" s="106"/>
      <c r="K383" s="106">
        <v>50</v>
      </c>
    </row>
    <row r="384" customHeight="1" spans="1:11">
      <c r="A384" s="106"/>
      <c r="B384" s="287" t="s">
        <v>149</v>
      </c>
      <c r="C384" s="287" t="s">
        <v>595</v>
      </c>
      <c r="D384" s="106">
        <v>2001</v>
      </c>
      <c r="E384" s="106" t="s">
        <v>588</v>
      </c>
      <c r="F384" s="106" t="s">
        <v>589</v>
      </c>
      <c r="G384" s="106">
        <v>564</v>
      </c>
      <c r="H384" s="106" t="s">
        <v>105</v>
      </c>
      <c r="I384" s="106" t="s">
        <v>155</v>
      </c>
      <c r="J384" s="106"/>
      <c r="K384" s="106">
        <v>50</v>
      </c>
    </row>
    <row r="385" customHeight="1" spans="1:11">
      <c r="A385" s="106"/>
      <c r="B385" s="287" t="s">
        <v>21</v>
      </c>
      <c r="C385" s="287" t="s">
        <v>596</v>
      </c>
      <c r="D385" s="106">
        <v>1992</v>
      </c>
      <c r="E385" s="106" t="s">
        <v>134</v>
      </c>
      <c r="F385" s="106" t="s">
        <v>107</v>
      </c>
      <c r="G385" s="106">
        <v>2</v>
      </c>
      <c r="H385" s="106" t="s">
        <v>105</v>
      </c>
      <c r="I385" s="106" t="s">
        <v>30</v>
      </c>
      <c r="J385" s="106"/>
      <c r="K385" s="106">
        <v>50</v>
      </c>
    </row>
    <row r="386" customHeight="1" spans="1:11">
      <c r="A386" s="106"/>
      <c r="B386" s="287" t="s">
        <v>21</v>
      </c>
      <c r="C386" s="287" t="s">
        <v>597</v>
      </c>
      <c r="D386" s="106">
        <v>1992</v>
      </c>
      <c r="E386" s="106" t="s">
        <v>134</v>
      </c>
      <c r="F386" s="106" t="s">
        <v>107</v>
      </c>
      <c r="G386" s="106">
        <v>2</v>
      </c>
      <c r="H386" s="106" t="s">
        <v>105</v>
      </c>
      <c r="I386" s="106" t="s">
        <v>30</v>
      </c>
      <c r="J386" s="106"/>
      <c r="K386" s="106">
        <v>50</v>
      </c>
    </row>
    <row r="387" customHeight="1" spans="1:11">
      <c r="A387" s="106"/>
      <c r="B387" s="287" t="s">
        <v>21</v>
      </c>
      <c r="C387" s="287" t="s">
        <v>598</v>
      </c>
      <c r="D387" s="106">
        <v>1992</v>
      </c>
      <c r="E387" s="106" t="s">
        <v>134</v>
      </c>
      <c r="F387" s="106" t="s">
        <v>107</v>
      </c>
      <c r="G387" s="106">
        <v>2</v>
      </c>
      <c r="H387" s="106" t="s">
        <v>105</v>
      </c>
      <c r="I387" s="106" t="s">
        <v>30</v>
      </c>
      <c r="J387" s="106"/>
      <c r="K387" s="106">
        <v>50</v>
      </c>
    </row>
    <row r="388" customHeight="1" spans="1:11">
      <c r="A388" s="106"/>
      <c r="B388" s="287" t="s">
        <v>21</v>
      </c>
      <c r="C388" s="287" t="s">
        <v>599</v>
      </c>
      <c r="D388" s="106">
        <v>1994</v>
      </c>
      <c r="E388" s="106" t="s">
        <v>144</v>
      </c>
      <c r="F388" s="106" t="s">
        <v>145</v>
      </c>
      <c r="G388" s="106">
        <v>124</v>
      </c>
      <c r="H388" s="106" t="s">
        <v>105</v>
      </c>
      <c r="I388" s="106" t="s">
        <v>30</v>
      </c>
      <c r="J388" s="106"/>
      <c r="K388" s="106">
        <v>50</v>
      </c>
    </row>
    <row r="389" customHeight="1" spans="1:11">
      <c r="A389" s="106"/>
      <c r="B389" s="287" t="s">
        <v>21</v>
      </c>
      <c r="C389" s="287" t="s">
        <v>600</v>
      </c>
      <c r="D389" s="106">
        <v>1994</v>
      </c>
      <c r="E389" s="106" t="s">
        <v>144</v>
      </c>
      <c r="F389" s="106" t="s">
        <v>145</v>
      </c>
      <c r="G389" s="106">
        <v>124</v>
      </c>
      <c r="H389" s="106" t="s">
        <v>105</v>
      </c>
      <c r="I389" s="106" t="s">
        <v>30</v>
      </c>
      <c r="J389" s="106"/>
      <c r="K389" s="106">
        <v>50</v>
      </c>
    </row>
    <row r="390" customHeight="1" spans="1:11">
      <c r="A390" s="106"/>
      <c r="B390" s="287" t="s">
        <v>21</v>
      </c>
      <c r="C390" s="287" t="s">
        <v>601</v>
      </c>
      <c r="D390" s="106">
        <v>1994</v>
      </c>
      <c r="E390" s="106" t="s">
        <v>144</v>
      </c>
      <c r="F390" s="106" t="s">
        <v>145</v>
      </c>
      <c r="G390" s="106">
        <v>124</v>
      </c>
      <c r="H390" s="106" t="s">
        <v>105</v>
      </c>
      <c r="I390" s="106" t="s">
        <v>30</v>
      </c>
      <c r="J390" s="106"/>
      <c r="K390" s="106">
        <v>50</v>
      </c>
    </row>
    <row r="391" customHeight="1" spans="1:11">
      <c r="A391" s="106"/>
      <c r="B391" s="287" t="s">
        <v>21</v>
      </c>
      <c r="C391" s="287" t="s">
        <v>602</v>
      </c>
      <c r="D391" s="106">
        <v>1994</v>
      </c>
      <c r="E391" s="106" t="s">
        <v>144</v>
      </c>
      <c r="F391" s="106" t="s">
        <v>145</v>
      </c>
      <c r="G391" s="106">
        <v>124</v>
      </c>
      <c r="H391" s="106" t="s">
        <v>105</v>
      </c>
      <c r="I391" s="106" t="s">
        <v>30</v>
      </c>
      <c r="J391" s="106"/>
      <c r="K391" s="106">
        <v>50</v>
      </c>
    </row>
    <row r="392" customHeight="1" spans="1:11">
      <c r="A392" s="106"/>
      <c r="B392" s="287" t="s">
        <v>21</v>
      </c>
      <c r="C392" s="287" t="s">
        <v>603</v>
      </c>
      <c r="D392" s="106">
        <v>1994</v>
      </c>
      <c r="E392" s="106" t="s">
        <v>144</v>
      </c>
      <c r="F392" s="106" t="s">
        <v>145</v>
      </c>
      <c r="G392" s="106">
        <v>124</v>
      </c>
      <c r="H392" s="106" t="s">
        <v>105</v>
      </c>
      <c r="I392" s="106" t="s">
        <v>30</v>
      </c>
      <c r="J392" s="106"/>
      <c r="K392" s="106">
        <v>50</v>
      </c>
    </row>
    <row r="393" customHeight="1" spans="1:11">
      <c r="A393" s="106"/>
      <c r="B393" s="106"/>
      <c r="C393" s="106"/>
      <c r="D393" s="106"/>
      <c r="E393" s="106"/>
      <c r="F393" s="106"/>
      <c r="G393" s="106"/>
      <c r="H393" s="106"/>
      <c r="I393" s="106"/>
      <c r="J393" s="106"/>
      <c r="K393" s="106"/>
    </row>
    <row r="394" customHeight="1" spans="1:11">
      <c r="A394" s="106" t="s">
        <v>604</v>
      </c>
      <c r="B394" s="106">
        <f>COUNTA(D396:D501)</f>
        <v>103</v>
      </c>
      <c r="C394" s="106"/>
      <c r="D394" s="106"/>
      <c r="E394" s="106"/>
      <c r="F394" s="106"/>
      <c r="G394" s="106"/>
      <c r="H394" s="106"/>
      <c r="I394" s="106"/>
      <c r="J394" s="106"/>
      <c r="K394" s="106"/>
    </row>
    <row r="395" customHeight="1" spans="1:11">
      <c r="A395" s="106"/>
      <c r="B395" s="106"/>
      <c r="C395" s="106"/>
      <c r="D395" s="106"/>
      <c r="E395" s="106"/>
      <c r="F395" s="106"/>
      <c r="G395" s="106"/>
      <c r="H395" s="106"/>
      <c r="I395" s="106"/>
      <c r="J395" s="106"/>
      <c r="K395" s="106"/>
    </row>
    <row r="396" customHeight="1" spans="1:11">
      <c r="A396" s="106"/>
      <c r="B396" s="287" t="s">
        <v>21</v>
      </c>
      <c r="C396" s="287" t="s">
        <v>605</v>
      </c>
      <c r="D396" s="325">
        <v>2020</v>
      </c>
      <c r="E396" s="325" t="s">
        <v>23</v>
      </c>
      <c r="F396" s="325" t="s">
        <v>24</v>
      </c>
      <c r="G396" s="325">
        <v>60</v>
      </c>
      <c r="H396" s="325"/>
      <c r="I396" s="301" t="s">
        <v>30</v>
      </c>
      <c r="J396" s="106"/>
      <c r="K396" s="106">
        <v>55</v>
      </c>
    </row>
    <row r="397" customHeight="1" spans="1:11">
      <c r="A397" s="106"/>
      <c r="B397" s="287" t="s">
        <v>21</v>
      </c>
      <c r="C397" s="287" t="s">
        <v>606</v>
      </c>
      <c r="D397" s="106">
        <v>2019</v>
      </c>
      <c r="E397" s="106" t="s">
        <v>505</v>
      </c>
      <c r="F397" s="106" t="s">
        <v>79</v>
      </c>
      <c r="G397" s="106"/>
      <c r="H397" s="106">
        <v>26</v>
      </c>
      <c r="I397" s="106" t="s">
        <v>30</v>
      </c>
      <c r="J397" s="106"/>
      <c r="K397" s="106">
        <v>55</v>
      </c>
    </row>
    <row r="398" customHeight="1" spans="1:11">
      <c r="A398" s="106"/>
      <c r="B398" s="287" t="s">
        <v>21</v>
      </c>
      <c r="C398" s="287" t="s">
        <v>607</v>
      </c>
      <c r="D398" s="106">
        <v>2020</v>
      </c>
      <c r="E398" s="106" t="s">
        <v>23</v>
      </c>
      <c r="F398" s="106" t="s">
        <v>46</v>
      </c>
      <c r="G398" s="106" t="s">
        <v>608</v>
      </c>
      <c r="H398" s="106" t="s">
        <v>609</v>
      </c>
      <c r="I398" s="106" t="s">
        <v>25</v>
      </c>
      <c r="J398" s="106"/>
      <c r="K398" s="106">
        <v>60</v>
      </c>
    </row>
    <row r="399" customHeight="1" spans="1:11">
      <c r="A399" s="106"/>
      <c r="B399" s="287" t="s">
        <v>21</v>
      </c>
      <c r="C399" s="287" t="s">
        <v>610</v>
      </c>
      <c r="D399" s="106">
        <v>2020</v>
      </c>
      <c r="E399" s="106" t="s">
        <v>151</v>
      </c>
      <c r="F399" s="106" t="s">
        <v>611</v>
      </c>
      <c r="G399" s="106" t="s">
        <v>612</v>
      </c>
      <c r="H399" s="106" t="s">
        <v>613</v>
      </c>
      <c r="I399" s="106" t="s">
        <v>30</v>
      </c>
      <c r="J399" s="106"/>
      <c r="K399" s="106">
        <v>60</v>
      </c>
    </row>
    <row r="400" customHeight="1" spans="1:11">
      <c r="A400" s="106"/>
      <c r="B400" s="287" t="s">
        <v>21</v>
      </c>
      <c r="C400" s="287" t="s">
        <v>614</v>
      </c>
      <c r="D400" s="106">
        <v>2019</v>
      </c>
      <c r="E400" s="106" t="s">
        <v>212</v>
      </c>
      <c r="F400" s="106" t="s">
        <v>81</v>
      </c>
      <c r="G400" s="106">
        <v>20</v>
      </c>
      <c r="H400" s="106" t="s">
        <v>214</v>
      </c>
      <c r="I400" s="106" t="s">
        <v>30</v>
      </c>
      <c r="J400" s="106"/>
      <c r="K400" s="106">
        <v>60</v>
      </c>
    </row>
    <row r="401" customHeight="1" spans="1:11">
      <c r="A401" s="106"/>
      <c r="B401" s="287" t="s">
        <v>21</v>
      </c>
      <c r="C401" s="287" t="s">
        <v>615</v>
      </c>
      <c r="D401" s="106">
        <v>2019</v>
      </c>
      <c r="E401" s="106" t="s">
        <v>212</v>
      </c>
      <c r="F401" s="106" t="s">
        <v>81</v>
      </c>
      <c r="G401" s="106">
        <v>20</v>
      </c>
      <c r="H401" s="106" t="s">
        <v>214</v>
      </c>
      <c r="I401" s="106" t="s">
        <v>30</v>
      </c>
      <c r="J401" s="106"/>
      <c r="K401" s="106">
        <v>60</v>
      </c>
    </row>
    <row r="402" customHeight="1" spans="1:11">
      <c r="A402" s="106"/>
      <c r="B402" s="287" t="s">
        <v>21</v>
      </c>
      <c r="C402" s="287" t="s">
        <v>616</v>
      </c>
      <c r="D402" s="106">
        <v>2019</v>
      </c>
      <c r="E402" s="106" t="s">
        <v>212</v>
      </c>
      <c r="F402" s="106" t="s">
        <v>81</v>
      </c>
      <c r="G402" s="106">
        <v>20</v>
      </c>
      <c r="H402" s="106" t="s">
        <v>214</v>
      </c>
      <c r="I402" s="106" t="s">
        <v>30</v>
      </c>
      <c r="J402" s="106"/>
      <c r="K402" s="106">
        <v>60</v>
      </c>
    </row>
    <row r="403" customHeight="1" spans="1:11">
      <c r="A403" s="106"/>
      <c r="B403" s="287" t="s">
        <v>21</v>
      </c>
      <c r="C403" s="287" t="s">
        <v>617</v>
      </c>
      <c r="D403" s="106">
        <v>2019</v>
      </c>
      <c r="E403" s="106" t="s">
        <v>212</v>
      </c>
      <c r="F403" s="106" t="s">
        <v>81</v>
      </c>
      <c r="G403" s="106">
        <v>20</v>
      </c>
      <c r="H403" s="106" t="s">
        <v>214</v>
      </c>
      <c r="I403" s="106" t="s">
        <v>30</v>
      </c>
      <c r="J403" s="106"/>
      <c r="K403" s="106">
        <v>60</v>
      </c>
    </row>
    <row r="404" customHeight="1" spans="1:11">
      <c r="A404" s="106"/>
      <c r="B404" s="287" t="s">
        <v>21</v>
      </c>
      <c r="C404" s="287" t="s">
        <v>618</v>
      </c>
      <c r="D404" s="106">
        <v>2019</v>
      </c>
      <c r="E404" s="106" t="s">
        <v>212</v>
      </c>
      <c r="F404" s="106" t="s">
        <v>81</v>
      </c>
      <c r="G404" s="106">
        <v>20</v>
      </c>
      <c r="H404" s="106" t="s">
        <v>214</v>
      </c>
      <c r="I404" s="106" t="s">
        <v>30</v>
      </c>
      <c r="J404" s="106"/>
      <c r="K404" s="106">
        <v>60</v>
      </c>
    </row>
    <row r="405" customHeight="1" spans="1:11">
      <c r="A405" s="106"/>
      <c r="B405" s="287" t="s">
        <v>21</v>
      </c>
      <c r="C405" s="287" t="s">
        <v>619</v>
      </c>
      <c r="D405" s="106">
        <v>2017</v>
      </c>
      <c r="E405" s="106" t="s">
        <v>62</v>
      </c>
      <c r="F405" s="106" t="s">
        <v>213</v>
      </c>
      <c r="G405" s="106" t="s">
        <v>620</v>
      </c>
      <c r="H405" s="106">
        <v>20</v>
      </c>
      <c r="I405" s="106" t="s">
        <v>30</v>
      </c>
      <c r="J405" s="106"/>
      <c r="K405" s="106">
        <v>60</v>
      </c>
    </row>
    <row r="406" customHeight="1" spans="1:11">
      <c r="A406" s="106"/>
      <c r="B406" s="287" t="s">
        <v>21</v>
      </c>
      <c r="C406" s="287" t="s">
        <v>621</v>
      </c>
      <c r="D406" s="106">
        <v>2018</v>
      </c>
      <c r="E406" s="106" t="s">
        <v>23</v>
      </c>
      <c r="F406" s="106" t="s">
        <v>213</v>
      </c>
      <c r="G406" s="106" t="s">
        <v>622</v>
      </c>
      <c r="H406" s="106">
        <v>100</v>
      </c>
      <c r="I406" s="106" t="s">
        <v>30</v>
      </c>
      <c r="J406" s="106"/>
      <c r="K406" s="106">
        <v>60</v>
      </c>
    </row>
    <row r="407" customHeight="1" spans="1:11">
      <c r="A407" s="106"/>
      <c r="B407" s="287" t="s">
        <v>21</v>
      </c>
      <c r="C407" s="287" t="s">
        <v>623</v>
      </c>
      <c r="D407" s="106">
        <v>2017</v>
      </c>
      <c r="E407" s="106" t="s">
        <v>62</v>
      </c>
      <c r="F407" s="106" t="s">
        <v>213</v>
      </c>
      <c r="G407" s="106" t="s">
        <v>624</v>
      </c>
      <c r="H407" s="106">
        <v>20</v>
      </c>
      <c r="I407" s="106" t="s">
        <v>30</v>
      </c>
      <c r="J407" s="106"/>
      <c r="K407" s="106">
        <v>60</v>
      </c>
    </row>
    <row r="408" customHeight="1" spans="1:11">
      <c r="A408" s="106"/>
      <c r="B408" s="287" t="s">
        <v>21</v>
      </c>
      <c r="C408" s="287" t="s">
        <v>625</v>
      </c>
      <c r="D408" s="106">
        <v>1990</v>
      </c>
      <c r="E408" s="106" t="s">
        <v>90</v>
      </c>
      <c r="F408" s="106" t="s">
        <v>91</v>
      </c>
      <c r="G408" s="106"/>
      <c r="H408" s="106">
        <v>663</v>
      </c>
      <c r="I408" s="106" t="s">
        <v>30</v>
      </c>
      <c r="J408" s="106"/>
      <c r="K408" s="106">
        <v>60</v>
      </c>
    </row>
    <row r="409" customHeight="1" spans="1:11">
      <c r="A409" s="106"/>
      <c r="B409" s="287"/>
      <c r="C409" s="287" t="s">
        <v>626</v>
      </c>
      <c r="D409" s="106">
        <v>1993</v>
      </c>
      <c r="E409" s="106" t="s">
        <v>62</v>
      </c>
      <c r="F409" s="106" t="s">
        <v>145</v>
      </c>
      <c r="G409" s="106">
        <v>98</v>
      </c>
      <c r="H409" s="106" t="s">
        <v>105</v>
      </c>
      <c r="I409" s="106" t="s">
        <v>25</v>
      </c>
      <c r="J409" s="106"/>
      <c r="K409" s="106">
        <v>60</v>
      </c>
    </row>
    <row r="410" customHeight="1" spans="1:11">
      <c r="A410" s="106"/>
      <c r="B410" s="287"/>
      <c r="C410" s="287" t="s">
        <v>627</v>
      </c>
      <c r="D410" s="106">
        <v>1993</v>
      </c>
      <c r="E410" s="106" t="s">
        <v>62</v>
      </c>
      <c r="F410" s="106" t="s">
        <v>145</v>
      </c>
      <c r="G410" s="106">
        <v>98</v>
      </c>
      <c r="H410" s="106" t="s">
        <v>105</v>
      </c>
      <c r="I410" s="106" t="s">
        <v>25</v>
      </c>
      <c r="J410" s="106"/>
      <c r="K410" s="106">
        <v>60</v>
      </c>
    </row>
    <row r="411" customHeight="1" spans="1:11">
      <c r="A411" s="106"/>
      <c r="B411" s="287" t="s">
        <v>21</v>
      </c>
      <c r="C411" s="287" t="s">
        <v>628</v>
      </c>
      <c r="D411" s="106">
        <v>1993</v>
      </c>
      <c r="E411" s="106" t="s">
        <v>62</v>
      </c>
      <c r="F411" s="106" t="s">
        <v>145</v>
      </c>
      <c r="G411" s="106">
        <v>98</v>
      </c>
      <c r="H411" s="106" t="s">
        <v>105</v>
      </c>
      <c r="I411" s="106" t="s">
        <v>25</v>
      </c>
      <c r="J411" s="106"/>
      <c r="K411" s="106">
        <v>60</v>
      </c>
    </row>
    <row r="412" customHeight="1" spans="1:11">
      <c r="A412" s="106"/>
      <c r="B412" s="287" t="s">
        <v>21</v>
      </c>
      <c r="C412" s="287" t="s">
        <v>629</v>
      </c>
      <c r="D412" s="106">
        <v>1993</v>
      </c>
      <c r="E412" s="106" t="s">
        <v>62</v>
      </c>
      <c r="F412" s="106" t="s">
        <v>145</v>
      </c>
      <c r="G412" s="106">
        <v>98</v>
      </c>
      <c r="H412" s="106" t="s">
        <v>105</v>
      </c>
      <c r="I412" s="106" t="s">
        <v>25</v>
      </c>
      <c r="J412" s="106"/>
      <c r="K412" s="106">
        <v>60</v>
      </c>
    </row>
    <row r="413" customHeight="1" spans="1:11">
      <c r="A413" s="106"/>
      <c r="B413" s="287" t="s">
        <v>21</v>
      </c>
      <c r="C413" s="287" t="s">
        <v>630</v>
      </c>
      <c r="D413" s="106">
        <v>1993</v>
      </c>
      <c r="E413" s="106" t="s">
        <v>62</v>
      </c>
      <c r="F413" s="106" t="s">
        <v>145</v>
      </c>
      <c r="G413" s="106">
        <v>98</v>
      </c>
      <c r="H413" s="106" t="s">
        <v>105</v>
      </c>
      <c r="I413" s="106" t="s">
        <v>25</v>
      </c>
      <c r="J413" s="106"/>
      <c r="K413" s="106">
        <v>60</v>
      </c>
    </row>
    <row r="414" customHeight="1" spans="1:11">
      <c r="A414" s="106"/>
      <c r="B414" s="287" t="s">
        <v>21</v>
      </c>
      <c r="C414" s="287" t="s">
        <v>631</v>
      </c>
      <c r="D414" s="106">
        <v>1993</v>
      </c>
      <c r="E414" s="106" t="s">
        <v>62</v>
      </c>
      <c r="F414" s="106" t="s">
        <v>145</v>
      </c>
      <c r="G414" s="106">
        <v>98</v>
      </c>
      <c r="H414" s="106" t="s">
        <v>105</v>
      </c>
      <c r="I414" s="106" t="s">
        <v>25</v>
      </c>
      <c r="J414" s="106"/>
      <c r="K414" s="106">
        <v>60</v>
      </c>
    </row>
    <row r="415" customHeight="1" spans="1:11">
      <c r="A415" s="106"/>
      <c r="B415" s="287" t="s">
        <v>21</v>
      </c>
      <c r="C415" s="287" t="s">
        <v>632</v>
      </c>
      <c r="D415" s="106">
        <v>1993</v>
      </c>
      <c r="E415" s="106" t="s">
        <v>62</v>
      </c>
      <c r="F415" s="106" t="s">
        <v>145</v>
      </c>
      <c r="G415" s="106">
        <v>98</v>
      </c>
      <c r="H415" s="106" t="s">
        <v>105</v>
      </c>
      <c r="I415" s="106" t="s">
        <v>25</v>
      </c>
      <c r="J415" s="106"/>
      <c r="K415" s="106">
        <v>60</v>
      </c>
    </row>
    <row r="416" customHeight="1" spans="1:11">
      <c r="A416" s="106"/>
      <c r="B416" s="287" t="s">
        <v>21</v>
      </c>
      <c r="C416" s="287" t="s">
        <v>633</v>
      </c>
      <c r="D416" s="106">
        <v>1993</v>
      </c>
      <c r="E416" s="106" t="s">
        <v>62</v>
      </c>
      <c r="F416" s="106" t="s">
        <v>145</v>
      </c>
      <c r="G416" s="106">
        <v>98</v>
      </c>
      <c r="H416" s="106" t="s">
        <v>105</v>
      </c>
      <c r="I416" s="106" t="s">
        <v>25</v>
      </c>
      <c r="J416" s="106"/>
      <c r="K416" s="106">
        <v>60</v>
      </c>
    </row>
    <row r="417" customHeight="1" spans="1:11">
      <c r="A417" s="106"/>
      <c r="B417" s="287" t="s">
        <v>21</v>
      </c>
      <c r="C417" s="287" t="s">
        <v>634</v>
      </c>
      <c r="D417" s="106">
        <v>1993</v>
      </c>
      <c r="E417" s="106" t="s">
        <v>62</v>
      </c>
      <c r="F417" s="106" t="s">
        <v>145</v>
      </c>
      <c r="G417" s="106">
        <v>98</v>
      </c>
      <c r="H417" s="106" t="s">
        <v>105</v>
      </c>
      <c r="I417" s="106" t="s">
        <v>25</v>
      </c>
      <c r="J417" s="106"/>
      <c r="K417" s="106">
        <v>60</v>
      </c>
    </row>
    <row r="418" customHeight="1" spans="1:11">
      <c r="A418" s="106"/>
      <c r="B418" s="287" t="s">
        <v>21</v>
      </c>
      <c r="C418" s="287" t="s">
        <v>635</v>
      </c>
      <c r="D418" s="106">
        <v>1993</v>
      </c>
      <c r="E418" s="106" t="s">
        <v>62</v>
      </c>
      <c r="F418" s="106" t="s">
        <v>145</v>
      </c>
      <c r="G418" s="106">
        <v>98</v>
      </c>
      <c r="H418" s="106" t="s">
        <v>105</v>
      </c>
      <c r="I418" s="106" t="s">
        <v>25</v>
      </c>
      <c r="J418" s="106"/>
      <c r="K418" s="106">
        <v>60</v>
      </c>
    </row>
    <row r="419" customHeight="1" spans="1:11">
      <c r="A419" s="106"/>
      <c r="B419" s="287" t="s">
        <v>21</v>
      </c>
      <c r="C419" s="287" t="s">
        <v>636</v>
      </c>
      <c r="D419" s="106">
        <v>1993</v>
      </c>
      <c r="E419" s="106" t="s">
        <v>62</v>
      </c>
      <c r="F419" s="106" t="s">
        <v>145</v>
      </c>
      <c r="G419" s="106">
        <v>98</v>
      </c>
      <c r="H419" s="106" t="s">
        <v>105</v>
      </c>
      <c r="I419" s="106" t="s">
        <v>25</v>
      </c>
      <c r="J419" s="106"/>
      <c r="K419" s="106">
        <v>60</v>
      </c>
    </row>
    <row r="420" customHeight="1" spans="1:11">
      <c r="A420" s="106"/>
      <c r="B420" s="287" t="s">
        <v>21</v>
      </c>
      <c r="C420" s="287" t="s">
        <v>637</v>
      </c>
      <c r="D420" s="106">
        <v>1993</v>
      </c>
      <c r="E420" s="106" t="s">
        <v>62</v>
      </c>
      <c r="F420" s="106" t="s">
        <v>145</v>
      </c>
      <c r="G420" s="106">
        <v>98</v>
      </c>
      <c r="H420" s="106" t="s">
        <v>105</v>
      </c>
      <c r="I420" s="106" t="s">
        <v>25</v>
      </c>
      <c r="J420" s="106"/>
      <c r="K420" s="106">
        <v>60</v>
      </c>
    </row>
    <row r="421" customHeight="1" spans="1:11">
      <c r="A421" s="106"/>
      <c r="B421" s="287" t="s">
        <v>21</v>
      </c>
      <c r="C421" s="287" t="s">
        <v>638</v>
      </c>
      <c r="D421" s="106">
        <v>1978</v>
      </c>
      <c r="E421" s="106" t="s">
        <v>62</v>
      </c>
      <c r="F421" s="106" t="s">
        <v>639</v>
      </c>
      <c r="G421" s="106">
        <v>60</v>
      </c>
      <c r="H421" s="106" t="s">
        <v>105</v>
      </c>
      <c r="I421" s="106" t="s">
        <v>72</v>
      </c>
      <c r="J421" s="106"/>
      <c r="K421" s="106">
        <v>65</v>
      </c>
    </row>
    <row r="422" customHeight="1" spans="1:11">
      <c r="A422" s="106"/>
      <c r="B422" s="287" t="s">
        <v>21</v>
      </c>
      <c r="C422" s="287" t="s">
        <v>640</v>
      </c>
      <c r="D422" s="106">
        <v>2019</v>
      </c>
      <c r="E422" s="106" t="s">
        <v>23</v>
      </c>
      <c r="F422" s="106" t="s">
        <v>641</v>
      </c>
      <c r="G422" s="106">
        <v>21</v>
      </c>
      <c r="H422" s="106" t="s">
        <v>71</v>
      </c>
      <c r="I422" s="106" t="s">
        <v>30</v>
      </c>
      <c r="J422" s="106"/>
      <c r="K422" s="106">
        <v>70</v>
      </c>
    </row>
    <row r="423" customHeight="1" spans="1:11">
      <c r="A423" s="106"/>
      <c r="B423" s="287" t="s">
        <v>21</v>
      </c>
      <c r="C423" s="287" t="s">
        <v>642</v>
      </c>
      <c r="D423" s="106">
        <v>2019</v>
      </c>
      <c r="E423" s="106" t="s">
        <v>23</v>
      </c>
      <c r="F423" s="106" t="s">
        <v>641</v>
      </c>
      <c r="G423" s="106">
        <v>21</v>
      </c>
      <c r="H423" s="106" t="s">
        <v>71</v>
      </c>
      <c r="I423" s="106" t="s">
        <v>30</v>
      </c>
      <c r="J423" s="106"/>
      <c r="K423" s="106">
        <v>70</v>
      </c>
    </row>
    <row r="424" customHeight="1" spans="1:11">
      <c r="A424" s="106"/>
      <c r="B424" s="287" t="s">
        <v>149</v>
      </c>
      <c r="C424" s="287" t="s">
        <v>643</v>
      </c>
      <c r="D424" s="106">
        <v>2019</v>
      </c>
      <c r="E424" s="106" t="s">
        <v>39</v>
      </c>
      <c r="F424" s="106" t="s">
        <v>36</v>
      </c>
      <c r="G424" s="106" t="s">
        <v>644</v>
      </c>
      <c r="H424" s="106" t="s">
        <v>645</v>
      </c>
      <c r="I424" s="106" t="s">
        <v>178</v>
      </c>
      <c r="J424" s="106"/>
      <c r="K424" s="106">
        <v>75</v>
      </c>
    </row>
    <row r="425" customHeight="1" spans="1:11">
      <c r="A425" s="106"/>
      <c r="B425" s="287" t="s">
        <v>149</v>
      </c>
      <c r="C425" s="287" t="s">
        <v>646</v>
      </c>
      <c r="D425" s="106">
        <v>2019</v>
      </c>
      <c r="E425" s="106" t="s">
        <v>39</v>
      </c>
      <c r="F425" s="106" t="s">
        <v>36</v>
      </c>
      <c r="G425" s="106" t="s">
        <v>644</v>
      </c>
      <c r="H425" s="106" t="s">
        <v>645</v>
      </c>
      <c r="I425" s="106" t="s">
        <v>178</v>
      </c>
      <c r="J425" s="106"/>
      <c r="K425" s="106">
        <v>75</v>
      </c>
    </row>
    <row r="426" customHeight="1" spans="1:11">
      <c r="A426" s="106"/>
      <c r="B426" s="287" t="s">
        <v>149</v>
      </c>
      <c r="C426" s="287" t="s">
        <v>647</v>
      </c>
      <c r="D426" s="106">
        <v>2019</v>
      </c>
      <c r="E426" s="106" t="s">
        <v>39</v>
      </c>
      <c r="F426" s="106" t="s">
        <v>36</v>
      </c>
      <c r="G426" s="106" t="s">
        <v>644</v>
      </c>
      <c r="H426" s="106" t="s">
        <v>645</v>
      </c>
      <c r="I426" s="106" t="s">
        <v>178</v>
      </c>
      <c r="J426" s="106"/>
      <c r="K426" s="106">
        <v>75</v>
      </c>
    </row>
    <row r="427" customHeight="1" spans="1:11">
      <c r="A427" s="106"/>
      <c r="B427" s="287" t="s">
        <v>149</v>
      </c>
      <c r="C427" s="287" t="s">
        <v>648</v>
      </c>
      <c r="D427" s="106">
        <v>2019</v>
      </c>
      <c r="E427" s="106" t="s">
        <v>39</v>
      </c>
      <c r="F427" s="106" t="s">
        <v>36</v>
      </c>
      <c r="G427" s="106" t="s">
        <v>644</v>
      </c>
      <c r="H427" s="106" t="s">
        <v>645</v>
      </c>
      <c r="I427" s="106" t="s">
        <v>178</v>
      </c>
      <c r="J427" s="106"/>
      <c r="K427" s="106">
        <v>75</v>
      </c>
    </row>
    <row r="428" customHeight="1" spans="1:11">
      <c r="A428" s="106"/>
      <c r="B428" s="287" t="s">
        <v>149</v>
      </c>
      <c r="C428" s="287" t="s">
        <v>649</v>
      </c>
      <c r="D428" s="106">
        <v>2019</v>
      </c>
      <c r="E428" s="106" t="s">
        <v>39</v>
      </c>
      <c r="F428" s="106" t="s">
        <v>36</v>
      </c>
      <c r="G428" s="106" t="s">
        <v>644</v>
      </c>
      <c r="H428" s="106" t="s">
        <v>645</v>
      </c>
      <c r="I428" s="106" t="s">
        <v>178</v>
      </c>
      <c r="J428" s="106"/>
      <c r="K428" s="106">
        <v>75</v>
      </c>
    </row>
    <row r="429" customHeight="1" spans="1:11">
      <c r="A429" s="106"/>
      <c r="B429" s="326" t="s">
        <v>66</v>
      </c>
      <c r="C429" s="326" t="s">
        <v>650</v>
      </c>
      <c r="D429" s="327">
        <v>2018</v>
      </c>
      <c r="E429" s="327" t="s">
        <v>415</v>
      </c>
      <c r="F429" s="327" t="s">
        <v>58</v>
      </c>
      <c r="G429" s="327">
        <v>150</v>
      </c>
      <c r="H429" s="327"/>
      <c r="I429" s="327" t="s">
        <v>68</v>
      </c>
      <c r="J429" s="327"/>
      <c r="K429" s="327">
        <v>75</v>
      </c>
    </row>
    <row r="430" customHeight="1" spans="1:11">
      <c r="A430" s="106"/>
      <c r="B430" s="326" t="s">
        <v>66</v>
      </c>
      <c r="C430" s="326" t="s">
        <v>651</v>
      </c>
      <c r="D430" s="327">
        <v>2018</v>
      </c>
      <c r="E430" s="327" t="s">
        <v>415</v>
      </c>
      <c r="F430" s="327" t="s">
        <v>58</v>
      </c>
      <c r="G430" s="327" t="s">
        <v>652</v>
      </c>
      <c r="H430" s="327"/>
      <c r="I430" s="327" t="s">
        <v>68</v>
      </c>
      <c r="J430" s="327"/>
      <c r="K430" s="327">
        <v>75</v>
      </c>
    </row>
    <row r="431" customHeight="1" spans="1:11">
      <c r="A431" s="106"/>
      <c r="B431" s="287" t="s">
        <v>66</v>
      </c>
      <c r="C431" s="287" t="s">
        <v>653</v>
      </c>
      <c r="D431" s="106">
        <v>2018</v>
      </c>
      <c r="E431" s="106" t="s">
        <v>75</v>
      </c>
      <c r="F431" s="106" t="s">
        <v>407</v>
      </c>
      <c r="G431" s="106" t="s">
        <v>408</v>
      </c>
      <c r="H431" s="106"/>
      <c r="I431" s="106" t="s">
        <v>244</v>
      </c>
      <c r="J431" s="106"/>
      <c r="K431" s="106">
        <v>75</v>
      </c>
    </row>
    <row r="432" customHeight="1" spans="1:11">
      <c r="A432" s="106"/>
      <c r="B432" s="287" t="s">
        <v>66</v>
      </c>
      <c r="C432" s="287" t="s">
        <v>654</v>
      </c>
      <c r="D432" s="106">
        <v>2018</v>
      </c>
      <c r="E432" s="106" t="s">
        <v>75</v>
      </c>
      <c r="F432" s="106" t="s">
        <v>407</v>
      </c>
      <c r="G432" s="106" t="s">
        <v>408</v>
      </c>
      <c r="H432" s="106"/>
      <c r="I432" s="106" t="s">
        <v>244</v>
      </c>
      <c r="J432" s="106"/>
      <c r="K432" s="106">
        <v>75</v>
      </c>
    </row>
    <row r="433" customHeight="1" spans="1:11">
      <c r="A433" s="106"/>
      <c r="B433" s="287" t="s">
        <v>66</v>
      </c>
      <c r="C433" s="287" t="s">
        <v>655</v>
      </c>
      <c r="D433" s="106">
        <v>2020</v>
      </c>
      <c r="E433" s="106" t="s">
        <v>305</v>
      </c>
      <c r="F433" s="106" t="s">
        <v>46</v>
      </c>
      <c r="G433" s="106" t="s">
        <v>656</v>
      </c>
      <c r="H433" s="106" t="s">
        <v>657</v>
      </c>
      <c r="I433" s="106" t="s">
        <v>244</v>
      </c>
      <c r="J433" s="106"/>
      <c r="K433" s="106">
        <v>75</v>
      </c>
    </row>
    <row r="434" customHeight="1" spans="1:11">
      <c r="A434" s="106"/>
      <c r="B434" s="287" t="s">
        <v>21</v>
      </c>
      <c r="C434" s="287" t="s">
        <v>658</v>
      </c>
      <c r="D434" s="106">
        <v>2020</v>
      </c>
      <c r="E434" s="106" t="s">
        <v>151</v>
      </c>
      <c r="F434" s="106" t="s">
        <v>659</v>
      </c>
      <c r="G434" s="106" t="s">
        <v>660</v>
      </c>
      <c r="H434" s="106" t="s">
        <v>661</v>
      </c>
      <c r="I434" s="106" t="s">
        <v>25</v>
      </c>
      <c r="J434" s="106"/>
      <c r="K434" s="106">
        <v>75</v>
      </c>
    </row>
    <row r="435" customHeight="1" spans="1:11">
      <c r="A435" s="106"/>
      <c r="B435" s="287" t="s">
        <v>21</v>
      </c>
      <c r="C435" s="287" t="s">
        <v>662</v>
      </c>
      <c r="D435" s="106">
        <v>2020</v>
      </c>
      <c r="E435" s="106" t="s">
        <v>151</v>
      </c>
      <c r="F435" s="106" t="s">
        <v>36</v>
      </c>
      <c r="G435" s="106" t="s">
        <v>663</v>
      </c>
      <c r="H435" s="106" t="s">
        <v>388</v>
      </c>
      <c r="I435" s="106" t="s">
        <v>25</v>
      </c>
      <c r="J435" s="106"/>
      <c r="K435" s="106">
        <v>75</v>
      </c>
    </row>
    <row r="436" customHeight="1" spans="1:11">
      <c r="A436" s="106"/>
      <c r="B436" s="287" t="s">
        <v>21</v>
      </c>
      <c r="C436" s="287" t="s">
        <v>664</v>
      </c>
      <c r="D436" s="106">
        <v>1978</v>
      </c>
      <c r="E436" s="106" t="s">
        <v>62</v>
      </c>
      <c r="F436" s="106" t="s">
        <v>665</v>
      </c>
      <c r="G436" s="106">
        <v>707</v>
      </c>
      <c r="H436" s="106" t="s">
        <v>243</v>
      </c>
      <c r="I436" s="106" t="s">
        <v>666</v>
      </c>
      <c r="J436" s="106"/>
      <c r="K436" s="106">
        <v>75</v>
      </c>
    </row>
    <row r="437" customHeight="1" spans="1:11">
      <c r="A437" s="106"/>
      <c r="B437" s="287"/>
      <c r="C437" s="287" t="s">
        <v>667</v>
      </c>
      <c r="D437" s="106">
        <v>2007</v>
      </c>
      <c r="E437" s="106" t="s">
        <v>62</v>
      </c>
      <c r="F437" s="106" t="s">
        <v>145</v>
      </c>
      <c r="G437" s="106">
        <v>40</v>
      </c>
      <c r="H437" s="106" t="s">
        <v>500</v>
      </c>
      <c r="I437" s="106" t="s">
        <v>25</v>
      </c>
      <c r="J437" s="106"/>
      <c r="K437" s="106">
        <v>75</v>
      </c>
    </row>
    <row r="438" customHeight="1" spans="1:11">
      <c r="A438" s="106"/>
      <c r="B438" s="287"/>
      <c r="C438" s="287" t="s">
        <v>668</v>
      </c>
      <c r="D438" s="106">
        <v>2007</v>
      </c>
      <c r="E438" s="106" t="s">
        <v>62</v>
      </c>
      <c r="F438" s="106" t="s">
        <v>145</v>
      </c>
      <c r="G438" s="106">
        <v>40</v>
      </c>
      <c r="H438" s="106" t="s">
        <v>500</v>
      </c>
      <c r="I438" s="106" t="s">
        <v>25</v>
      </c>
      <c r="J438" s="106"/>
      <c r="K438" s="106">
        <v>75</v>
      </c>
    </row>
    <row r="439" customHeight="1" spans="1:11">
      <c r="A439" s="106"/>
      <c r="B439" s="287"/>
      <c r="C439" s="295" t="s">
        <v>669</v>
      </c>
      <c r="D439" s="296">
        <v>2007</v>
      </c>
      <c r="E439" s="296" t="s">
        <v>62</v>
      </c>
      <c r="F439" s="296" t="s">
        <v>145</v>
      </c>
      <c r="G439" s="296">
        <v>40</v>
      </c>
      <c r="H439" s="296" t="s">
        <v>500</v>
      </c>
      <c r="I439" s="296" t="s">
        <v>25</v>
      </c>
      <c r="J439" s="106"/>
      <c r="K439" s="106">
        <v>75</v>
      </c>
    </row>
    <row r="440" customHeight="1" spans="1:11">
      <c r="A440" s="106"/>
      <c r="B440" s="287"/>
      <c r="C440" s="295" t="s">
        <v>670</v>
      </c>
      <c r="D440" s="296">
        <v>2007</v>
      </c>
      <c r="E440" s="296" t="s">
        <v>62</v>
      </c>
      <c r="F440" s="296" t="s">
        <v>145</v>
      </c>
      <c r="G440" s="296">
        <v>40</v>
      </c>
      <c r="H440" s="296" t="s">
        <v>500</v>
      </c>
      <c r="I440" s="296" t="s">
        <v>25</v>
      </c>
      <c r="J440" s="106"/>
      <c r="K440" s="106">
        <v>75</v>
      </c>
    </row>
    <row r="441" customHeight="1" spans="1:11">
      <c r="A441" s="106"/>
      <c r="B441" s="287"/>
      <c r="C441" s="295" t="s">
        <v>671</v>
      </c>
      <c r="D441" s="296">
        <v>2007</v>
      </c>
      <c r="E441" s="296" t="s">
        <v>62</v>
      </c>
      <c r="F441" s="296" t="s">
        <v>145</v>
      </c>
      <c r="G441" s="296">
        <v>40</v>
      </c>
      <c r="H441" s="296" t="s">
        <v>500</v>
      </c>
      <c r="I441" s="296" t="s">
        <v>25</v>
      </c>
      <c r="J441" s="106"/>
      <c r="K441" s="106">
        <v>75</v>
      </c>
    </row>
    <row r="442" customHeight="1" spans="1:11">
      <c r="A442" s="106"/>
      <c r="B442" s="287"/>
      <c r="C442" s="295" t="s">
        <v>672</v>
      </c>
      <c r="D442" s="296">
        <v>2007</v>
      </c>
      <c r="E442" s="296" t="s">
        <v>62</v>
      </c>
      <c r="F442" s="296" t="s">
        <v>145</v>
      </c>
      <c r="G442" s="296">
        <v>40</v>
      </c>
      <c r="H442" s="296" t="s">
        <v>500</v>
      </c>
      <c r="I442" s="296" t="s">
        <v>25</v>
      </c>
      <c r="J442" s="106"/>
      <c r="K442" s="106">
        <v>75</v>
      </c>
    </row>
    <row r="443" customHeight="1" spans="1:11">
      <c r="A443" s="106"/>
      <c r="B443" s="287" t="s">
        <v>21</v>
      </c>
      <c r="C443" s="287" t="s">
        <v>673</v>
      </c>
      <c r="D443" s="290">
        <v>2020</v>
      </c>
      <c r="E443" s="290" t="s">
        <v>151</v>
      </c>
      <c r="F443" s="291" t="s">
        <v>36</v>
      </c>
      <c r="G443" s="308" t="s">
        <v>674</v>
      </c>
      <c r="H443" s="290" t="s">
        <v>675</v>
      </c>
      <c r="I443" s="290" t="s">
        <v>30</v>
      </c>
      <c r="J443" s="106"/>
      <c r="K443" s="106">
        <v>80</v>
      </c>
    </row>
    <row r="444" customHeight="1" spans="1:11">
      <c r="A444" s="106"/>
      <c r="B444" s="287" t="s">
        <v>21</v>
      </c>
      <c r="C444" s="287" t="s">
        <v>676</v>
      </c>
      <c r="D444" s="106">
        <v>2019</v>
      </c>
      <c r="E444" s="106" t="s">
        <v>544</v>
      </c>
      <c r="F444" s="106" t="s">
        <v>677</v>
      </c>
      <c r="G444" s="106"/>
      <c r="H444" s="106">
        <v>504</v>
      </c>
      <c r="I444" s="106" t="s">
        <v>30</v>
      </c>
      <c r="J444" s="106"/>
      <c r="K444" s="106">
        <v>80</v>
      </c>
    </row>
    <row r="445" customHeight="1" spans="1:11">
      <c r="A445" s="106"/>
      <c r="B445" s="287" t="s">
        <v>66</v>
      </c>
      <c r="C445" s="287" t="s">
        <v>678</v>
      </c>
      <c r="D445" s="106">
        <v>2018</v>
      </c>
      <c r="E445" s="106" t="s">
        <v>415</v>
      </c>
      <c r="F445" s="106" t="s">
        <v>407</v>
      </c>
      <c r="G445" s="106" t="s">
        <v>679</v>
      </c>
      <c r="H445" s="106" t="s">
        <v>34</v>
      </c>
      <c r="I445" s="106" t="s">
        <v>244</v>
      </c>
      <c r="J445" s="106"/>
      <c r="K445" s="106">
        <v>80</v>
      </c>
    </row>
    <row r="446" customHeight="1" spans="1:11">
      <c r="A446" s="106"/>
      <c r="B446" s="287" t="s">
        <v>21</v>
      </c>
      <c r="C446" s="287" t="s">
        <v>680</v>
      </c>
      <c r="D446" s="106">
        <v>2017</v>
      </c>
      <c r="E446" s="106" t="s">
        <v>83</v>
      </c>
      <c r="F446" s="106" t="s">
        <v>681</v>
      </c>
      <c r="G446" s="106" t="s">
        <v>224</v>
      </c>
      <c r="H446" s="106" t="s">
        <v>682</v>
      </c>
      <c r="I446" s="106" t="s">
        <v>30</v>
      </c>
      <c r="J446" s="106"/>
      <c r="K446" s="106">
        <v>85</v>
      </c>
    </row>
    <row r="447" customHeight="1" spans="1:11">
      <c r="A447" s="106"/>
      <c r="B447" s="287" t="s">
        <v>21</v>
      </c>
      <c r="C447" s="287" t="s">
        <v>683</v>
      </c>
      <c r="D447" s="106">
        <v>2018</v>
      </c>
      <c r="E447" s="106" t="s">
        <v>544</v>
      </c>
      <c r="F447" s="106" t="s">
        <v>407</v>
      </c>
      <c r="G447" s="106">
        <v>502</v>
      </c>
      <c r="H447" s="106" t="s">
        <v>105</v>
      </c>
      <c r="I447" s="106" t="s">
        <v>30</v>
      </c>
      <c r="J447" s="106"/>
      <c r="K447" s="106">
        <v>85</v>
      </c>
    </row>
    <row r="448" customHeight="1" spans="1:11">
      <c r="A448" s="106"/>
      <c r="B448" s="287" t="s">
        <v>21</v>
      </c>
      <c r="C448" s="287" t="s">
        <v>684</v>
      </c>
      <c r="D448" s="106">
        <v>2019</v>
      </c>
      <c r="E448" s="106" t="s">
        <v>23</v>
      </c>
      <c r="F448" s="106" t="s">
        <v>407</v>
      </c>
      <c r="G448" s="106" t="s">
        <v>685</v>
      </c>
      <c r="H448" s="106">
        <v>155</v>
      </c>
      <c r="I448" s="106" t="s">
        <v>25</v>
      </c>
      <c r="J448" s="106"/>
      <c r="K448" s="106">
        <v>90</v>
      </c>
    </row>
    <row r="449" customHeight="1" spans="1:11">
      <c r="A449" s="106"/>
      <c r="B449" s="106"/>
      <c r="C449" s="106"/>
      <c r="D449" s="106"/>
      <c r="E449" s="106"/>
      <c r="F449" s="106"/>
      <c r="G449" s="106"/>
      <c r="H449" s="106"/>
      <c r="I449" s="106"/>
      <c r="J449" s="106"/>
      <c r="K449" s="106"/>
    </row>
    <row r="450" customHeight="1" spans="1:11">
      <c r="A450" s="106"/>
      <c r="B450" s="106"/>
      <c r="C450" s="106"/>
      <c r="D450" s="106"/>
      <c r="E450" s="106"/>
      <c r="F450" s="106"/>
      <c r="G450" s="106"/>
      <c r="H450" s="106"/>
      <c r="I450" s="106"/>
      <c r="J450" s="106"/>
      <c r="K450" s="106"/>
    </row>
    <row r="451" customHeight="1" spans="1:11">
      <c r="A451" s="106"/>
      <c r="B451" s="106"/>
      <c r="C451" s="106"/>
      <c r="D451" s="106"/>
      <c r="E451" s="106"/>
      <c r="F451" s="106"/>
      <c r="G451" s="106"/>
      <c r="H451" s="106"/>
      <c r="I451" s="106"/>
      <c r="J451" s="106"/>
      <c r="K451" s="106"/>
    </row>
    <row r="452" customHeight="1" spans="1:14">
      <c r="A452" s="106"/>
      <c r="B452" s="287" t="s">
        <v>21</v>
      </c>
      <c r="C452" s="287" t="s">
        <v>686</v>
      </c>
      <c r="D452" s="106">
        <v>2020</v>
      </c>
      <c r="E452" s="106" t="s">
        <v>23</v>
      </c>
      <c r="F452" s="106" t="s">
        <v>49</v>
      </c>
      <c r="G452" s="106">
        <v>150</v>
      </c>
      <c r="H452" s="106" t="s">
        <v>34</v>
      </c>
      <c r="I452" s="106" t="s">
        <v>30</v>
      </c>
      <c r="J452" s="106"/>
      <c r="K452" s="106">
        <v>100</v>
      </c>
      <c r="L452" s="6">
        <f>COUNTA(K452:K517)</f>
        <v>63</v>
      </c>
      <c r="M452" s="3">
        <v>11</v>
      </c>
      <c r="N452" s="6">
        <f t="shared" ref="N452:N453" si="1">L452+M452</f>
        <v>74</v>
      </c>
    </row>
    <row r="453" customHeight="1" spans="1:15">
      <c r="A453" s="106"/>
      <c r="B453" s="287" t="s">
        <v>21</v>
      </c>
      <c r="C453" s="287" t="s">
        <v>687</v>
      </c>
      <c r="D453" s="106">
        <v>2020</v>
      </c>
      <c r="E453" s="106" t="s">
        <v>23</v>
      </c>
      <c r="F453" s="106" t="s">
        <v>49</v>
      </c>
      <c r="G453" s="106">
        <v>150</v>
      </c>
      <c r="H453" s="106" t="s">
        <v>34</v>
      </c>
      <c r="I453" s="106" t="s">
        <v>30</v>
      </c>
      <c r="J453" s="106"/>
      <c r="K453" s="106">
        <v>100</v>
      </c>
      <c r="L453" s="6">
        <f>SUM(K452:K517)</f>
        <v>8300</v>
      </c>
      <c r="M453" s="6">
        <f>SUM(K613:K618,K628:K632)</f>
        <v>1345</v>
      </c>
      <c r="N453" s="6">
        <f t="shared" si="1"/>
        <v>9645</v>
      </c>
      <c r="O453" s="6">
        <f>N453/N452</f>
        <v>130.337837837838</v>
      </c>
    </row>
    <row r="454" customHeight="1" spans="1:11">
      <c r="A454" s="106"/>
      <c r="B454" s="287" t="s">
        <v>149</v>
      </c>
      <c r="C454" s="287" t="s">
        <v>688</v>
      </c>
      <c r="D454" s="106">
        <v>2018</v>
      </c>
      <c r="E454" s="106" t="s">
        <v>151</v>
      </c>
      <c r="F454" s="106" t="s">
        <v>689</v>
      </c>
      <c r="G454" s="106" t="s">
        <v>690</v>
      </c>
      <c r="H454" s="106" t="s">
        <v>691</v>
      </c>
      <c r="I454" s="106" t="s">
        <v>692</v>
      </c>
      <c r="J454" s="106"/>
      <c r="K454" s="106">
        <v>100</v>
      </c>
    </row>
    <row r="455" customHeight="1" spans="1:11">
      <c r="A455" s="106"/>
      <c r="B455" s="287" t="s">
        <v>21</v>
      </c>
      <c r="C455" s="287" t="s">
        <v>693</v>
      </c>
      <c r="D455" s="106">
        <v>2018</v>
      </c>
      <c r="E455" s="106" t="s">
        <v>195</v>
      </c>
      <c r="F455" s="106" t="s">
        <v>694</v>
      </c>
      <c r="G455" s="106">
        <v>141</v>
      </c>
      <c r="H455" s="106" t="s">
        <v>169</v>
      </c>
      <c r="I455" s="106" t="s">
        <v>30</v>
      </c>
      <c r="J455" s="106"/>
      <c r="K455" s="106">
        <v>100</v>
      </c>
    </row>
    <row r="456" customHeight="1" spans="1:11">
      <c r="A456" s="106"/>
      <c r="B456" s="293" t="s">
        <v>21</v>
      </c>
      <c r="C456" s="293" t="s">
        <v>695</v>
      </c>
      <c r="D456" s="294">
        <v>2020</v>
      </c>
      <c r="E456" s="294" t="s">
        <v>151</v>
      </c>
      <c r="F456" s="294" t="s">
        <v>696</v>
      </c>
      <c r="G456" s="294" t="s">
        <v>697</v>
      </c>
      <c r="H456" s="294" t="s">
        <v>698</v>
      </c>
      <c r="I456" s="294" t="s">
        <v>30</v>
      </c>
      <c r="J456" s="106"/>
      <c r="K456" s="106">
        <v>100</v>
      </c>
    </row>
    <row r="457" customHeight="1" spans="1:11">
      <c r="A457" s="106"/>
      <c r="B457" s="287" t="s">
        <v>21</v>
      </c>
      <c r="C457" s="287" t="s">
        <v>699</v>
      </c>
      <c r="D457" s="106">
        <v>2019</v>
      </c>
      <c r="E457" s="106" t="s">
        <v>163</v>
      </c>
      <c r="F457" s="106" t="s">
        <v>79</v>
      </c>
      <c r="G457" s="106"/>
      <c r="H457" s="106" t="s">
        <v>700</v>
      </c>
      <c r="I457" s="106" t="s">
        <v>30</v>
      </c>
      <c r="J457" s="106"/>
      <c r="K457" s="106">
        <v>100</v>
      </c>
    </row>
    <row r="458" customHeight="1" spans="1:11">
      <c r="A458" s="106"/>
      <c r="B458" s="287" t="s">
        <v>66</v>
      </c>
      <c r="C458" s="287" t="s">
        <v>701</v>
      </c>
      <c r="D458" s="287" t="s">
        <v>702</v>
      </c>
      <c r="E458" s="106" t="s">
        <v>172</v>
      </c>
      <c r="F458" s="106" t="s">
        <v>703</v>
      </c>
      <c r="G458" s="106"/>
      <c r="H458" s="106" t="s">
        <v>704</v>
      </c>
      <c r="I458" s="106" t="s">
        <v>68</v>
      </c>
      <c r="J458" s="106"/>
      <c r="K458" s="106">
        <v>100</v>
      </c>
    </row>
    <row r="459" customHeight="1" spans="1:11">
      <c r="A459" s="106"/>
      <c r="B459" s="287" t="s">
        <v>66</v>
      </c>
      <c r="C459" s="287" t="s">
        <v>705</v>
      </c>
      <c r="D459" s="287" t="s">
        <v>702</v>
      </c>
      <c r="E459" s="106" t="s">
        <v>172</v>
      </c>
      <c r="F459" s="106" t="s">
        <v>703</v>
      </c>
      <c r="G459" s="106"/>
      <c r="H459" s="106" t="s">
        <v>704</v>
      </c>
      <c r="I459" s="106" t="s">
        <v>68</v>
      </c>
      <c r="J459" s="106"/>
      <c r="K459" s="106">
        <v>100</v>
      </c>
    </row>
    <row r="460" customHeight="1" spans="1:11">
      <c r="A460" s="106"/>
      <c r="B460" s="287" t="s">
        <v>66</v>
      </c>
      <c r="C460" s="287" t="s">
        <v>706</v>
      </c>
      <c r="D460" s="287" t="s">
        <v>702</v>
      </c>
      <c r="E460" s="106" t="s">
        <v>172</v>
      </c>
      <c r="F460" s="106" t="s">
        <v>703</v>
      </c>
      <c r="G460" s="106"/>
      <c r="H460" s="106" t="s">
        <v>704</v>
      </c>
      <c r="I460" s="106" t="s">
        <v>68</v>
      </c>
      <c r="J460" s="106"/>
      <c r="K460" s="106">
        <v>100</v>
      </c>
    </row>
    <row r="461" customHeight="1" spans="1:11">
      <c r="A461" s="106"/>
      <c r="B461" s="287" t="s">
        <v>21</v>
      </c>
      <c r="C461" s="287" t="s">
        <v>707</v>
      </c>
      <c r="D461" s="106">
        <v>1987</v>
      </c>
      <c r="E461" s="106" t="s">
        <v>330</v>
      </c>
      <c r="F461" s="106" t="s">
        <v>708</v>
      </c>
      <c r="G461" s="106" t="s">
        <v>709</v>
      </c>
      <c r="H461" s="106" t="s">
        <v>710</v>
      </c>
      <c r="I461" s="106" t="s">
        <v>30</v>
      </c>
      <c r="J461" s="106"/>
      <c r="K461" s="106">
        <v>100</v>
      </c>
    </row>
    <row r="462" customHeight="1" spans="1:11">
      <c r="A462" s="106"/>
      <c r="B462" s="287" t="s">
        <v>21</v>
      </c>
      <c r="C462" s="106">
        <v>51717169</v>
      </c>
      <c r="D462" s="106">
        <v>2018</v>
      </c>
      <c r="E462" s="106" t="s">
        <v>237</v>
      </c>
      <c r="F462" s="106" t="s">
        <v>238</v>
      </c>
      <c r="G462" s="106">
        <v>212</v>
      </c>
      <c r="H462" s="106" t="s">
        <v>105</v>
      </c>
      <c r="I462" s="106" t="s">
        <v>30</v>
      </c>
      <c r="J462" s="106"/>
      <c r="K462" s="106">
        <v>100</v>
      </c>
    </row>
    <row r="463" customHeight="1" spans="1:11">
      <c r="A463" s="106"/>
      <c r="B463" s="287" t="s">
        <v>21</v>
      </c>
      <c r="C463" s="287" t="s">
        <v>711</v>
      </c>
      <c r="D463" s="106">
        <v>1975</v>
      </c>
      <c r="E463" s="106" t="s">
        <v>712</v>
      </c>
      <c r="F463" s="106" t="s">
        <v>713</v>
      </c>
      <c r="G463" s="106">
        <v>238</v>
      </c>
      <c r="H463" s="106" t="s">
        <v>243</v>
      </c>
      <c r="I463" s="106" t="s">
        <v>30</v>
      </c>
      <c r="J463" s="106"/>
      <c r="K463" s="106">
        <v>100</v>
      </c>
    </row>
    <row r="464" customHeight="1" spans="1:11">
      <c r="A464" s="106"/>
      <c r="B464" s="287" t="s">
        <v>21</v>
      </c>
      <c r="C464" s="287" t="s">
        <v>714</v>
      </c>
      <c r="D464" s="106">
        <v>1975</v>
      </c>
      <c r="E464" s="106" t="s">
        <v>712</v>
      </c>
      <c r="F464" s="106" t="s">
        <v>713</v>
      </c>
      <c r="G464" s="106">
        <v>238</v>
      </c>
      <c r="H464" s="106" t="s">
        <v>243</v>
      </c>
      <c r="I464" s="106" t="s">
        <v>30</v>
      </c>
      <c r="J464" s="106"/>
      <c r="K464" s="106">
        <v>100</v>
      </c>
    </row>
    <row r="465" customHeight="1" spans="1:11">
      <c r="A465" s="106"/>
      <c r="B465" s="287" t="s">
        <v>21</v>
      </c>
      <c r="C465" s="287" t="s">
        <v>715</v>
      </c>
      <c r="D465" s="106">
        <v>1975</v>
      </c>
      <c r="E465" s="106" t="s">
        <v>712</v>
      </c>
      <c r="F465" s="106" t="s">
        <v>713</v>
      </c>
      <c r="G465" s="106">
        <v>238</v>
      </c>
      <c r="H465" s="106" t="s">
        <v>243</v>
      </c>
      <c r="I465" s="106" t="s">
        <v>30</v>
      </c>
      <c r="J465" s="106"/>
      <c r="K465" s="106">
        <v>100</v>
      </c>
    </row>
    <row r="466" customHeight="1" spans="1:11">
      <c r="A466" s="106"/>
      <c r="B466" s="287" t="s">
        <v>21</v>
      </c>
      <c r="C466" s="287" t="s">
        <v>716</v>
      </c>
      <c r="D466" s="106">
        <v>1975</v>
      </c>
      <c r="E466" s="106" t="s">
        <v>712</v>
      </c>
      <c r="F466" s="106" t="s">
        <v>713</v>
      </c>
      <c r="G466" s="106">
        <v>238</v>
      </c>
      <c r="H466" s="106" t="s">
        <v>243</v>
      </c>
      <c r="I466" s="106" t="s">
        <v>30</v>
      </c>
      <c r="J466" s="106"/>
      <c r="K466" s="106">
        <v>100</v>
      </c>
    </row>
    <row r="467" customHeight="1" spans="1:11">
      <c r="A467" s="106"/>
      <c r="B467" s="287" t="s">
        <v>21</v>
      </c>
      <c r="C467" s="287" t="s">
        <v>717</v>
      </c>
      <c r="D467" s="106">
        <v>1976</v>
      </c>
      <c r="E467" s="106" t="s">
        <v>712</v>
      </c>
      <c r="F467" s="106" t="s">
        <v>713</v>
      </c>
      <c r="G467" s="106">
        <v>316</v>
      </c>
      <c r="H467" s="106" t="s">
        <v>243</v>
      </c>
      <c r="I467" s="106" t="s">
        <v>30</v>
      </c>
      <c r="J467" s="106"/>
      <c r="K467" s="106">
        <v>100</v>
      </c>
    </row>
    <row r="468" customHeight="1" spans="1:11">
      <c r="A468" s="106"/>
      <c r="B468" s="287"/>
      <c r="C468" s="287" t="s">
        <v>718</v>
      </c>
      <c r="D468" s="106">
        <v>1994</v>
      </c>
      <c r="E468" s="106" t="s">
        <v>287</v>
      </c>
      <c r="F468" s="106" t="s">
        <v>288</v>
      </c>
      <c r="G468" s="106">
        <v>633</v>
      </c>
      <c r="H468" s="106" t="s">
        <v>289</v>
      </c>
      <c r="I468" s="106" t="s">
        <v>25</v>
      </c>
      <c r="J468" s="106"/>
      <c r="K468" s="106">
        <v>100</v>
      </c>
    </row>
    <row r="469" customHeight="1" spans="1:11">
      <c r="A469" s="106"/>
      <c r="B469" s="287"/>
      <c r="C469" s="287" t="s">
        <v>719</v>
      </c>
      <c r="D469" s="106">
        <v>1994</v>
      </c>
      <c r="E469" s="106" t="s">
        <v>287</v>
      </c>
      <c r="F469" s="106" t="s">
        <v>288</v>
      </c>
      <c r="G469" s="106">
        <v>633</v>
      </c>
      <c r="H469" s="106" t="s">
        <v>289</v>
      </c>
      <c r="I469" s="106" t="s">
        <v>25</v>
      </c>
      <c r="J469" s="106"/>
      <c r="K469" s="106">
        <v>100</v>
      </c>
    </row>
    <row r="470" customHeight="1" spans="1:11">
      <c r="A470" s="106"/>
      <c r="B470" s="287"/>
      <c r="C470" s="287" t="s">
        <v>720</v>
      </c>
      <c r="D470" s="106">
        <v>1994</v>
      </c>
      <c r="E470" s="106" t="s">
        <v>287</v>
      </c>
      <c r="F470" s="106" t="s">
        <v>288</v>
      </c>
      <c r="G470" s="106">
        <v>633</v>
      </c>
      <c r="H470" s="106" t="s">
        <v>289</v>
      </c>
      <c r="I470" s="106" t="s">
        <v>25</v>
      </c>
      <c r="J470" s="106"/>
      <c r="K470" s="106">
        <v>100</v>
      </c>
    </row>
    <row r="471" customHeight="1" spans="1:11">
      <c r="A471" s="106"/>
      <c r="B471" s="287"/>
      <c r="C471" s="287" t="s">
        <v>721</v>
      </c>
      <c r="D471" s="106">
        <v>1994</v>
      </c>
      <c r="E471" s="106" t="s">
        <v>287</v>
      </c>
      <c r="F471" s="106" t="s">
        <v>288</v>
      </c>
      <c r="G471" s="106">
        <v>633</v>
      </c>
      <c r="H471" s="106" t="s">
        <v>289</v>
      </c>
      <c r="I471" s="106" t="s">
        <v>25</v>
      </c>
      <c r="J471" s="106"/>
      <c r="K471" s="106">
        <v>100</v>
      </c>
    </row>
    <row r="472" customHeight="1" spans="1:11">
      <c r="A472" s="106"/>
      <c r="B472" s="287"/>
      <c r="C472" s="287" t="s">
        <v>722</v>
      </c>
      <c r="D472" s="106">
        <v>1994</v>
      </c>
      <c r="E472" s="106" t="s">
        <v>287</v>
      </c>
      <c r="F472" s="106" t="s">
        <v>288</v>
      </c>
      <c r="G472" s="106">
        <v>633</v>
      </c>
      <c r="H472" s="106" t="s">
        <v>289</v>
      </c>
      <c r="I472" s="106" t="s">
        <v>25</v>
      </c>
      <c r="J472" s="106"/>
      <c r="K472" s="106">
        <v>100</v>
      </c>
    </row>
    <row r="473" customHeight="1" spans="1:11">
      <c r="A473" s="106"/>
      <c r="B473" s="287"/>
      <c r="C473" s="287" t="s">
        <v>723</v>
      </c>
      <c r="D473" s="106">
        <v>1994</v>
      </c>
      <c r="E473" s="106" t="s">
        <v>287</v>
      </c>
      <c r="F473" s="106" t="s">
        <v>288</v>
      </c>
      <c r="G473" s="106">
        <v>633</v>
      </c>
      <c r="H473" s="106" t="s">
        <v>289</v>
      </c>
      <c r="I473" s="106" t="s">
        <v>25</v>
      </c>
      <c r="J473" s="106"/>
      <c r="K473" s="106">
        <v>100</v>
      </c>
    </row>
    <row r="474" customHeight="1" spans="1:11">
      <c r="A474" s="106"/>
      <c r="B474" s="287"/>
      <c r="C474" s="287" t="s">
        <v>724</v>
      </c>
      <c r="D474" s="106">
        <v>1994</v>
      </c>
      <c r="E474" s="106" t="s">
        <v>287</v>
      </c>
      <c r="F474" s="106" t="s">
        <v>288</v>
      </c>
      <c r="G474" s="106">
        <v>633</v>
      </c>
      <c r="H474" s="106" t="s">
        <v>289</v>
      </c>
      <c r="I474" s="106" t="s">
        <v>25</v>
      </c>
      <c r="J474" s="106"/>
      <c r="K474" s="106">
        <v>100</v>
      </c>
    </row>
    <row r="475" customHeight="1" spans="1:11">
      <c r="A475" s="106"/>
      <c r="B475" s="287"/>
      <c r="C475" s="287" t="s">
        <v>725</v>
      </c>
      <c r="D475" s="106">
        <v>1994</v>
      </c>
      <c r="E475" s="106" t="s">
        <v>287</v>
      </c>
      <c r="F475" s="106" t="s">
        <v>288</v>
      </c>
      <c r="G475" s="106">
        <v>633</v>
      </c>
      <c r="H475" s="106" t="s">
        <v>289</v>
      </c>
      <c r="I475" s="106" t="s">
        <v>25</v>
      </c>
      <c r="J475" s="106"/>
      <c r="K475" s="106">
        <v>100</v>
      </c>
    </row>
    <row r="476" customHeight="1" spans="1:11">
      <c r="A476" s="106"/>
      <c r="B476" s="287"/>
      <c r="C476" s="287" t="s">
        <v>726</v>
      </c>
      <c r="D476" s="106">
        <v>1994</v>
      </c>
      <c r="E476" s="106" t="s">
        <v>287</v>
      </c>
      <c r="F476" s="106" t="s">
        <v>288</v>
      </c>
      <c r="G476" s="106">
        <v>633</v>
      </c>
      <c r="H476" s="106" t="s">
        <v>289</v>
      </c>
      <c r="I476" s="106" t="s">
        <v>25</v>
      </c>
      <c r="J476" s="106"/>
      <c r="K476" s="106">
        <v>100</v>
      </c>
    </row>
    <row r="477" customHeight="1" spans="1:11">
      <c r="A477" s="106"/>
      <c r="B477" s="287"/>
      <c r="C477" s="287" t="s">
        <v>727</v>
      </c>
      <c r="D477" s="106">
        <v>1994</v>
      </c>
      <c r="E477" s="106" t="s">
        <v>287</v>
      </c>
      <c r="F477" s="106" t="s">
        <v>288</v>
      </c>
      <c r="G477" s="106">
        <v>633</v>
      </c>
      <c r="H477" s="106" t="s">
        <v>289</v>
      </c>
      <c r="I477" s="106" t="s">
        <v>25</v>
      </c>
      <c r="J477" s="106"/>
      <c r="K477" s="106">
        <v>100</v>
      </c>
    </row>
    <row r="478" customHeight="1" spans="1:11">
      <c r="A478" s="106"/>
      <c r="B478" s="287"/>
      <c r="C478" s="287" t="s">
        <v>728</v>
      </c>
      <c r="D478" s="106">
        <v>1994</v>
      </c>
      <c r="E478" s="106" t="s">
        <v>287</v>
      </c>
      <c r="F478" s="106" t="s">
        <v>288</v>
      </c>
      <c r="G478" s="106">
        <v>633</v>
      </c>
      <c r="H478" s="106" t="s">
        <v>289</v>
      </c>
      <c r="I478" s="106" t="s">
        <v>25</v>
      </c>
      <c r="J478" s="106"/>
      <c r="K478" s="106">
        <v>100</v>
      </c>
    </row>
    <row r="479" customHeight="1" spans="1:11">
      <c r="A479" s="106"/>
      <c r="B479" s="287"/>
      <c r="C479" s="287" t="s">
        <v>729</v>
      </c>
      <c r="D479" s="106">
        <v>1994</v>
      </c>
      <c r="E479" s="106" t="s">
        <v>287</v>
      </c>
      <c r="F479" s="106" t="s">
        <v>288</v>
      </c>
      <c r="G479" s="106">
        <v>633</v>
      </c>
      <c r="H479" s="106" t="s">
        <v>289</v>
      </c>
      <c r="I479" s="106" t="s">
        <v>25</v>
      </c>
      <c r="J479" s="106"/>
      <c r="K479" s="106">
        <v>100</v>
      </c>
    </row>
    <row r="480" customHeight="1" spans="1:11">
      <c r="A480" s="106"/>
      <c r="B480" s="287"/>
      <c r="C480" s="287" t="s">
        <v>730</v>
      </c>
      <c r="D480" s="106">
        <v>1994</v>
      </c>
      <c r="E480" s="106" t="s">
        <v>287</v>
      </c>
      <c r="F480" s="106" t="s">
        <v>288</v>
      </c>
      <c r="G480" s="106">
        <v>633</v>
      </c>
      <c r="H480" s="106" t="s">
        <v>289</v>
      </c>
      <c r="I480" s="106" t="s">
        <v>25</v>
      </c>
      <c r="J480" s="106"/>
      <c r="K480" s="106">
        <v>100</v>
      </c>
    </row>
    <row r="481" customHeight="1" spans="1:11">
      <c r="A481" s="106"/>
      <c r="B481" s="287" t="s">
        <v>21</v>
      </c>
      <c r="C481" s="287" t="s">
        <v>731</v>
      </c>
      <c r="D481" s="106">
        <v>1994</v>
      </c>
      <c r="E481" s="106" t="s">
        <v>287</v>
      </c>
      <c r="F481" s="106" t="s">
        <v>288</v>
      </c>
      <c r="G481" s="106">
        <v>633</v>
      </c>
      <c r="H481" s="106" t="s">
        <v>289</v>
      </c>
      <c r="I481" s="106" t="s">
        <v>25</v>
      </c>
      <c r="J481" s="106"/>
      <c r="K481" s="106">
        <v>100</v>
      </c>
    </row>
    <row r="482" customHeight="1" spans="1:11">
      <c r="A482" s="106"/>
      <c r="B482" s="287" t="s">
        <v>21</v>
      </c>
      <c r="C482" s="287" t="s">
        <v>732</v>
      </c>
      <c r="D482" s="106">
        <v>1994</v>
      </c>
      <c r="E482" s="106" t="s">
        <v>287</v>
      </c>
      <c r="F482" s="106" t="s">
        <v>288</v>
      </c>
      <c r="G482" s="106">
        <v>633</v>
      </c>
      <c r="H482" s="106" t="s">
        <v>289</v>
      </c>
      <c r="I482" s="106" t="s">
        <v>25</v>
      </c>
      <c r="J482" s="106"/>
      <c r="K482" s="106">
        <v>100</v>
      </c>
    </row>
    <row r="483" customHeight="1" spans="1:11">
      <c r="A483" s="106"/>
      <c r="B483" s="287" t="s">
        <v>21</v>
      </c>
      <c r="C483" s="287" t="s">
        <v>733</v>
      </c>
      <c r="D483" s="106">
        <v>1994</v>
      </c>
      <c r="E483" s="106" t="s">
        <v>287</v>
      </c>
      <c r="F483" s="106" t="s">
        <v>288</v>
      </c>
      <c r="G483" s="106">
        <v>633</v>
      </c>
      <c r="H483" s="106" t="s">
        <v>289</v>
      </c>
      <c r="I483" s="106" t="s">
        <v>25</v>
      </c>
      <c r="J483" s="106"/>
      <c r="K483" s="106">
        <v>100</v>
      </c>
    </row>
    <row r="484" customHeight="1" spans="1:11">
      <c r="A484" s="106"/>
      <c r="B484" s="287" t="s">
        <v>21</v>
      </c>
      <c r="C484" s="287" t="s">
        <v>734</v>
      </c>
      <c r="D484" s="106">
        <v>1994</v>
      </c>
      <c r="E484" s="106" t="s">
        <v>287</v>
      </c>
      <c r="F484" s="106" t="s">
        <v>288</v>
      </c>
      <c r="G484" s="106">
        <v>633</v>
      </c>
      <c r="H484" s="106" t="s">
        <v>289</v>
      </c>
      <c r="I484" s="106" t="s">
        <v>25</v>
      </c>
      <c r="J484" s="106"/>
      <c r="K484" s="106">
        <v>100</v>
      </c>
    </row>
    <row r="485" customHeight="1" spans="1:11">
      <c r="A485" s="106"/>
      <c r="B485" s="287" t="s">
        <v>21</v>
      </c>
      <c r="C485" s="287" t="s">
        <v>735</v>
      </c>
      <c r="D485" s="106">
        <v>1994</v>
      </c>
      <c r="E485" s="106" t="s">
        <v>287</v>
      </c>
      <c r="F485" s="106" t="s">
        <v>288</v>
      </c>
      <c r="G485" s="106">
        <v>633</v>
      </c>
      <c r="H485" s="106" t="s">
        <v>289</v>
      </c>
      <c r="I485" s="106" t="s">
        <v>25</v>
      </c>
      <c r="J485" s="106"/>
      <c r="K485" s="106">
        <v>100</v>
      </c>
    </row>
    <row r="486" customHeight="1" spans="1:11">
      <c r="A486" s="106"/>
      <c r="B486" s="287" t="s">
        <v>21</v>
      </c>
      <c r="C486" s="287" t="s">
        <v>736</v>
      </c>
      <c r="D486" s="106">
        <v>1994</v>
      </c>
      <c r="E486" s="106" t="s">
        <v>287</v>
      </c>
      <c r="F486" s="106" t="s">
        <v>288</v>
      </c>
      <c r="G486" s="106">
        <v>633</v>
      </c>
      <c r="H486" s="106" t="s">
        <v>289</v>
      </c>
      <c r="I486" s="106" t="s">
        <v>25</v>
      </c>
      <c r="J486" s="106"/>
      <c r="K486" s="106">
        <v>100</v>
      </c>
    </row>
    <row r="487" customHeight="1" spans="1:11">
      <c r="A487" s="106"/>
      <c r="B487" s="287" t="s">
        <v>21</v>
      </c>
      <c r="C487" s="287" t="s">
        <v>737</v>
      </c>
      <c r="D487" s="106">
        <v>1994</v>
      </c>
      <c r="E487" s="106" t="s">
        <v>287</v>
      </c>
      <c r="F487" s="106" t="s">
        <v>288</v>
      </c>
      <c r="G487" s="106">
        <v>633</v>
      </c>
      <c r="H487" s="106" t="s">
        <v>289</v>
      </c>
      <c r="I487" s="106" t="s">
        <v>25</v>
      </c>
      <c r="J487" s="106"/>
      <c r="K487" s="106">
        <v>100</v>
      </c>
    </row>
    <row r="488" customHeight="1" spans="1:11">
      <c r="A488" s="106"/>
      <c r="B488" s="287" t="s">
        <v>21</v>
      </c>
      <c r="C488" s="287" t="s">
        <v>738</v>
      </c>
      <c r="D488" s="106">
        <v>1994</v>
      </c>
      <c r="E488" s="106" t="s">
        <v>287</v>
      </c>
      <c r="F488" s="106" t="s">
        <v>288</v>
      </c>
      <c r="G488" s="106">
        <v>633</v>
      </c>
      <c r="H488" s="106" t="s">
        <v>289</v>
      </c>
      <c r="I488" s="106" t="s">
        <v>25</v>
      </c>
      <c r="J488" s="106"/>
      <c r="K488" s="106">
        <v>100</v>
      </c>
    </row>
    <row r="489" customHeight="1" spans="1:11">
      <c r="A489" s="106"/>
      <c r="B489" s="287" t="s">
        <v>66</v>
      </c>
      <c r="C489" s="287" t="s">
        <v>739</v>
      </c>
      <c r="D489" s="106">
        <v>2018</v>
      </c>
      <c r="E489" s="106" t="s">
        <v>413</v>
      </c>
      <c r="F489" s="106" t="s">
        <v>58</v>
      </c>
      <c r="G489" s="106">
        <v>100</v>
      </c>
      <c r="H489" s="106"/>
      <c r="I489" s="106" t="s">
        <v>68</v>
      </c>
      <c r="J489" s="106"/>
      <c r="K489" s="106">
        <v>115</v>
      </c>
    </row>
    <row r="490" customHeight="1" spans="1:11">
      <c r="A490" s="106"/>
      <c r="B490" s="287" t="s">
        <v>21</v>
      </c>
      <c r="C490" s="287" t="s">
        <v>740</v>
      </c>
      <c r="D490" s="106">
        <v>2020</v>
      </c>
      <c r="E490" s="106" t="s">
        <v>23</v>
      </c>
      <c r="F490" s="106" t="s">
        <v>49</v>
      </c>
      <c r="G490" s="106">
        <v>150</v>
      </c>
      <c r="H490" s="106" t="s">
        <v>506</v>
      </c>
      <c r="I490" s="106" t="s">
        <v>30</v>
      </c>
      <c r="J490" s="106"/>
      <c r="K490" s="106">
        <v>120</v>
      </c>
    </row>
    <row r="491" customHeight="1" spans="1:11">
      <c r="A491" s="106"/>
      <c r="B491" s="287" t="s">
        <v>66</v>
      </c>
      <c r="C491" s="287" t="s">
        <v>741</v>
      </c>
      <c r="D491" s="106">
        <v>2018</v>
      </c>
      <c r="E491" s="106" t="s">
        <v>742</v>
      </c>
      <c r="F491" s="106" t="s">
        <v>58</v>
      </c>
      <c r="G491" s="106">
        <v>17</v>
      </c>
      <c r="H491" s="106" t="s">
        <v>743</v>
      </c>
      <c r="I491" s="106" t="s">
        <v>68</v>
      </c>
      <c r="J491" s="106"/>
      <c r="K491" s="106">
        <v>125</v>
      </c>
    </row>
    <row r="492" customHeight="1" spans="1:11">
      <c r="A492" s="106"/>
      <c r="B492" s="287" t="s">
        <v>21</v>
      </c>
      <c r="C492" s="287" t="s">
        <v>744</v>
      </c>
      <c r="D492" s="106">
        <v>2019</v>
      </c>
      <c r="E492" s="106" t="s">
        <v>83</v>
      </c>
      <c r="F492" s="106" t="s">
        <v>36</v>
      </c>
      <c r="G492" s="106" t="s">
        <v>745</v>
      </c>
      <c r="H492" s="106" t="s">
        <v>746</v>
      </c>
      <c r="I492" s="106" t="s">
        <v>30</v>
      </c>
      <c r="J492" s="106"/>
      <c r="K492" s="106">
        <v>125</v>
      </c>
    </row>
    <row r="493" customHeight="1" spans="1:11">
      <c r="A493" s="106"/>
      <c r="B493" s="287" t="s">
        <v>21</v>
      </c>
      <c r="C493" s="287" t="s">
        <v>747</v>
      </c>
      <c r="D493" s="106">
        <v>2019</v>
      </c>
      <c r="E493" s="106" t="s">
        <v>83</v>
      </c>
      <c r="F493" s="106" t="s">
        <v>36</v>
      </c>
      <c r="G493" s="106" t="s">
        <v>745</v>
      </c>
      <c r="H493" s="106" t="s">
        <v>746</v>
      </c>
      <c r="I493" s="106" t="s">
        <v>30</v>
      </c>
      <c r="J493" s="106"/>
      <c r="K493" s="106">
        <v>125</v>
      </c>
    </row>
    <row r="494" customHeight="1" spans="1:11">
      <c r="A494" s="106"/>
      <c r="B494" s="287" t="s">
        <v>21</v>
      </c>
      <c r="C494" s="287" t="s">
        <v>748</v>
      </c>
      <c r="D494" s="106">
        <v>2019</v>
      </c>
      <c r="E494" s="106" t="s">
        <v>83</v>
      </c>
      <c r="F494" s="106" t="s">
        <v>36</v>
      </c>
      <c r="G494" s="106" t="s">
        <v>745</v>
      </c>
      <c r="H494" s="106" t="s">
        <v>746</v>
      </c>
      <c r="I494" s="106" t="s">
        <v>30</v>
      </c>
      <c r="J494" s="106"/>
      <c r="K494" s="106">
        <v>125</v>
      </c>
    </row>
    <row r="495" customHeight="1" spans="1:11">
      <c r="A495" s="106"/>
      <c r="B495" s="287" t="s">
        <v>21</v>
      </c>
      <c r="C495" s="287" t="s">
        <v>749</v>
      </c>
      <c r="D495" s="106">
        <v>2019</v>
      </c>
      <c r="E495" s="106" t="s">
        <v>83</v>
      </c>
      <c r="F495" s="106" t="s">
        <v>36</v>
      </c>
      <c r="G495" s="106" t="s">
        <v>745</v>
      </c>
      <c r="H495" s="106" t="s">
        <v>746</v>
      </c>
      <c r="I495" s="106" t="s">
        <v>30</v>
      </c>
      <c r="J495" s="106"/>
      <c r="K495" s="106">
        <v>125</v>
      </c>
    </row>
    <row r="496" customHeight="1" spans="1:11">
      <c r="A496" s="106"/>
      <c r="B496" s="287" t="s">
        <v>21</v>
      </c>
      <c r="C496" s="287" t="s">
        <v>750</v>
      </c>
      <c r="D496" s="106">
        <v>2019</v>
      </c>
      <c r="E496" s="106" t="s">
        <v>83</v>
      </c>
      <c r="F496" s="106" t="s">
        <v>36</v>
      </c>
      <c r="G496" s="106" t="s">
        <v>745</v>
      </c>
      <c r="H496" s="106" t="s">
        <v>746</v>
      </c>
      <c r="I496" s="106" t="s">
        <v>30</v>
      </c>
      <c r="J496" s="106"/>
      <c r="K496" s="106">
        <v>125</v>
      </c>
    </row>
    <row r="497" customHeight="1" spans="1:11">
      <c r="A497" s="106"/>
      <c r="B497" s="287" t="s">
        <v>21</v>
      </c>
      <c r="C497" s="287" t="s">
        <v>751</v>
      </c>
      <c r="D497" s="106">
        <v>2019</v>
      </c>
      <c r="E497" s="106" t="s">
        <v>83</v>
      </c>
      <c r="F497" s="106" t="s">
        <v>36</v>
      </c>
      <c r="G497" s="106" t="s">
        <v>745</v>
      </c>
      <c r="H497" s="106" t="s">
        <v>746</v>
      </c>
      <c r="I497" s="106" t="s">
        <v>30</v>
      </c>
      <c r="J497" s="106"/>
      <c r="K497" s="106">
        <v>125</v>
      </c>
    </row>
    <row r="498" customHeight="1" spans="1:11">
      <c r="A498" s="106"/>
      <c r="B498" s="287" t="s">
        <v>21</v>
      </c>
      <c r="C498" s="287" t="s">
        <v>752</v>
      </c>
      <c r="D498" s="106">
        <v>2019</v>
      </c>
      <c r="E498" s="106" t="s">
        <v>83</v>
      </c>
      <c r="F498" s="106" t="s">
        <v>36</v>
      </c>
      <c r="G498" s="106" t="s">
        <v>745</v>
      </c>
      <c r="H498" s="106" t="s">
        <v>746</v>
      </c>
      <c r="I498" s="106" t="s">
        <v>30</v>
      </c>
      <c r="J498" s="106"/>
      <c r="K498" s="106">
        <v>125</v>
      </c>
    </row>
    <row r="499" customHeight="1" spans="1:11">
      <c r="A499" s="106"/>
      <c r="B499" s="287" t="s">
        <v>66</v>
      </c>
      <c r="C499" s="287" t="s">
        <v>753</v>
      </c>
      <c r="D499" s="106">
        <v>2010</v>
      </c>
      <c r="E499" s="106" t="s">
        <v>415</v>
      </c>
      <c r="F499" s="106" t="s">
        <v>754</v>
      </c>
      <c r="G499" s="106">
        <v>221</v>
      </c>
      <c r="H499" s="106" t="s">
        <v>755</v>
      </c>
      <c r="I499" s="106" t="s">
        <v>467</v>
      </c>
      <c r="J499" s="106"/>
      <c r="K499" s="106">
        <v>150</v>
      </c>
    </row>
    <row r="500" customHeight="1" spans="1:11">
      <c r="A500" s="106"/>
      <c r="B500" s="287" t="s">
        <v>66</v>
      </c>
      <c r="C500" s="287" t="s">
        <v>756</v>
      </c>
      <c r="D500" s="106">
        <v>2019</v>
      </c>
      <c r="E500" s="106" t="s">
        <v>172</v>
      </c>
      <c r="F500" s="106" t="s">
        <v>241</v>
      </c>
      <c r="G500" s="106" t="s">
        <v>757</v>
      </c>
      <c r="H500" s="106" t="s">
        <v>758</v>
      </c>
      <c r="I500" s="106" t="s">
        <v>244</v>
      </c>
      <c r="J500" s="106"/>
      <c r="K500" s="106">
        <v>150</v>
      </c>
    </row>
    <row r="501" customHeight="1" spans="1:11">
      <c r="A501" s="106"/>
      <c r="B501" s="287" t="s">
        <v>149</v>
      </c>
      <c r="C501" s="287" t="s">
        <v>759</v>
      </c>
      <c r="D501" s="106">
        <v>1993</v>
      </c>
      <c r="E501" s="106" t="s">
        <v>62</v>
      </c>
      <c r="F501" s="106" t="s">
        <v>145</v>
      </c>
      <c r="G501" s="106">
        <v>98</v>
      </c>
      <c r="H501" s="106" t="s">
        <v>105</v>
      </c>
      <c r="I501" s="106" t="s">
        <v>155</v>
      </c>
      <c r="J501" s="106"/>
      <c r="K501" s="106">
        <v>150</v>
      </c>
    </row>
    <row r="502" customHeight="1" spans="1:11">
      <c r="A502" s="106"/>
      <c r="B502" s="106"/>
      <c r="C502" s="106"/>
      <c r="D502" s="106"/>
      <c r="E502" s="106"/>
      <c r="F502" s="106"/>
      <c r="G502" s="106"/>
      <c r="H502" s="106"/>
      <c r="I502" s="106"/>
      <c r="J502" s="106"/>
      <c r="K502" s="106"/>
    </row>
    <row r="503" customHeight="1" spans="1:11">
      <c r="A503" s="106"/>
      <c r="B503" s="106"/>
      <c r="C503" s="106"/>
      <c r="D503" s="106"/>
      <c r="E503" s="106"/>
      <c r="F503" s="106"/>
      <c r="G503" s="106"/>
      <c r="H503" s="106"/>
      <c r="I503" s="106"/>
      <c r="J503" s="106"/>
      <c r="K503" s="106"/>
    </row>
    <row r="504" customHeight="1" spans="1:11">
      <c r="A504" s="106" t="s">
        <v>760</v>
      </c>
      <c r="B504" s="106">
        <f>COUNTA(D505:D529)</f>
        <v>24</v>
      </c>
      <c r="C504" s="106"/>
      <c r="D504" s="106"/>
      <c r="E504" s="106"/>
      <c r="F504" s="106"/>
      <c r="G504" s="106"/>
      <c r="H504" s="106"/>
      <c r="I504" s="106"/>
      <c r="J504" s="106"/>
      <c r="K504" s="106"/>
    </row>
    <row r="505" customHeight="1" spans="1:11">
      <c r="A505" s="106"/>
      <c r="B505" s="287" t="s">
        <v>66</v>
      </c>
      <c r="C505" s="287" t="s">
        <v>761</v>
      </c>
      <c r="D505" s="106">
        <v>2018</v>
      </c>
      <c r="E505" s="106" t="s">
        <v>415</v>
      </c>
      <c r="F505" s="106" t="s">
        <v>407</v>
      </c>
      <c r="G505" s="106" t="s">
        <v>652</v>
      </c>
      <c r="H505" s="106"/>
      <c r="I505" s="106" t="s">
        <v>68</v>
      </c>
      <c r="J505" s="106"/>
      <c r="K505" s="106">
        <v>175</v>
      </c>
    </row>
    <row r="506" customHeight="1" spans="1:11">
      <c r="A506" s="106"/>
      <c r="B506" s="287" t="s">
        <v>21</v>
      </c>
      <c r="C506" s="287" t="s">
        <v>762</v>
      </c>
      <c r="D506" s="106">
        <v>1993</v>
      </c>
      <c r="E506" s="106" t="s">
        <v>234</v>
      </c>
      <c r="F506" s="106" t="s">
        <v>145</v>
      </c>
      <c r="G506" s="106"/>
      <c r="H506" s="106"/>
      <c r="I506" s="106" t="s">
        <v>763</v>
      </c>
      <c r="J506" s="106"/>
      <c r="K506" s="106">
        <v>200</v>
      </c>
    </row>
    <row r="507" customHeight="1" spans="1:11">
      <c r="A507" s="106"/>
      <c r="B507" s="287" t="s">
        <v>66</v>
      </c>
      <c r="C507" s="287" t="s">
        <v>764</v>
      </c>
      <c r="D507" s="106">
        <v>2018</v>
      </c>
      <c r="E507" s="106" t="s">
        <v>415</v>
      </c>
      <c r="F507" s="106" t="s">
        <v>407</v>
      </c>
      <c r="G507" s="106" t="s">
        <v>679</v>
      </c>
      <c r="H507" s="106" t="s">
        <v>34</v>
      </c>
      <c r="I507" s="106" t="s">
        <v>68</v>
      </c>
      <c r="J507" s="106"/>
      <c r="K507" s="106">
        <v>200</v>
      </c>
    </row>
    <row r="508" customHeight="1" spans="1:11">
      <c r="A508" s="106"/>
      <c r="B508" s="287" t="s">
        <v>66</v>
      </c>
      <c r="C508" s="287" t="s">
        <v>765</v>
      </c>
      <c r="D508" s="106">
        <v>2018</v>
      </c>
      <c r="E508" s="106" t="s">
        <v>505</v>
      </c>
      <c r="F508" s="106" t="s">
        <v>58</v>
      </c>
      <c r="G508" s="106">
        <v>1</v>
      </c>
      <c r="H508" s="106" t="s">
        <v>506</v>
      </c>
      <c r="I508" s="106" t="s">
        <v>68</v>
      </c>
      <c r="J508" s="106"/>
      <c r="K508" s="106">
        <v>225</v>
      </c>
    </row>
    <row r="509" customHeight="1" spans="1:11">
      <c r="A509" s="106"/>
      <c r="B509" s="287" t="s">
        <v>21</v>
      </c>
      <c r="C509" s="287" t="s">
        <v>766</v>
      </c>
      <c r="D509" s="106">
        <v>1976</v>
      </c>
      <c r="E509" s="106" t="s">
        <v>712</v>
      </c>
      <c r="F509" s="106" t="s">
        <v>713</v>
      </c>
      <c r="G509" s="106">
        <v>316</v>
      </c>
      <c r="H509" s="106" t="s">
        <v>243</v>
      </c>
      <c r="I509" s="106" t="s">
        <v>25</v>
      </c>
      <c r="J509" s="106"/>
      <c r="K509" s="106">
        <v>230</v>
      </c>
    </row>
    <row r="510" customHeight="1" spans="1:11">
      <c r="A510" s="106"/>
      <c r="B510" s="287" t="s">
        <v>21</v>
      </c>
      <c r="C510" s="287" t="s">
        <v>767</v>
      </c>
      <c r="D510" s="106">
        <v>1976</v>
      </c>
      <c r="E510" s="106" t="s">
        <v>712</v>
      </c>
      <c r="F510" s="106" t="s">
        <v>713</v>
      </c>
      <c r="G510" s="106">
        <v>316</v>
      </c>
      <c r="H510" s="106" t="s">
        <v>243</v>
      </c>
      <c r="I510" s="106" t="s">
        <v>25</v>
      </c>
      <c r="J510" s="106"/>
      <c r="K510" s="106">
        <v>230</v>
      </c>
    </row>
    <row r="511" customHeight="1" spans="1:11">
      <c r="A511" s="106"/>
      <c r="B511" s="287" t="s">
        <v>21</v>
      </c>
      <c r="C511" s="287" t="s">
        <v>768</v>
      </c>
      <c r="D511" s="106">
        <v>1976</v>
      </c>
      <c r="E511" s="106" t="s">
        <v>712</v>
      </c>
      <c r="F511" s="106" t="s">
        <v>713</v>
      </c>
      <c r="G511" s="106">
        <v>316</v>
      </c>
      <c r="H511" s="106" t="s">
        <v>243</v>
      </c>
      <c r="I511" s="106" t="s">
        <v>25</v>
      </c>
      <c r="J511" s="106"/>
      <c r="K511" s="106">
        <v>230</v>
      </c>
    </row>
    <row r="512" customHeight="1" spans="1:11">
      <c r="A512" s="106"/>
      <c r="B512" s="287" t="s">
        <v>21</v>
      </c>
      <c r="C512" s="287" t="s">
        <v>769</v>
      </c>
      <c r="D512" s="106">
        <v>1976</v>
      </c>
      <c r="E512" s="106" t="s">
        <v>712</v>
      </c>
      <c r="F512" s="106" t="s">
        <v>713</v>
      </c>
      <c r="G512" s="106">
        <v>316</v>
      </c>
      <c r="H512" s="106" t="s">
        <v>243</v>
      </c>
      <c r="I512" s="106" t="s">
        <v>25</v>
      </c>
      <c r="J512" s="106"/>
      <c r="K512" s="106">
        <v>230</v>
      </c>
    </row>
    <row r="513" customHeight="1" spans="1:11">
      <c r="A513" s="106"/>
      <c r="B513" s="287" t="s">
        <v>21</v>
      </c>
      <c r="C513" s="287" t="s">
        <v>770</v>
      </c>
      <c r="D513" s="106">
        <v>1976</v>
      </c>
      <c r="E513" s="106" t="s">
        <v>712</v>
      </c>
      <c r="F513" s="106" t="s">
        <v>713</v>
      </c>
      <c r="G513" s="106">
        <v>316</v>
      </c>
      <c r="H513" s="106" t="s">
        <v>243</v>
      </c>
      <c r="I513" s="106" t="s">
        <v>25</v>
      </c>
      <c r="J513" s="106"/>
      <c r="K513" s="106">
        <v>230</v>
      </c>
    </row>
    <row r="514" customHeight="1" spans="1:11">
      <c r="A514" s="106"/>
      <c r="B514" s="287" t="s">
        <v>21</v>
      </c>
      <c r="C514" s="287" t="s">
        <v>771</v>
      </c>
      <c r="D514" s="106">
        <v>1976</v>
      </c>
      <c r="E514" s="106" t="s">
        <v>712</v>
      </c>
      <c r="F514" s="106" t="s">
        <v>713</v>
      </c>
      <c r="G514" s="106">
        <v>316</v>
      </c>
      <c r="H514" s="106" t="s">
        <v>243</v>
      </c>
      <c r="I514" s="106" t="s">
        <v>25</v>
      </c>
      <c r="J514" s="106"/>
      <c r="K514" s="106">
        <v>230</v>
      </c>
    </row>
    <row r="515" customHeight="1" spans="1:11">
      <c r="A515" s="106"/>
      <c r="B515" s="287" t="s">
        <v>21</v>
      </c>
      <c r="C515" s="287" t="s">
        <v>772</v>
      </c>
      <c r="D515" s="106">
        <v>1976</v>
      </c>
      <c r="E515" s="106" t="s">
        <v>712</v>
      </c>
      <c r="F515" s="106" t="s">
        <v>713</v>
      </c>
      <c r="G515" s="106">
        <v>316</v>
      </c>
      <c r="H515" s="106" t="s">
        <v>243</v>
      </c>
      <c r="I515" s="106" t="s">
        <v>25</v>
      </c>
      <c r="J515" s="106"/>
      <c r="K515" s="106">
        <v>230</v>
      </c>
    </row>
    <row r="516" customHeight="1" spans="1:11">
      <c r="A516" s="106"/>
      <c r="B516" s="287" t="s">
        <v>21</v>
      </c>
      <c r="C516" s="287" t="s">
        <v>773</v>
      </c>
      <c r="D516" s="106">
        <v>1976</v>
      </c>
      <c r="E516" s="106" t="s">
        <v>712</v>
      </c>
      <c r="F516" s="106" t="s">
        <v>713</v>
      </c>
      <c r="G516" s="106">
        <v>316</v>
      </c>
      <c r="H516" s="106" t="s">
        <v>243</v>
      </c>
      <c r="I516" s="106" t="s">
        <v>25</v>
      </c>
      <c r="J516" s="106"/>
      <c r="K516" s="106">
        <v>230</v>
      </c>
    </row>
    <row r="517" customHeight="1" spans="1:11">
      <c r="A517" s="106"/>
      <c r="B517" s="287" t="s">
        <v>66</v>
      </c>
      <c r="C517" s="287" t="s">
        <v>774</v>
      </c>
      <c r="D517" s="290">
        <v>2018</v>
      </c>
      <c r="E517" s="290" t="s">
        <v>151</v>
      </c>
      <c r="F517" s="291" t="s">
        <v>58</v>
      </c>
      <c r="G517" s="290" t="s">
        <v>775</v>
      </c>
      <c r="H517" s="290" t="s">
        <v>776</v>
      </c>
      <c r="I517" s="290" t="s">
        <v>68</v>
      </c>
      <c r="J517" s="106"/>
      <c r="K517" s="106">
        <v>275</v>
      </c>
    </row>
    <row r="518" customHeight="1" spans="1:12">
      <c r="A518" s="106"/>
      <c r="B518" s="287" t="s">
        <v>66</v>
      </c>
      <c r="C518" s="287" t="s">
        <v>777</v>
      </c>
      <c r="D518" s="290">
        <v>2020</v>
      </c>
      <c r="E518" s="290" t="s">
        <v>413</v>
      </c>
      <c r="F518" s="291" t="s">
        <v>696</v>
      </c>
      <c r="G518" s="290" t="s">
        <v>778</v>
      </c>
      <c r="H518" s="290" t="s">
        <v>779</v>
      </c>
      <c r="I518" s="290" t="s">
        <v>780</v>
      </c>
      <c r="J518" s="106"/>
      <c r="K518" s="106">
        <v>300</v>
      </c>
      <c r="L518" s="6">
        <f>COUNTA(K518:K528)</f>
        <v>11</v>
      </c>
    </row>
    <row r="519" customHeight="1" spans="1:13">
      <c r="A519" s="106"/>
      <c r="B519" s="287" t="s">
        <v>21</v>
      </c>
      <c r="C519" s="287" t="s">
        <v>781</v>
      </c>
      <c r="D519" s="106">
        <v>2000</v>
      </c>
      <c r="E519" s="106" t="s">
        <v>782</v>
      </c>
      <c r="F519" s="106" t="s">
        <v>783</v>
      </c>
      <c r="G519" s="106" t="s">
        <v>784</v>
      </c>
      <c r="H519" s="106" t="s">
        <v>785</v>
      </c>
      <c r="I519" s="106" t="s">
        <v>72</v>
      </c>
      <c r="J519" s="106"/>
      <c r="K519" s="106">
        <v>300</v>
      </c>
      <c r="L519" s="6">
        <f>SUM(K518:K528)</f>
        <v>4725</v>
      </c>
      <c r="M519" s="6">
        <f>L519/L518</f>
        <v>429.545454545455</v>
      </c>
    </row>
    <row r="520" customHeight="1" spans="1:11">
      <c r="A520" s="106"/>
      <c r="B520" s="287" t="s">
        <v>66</v>
      </c>
      <c r="C520" s="106">
        <v>8262732</v>
      </c>
      <c r="D520" s="106">
        <v>2019</v>
      </c>
      <c r="E520" s="106" t="s">
        <v>786</v>
      </c>
      <c r="F520" s="106" t="s">
        <v>70</v>
      </c>
      <c r="G520" s="106"/>
      <c r="H520" s="106" t="s">
        <v>787</v>
      </c>
      <c r="I520" s="106" t="s">
        <v>467</v>
      </c>
      <c r="J520" s="106"/>
      <c r="K520" s="106">
        <v>300</v>
      </c>
    </row>
    <row r="521" customHeight="1" spans="1:11">
      <c r="A521" s="106"/>
      <c r="B521" s="287" t="s">
        <v>21</v>
      </c>
      <c r="C521" s="287" t="s">
        <v>788</v>
      </c>
      <c r="D521" s="106">
        <v>2019</v>
      </c>
      <c r="E521" s="106" t="s">
        <v>789</v>
      </c>
      <c r="F521" s="106" t="s">
        <v>36</v>
      </c>
      <c r="G521" s="106">
        <v>100</v>
      </c>
      <c r="H521" s="106" t="s">
        <v>790</v>
      </c>
      <c r="I521" s="106" t="s">
        <v>30</v>
      </c>
      <c r="J521" s="106"/>
      <c r="K521" s="106">
        <v>350</v>
      </c>
    </row>
    <row r="522" customHeight="1" spans="1:11">
      <c r="A522" s="106"/>
      <c r="B522" s="287" t="s">
        <v>21</v>
      </c>
      <c r="C522" s="287" t="s">
        <v>791</v>
      </c>
      <c r="D522" s="106">
        <v>2019</v>
      </c>
      <c r="E522" s="106" t="s">
        <v>789</v>
      </c>
      <c r="F522" s="106" t="s">
        <v>36</v>
      </c>
      <c r="G522" s="106">
        <v>100</v>
      </c>
      <c r="H522" s="106" t="s">
        <v>790</v>
      </c>
      <c r="I522" s="106" t="s">
        <v>30</v>
      </c>
      <c r="J522" s="106"/>
      <c r="K522" s="106">
        <v>350</v>
      </c>
    </row>
    <row r="523" customHeight="1" spans="1:11">
      <c r="A523" s="106"/>
      <c r="B523" s="287" t="s">
        <v>21</v>
      </c>
      <c r="C523" s="287" t="s">
        <v>792</v>
      </c>
      <c r="D523" s="106">
        <v>2019</v>
      </c>
      <c r="E523" s="106" t="s">
        <v>789</v>
      </c>
      <c r="F523" s="106" t="s">
        <v>36</v>
      </c>
      <c r="G523" s="106">
        <v>100</v>
      </c>
      <c r="H523" s="106" t="s">
        <v>790</v>
      </c>
      <c r="I523" s="106" t="s">
        <v>30</v>
      </c>
      <c r="J523" s="106"/>
      <c r="K523" s="106">
        <v>350</v>
      </c>
    </row>
    <row r="524" customHeight="1" spans="1:11">
      <c r="A524" s="106"/>
      <c r="B524" s="287" t="s">
        <v>21</v>
      </c>
      <c r="C524" s="287" t="s">
        <v>793</v>
      </c>
      <c r="D524" s="106">
        <v>2019</v>
      </c>
      <c r="E524" s="106" t="s">
        <v>789</v>
      </c>
      <c r="F524" s="106" t="s">
        <v>36</v>
      </c>
      <c r="G524" s="106">
        <v>100</v>
      </c>
      <c r="H524" s="106" t="s">
        <v>790</v>
      </c>
      <c r="I524" s="106" t="s">
        <v>30</v>
      </c>
      <c r="J524" s="106"/>
      <c r="K524" s="106">
        <v>350</v>
      </c>
    </row>
    <row r="525" customHeight="1" spans="1:11">
      <c r="A525" s="106"/>
      <c r="B525" s="287" t="s">
        <v>21</v>
      </c>
      <c r="C525" s="287" t="s">
        <v>794</v>
      </c>
      <c r="D525" s="304">
        <v>2020</v>
      </c>
      <c r="E525" s="304" t="s">
        <v>151</v>
      </c>
      <c r="F525" s="304" t="s">
        <v>659</v>
      </c>
      <c r="G525" s="304" t="s">
        <v>660</v>
      </c>
      <c r="H525" s="304"/>
      <c r="I525" s="297" t="s">
        <v>30</v>
      </c>
      <c r="J525" s="106"/>
      <c r="K525" s="106">
        <v>400</v>
      </c>
    </row>
    <row r="526" customHeight="1" spans="1:11">
      <c r="A526" s="106"/>
      <c r="B526" s="287" t="s">
        <v>149</v>
      </c>
      <c r="C526" s="287" t="s">
        <v>795</v>
      </c>
      <c r="D526" s="106">
        <v>1993</v>
      </c>
      <c r="E526" s="106" t="s">
        <v>234</v>
      </c>
      <c r="F526" s="106" t="s">
        <v>145</v>
      </c>
      <c r="G526" s="106">
        <v>279</v>
      </c>
      <c r="H526" s="106"/>
      <c r="I526" s="106" t="s">
        <v>796</v>
      </c>
      <c r="J526" s="106"/>
      <c r="K526" s="106">
        <v>525</v>
      </c>
    </row>
    <row r="527" customHeight="1" spans="1:11">
      <c r="A527" s="106"/>
      <c r="B527" s="287" t="s">
        <v>66</v>
      </c>
      <c r="C527" s="287" t="s">
        <v>797</v>
      </c>
      <c r="D527" s="290">
        <v>2020</v>
      </c>
      <c r="E527" s="290" t="s">
        <v>544</v>
      </c>
      <c r="F527" s="291" t="s">
        <v>33</v>
      </c>
      <c r="G527" s="290" t="s">
        <v>798</v>
      </c>
      <c r="H527" s="290" t="s">
        <v>799</v>
      </c>
      <c r="I527" s="290" t="s">
        <v>68</v>
      </c>
      <c r="J527" s="106"/>
      <c r="K527" s="106">
        <v>750</v>
      </c>
    </row>
    <row r="528" customHeight="1" spans="1:11">
      <c r="A528" s="106"/>
      <c r="B528" s="287" t="s">
        <v>21</v>
      </c>
      <c r="C528" s="287" t="s">
        <v>800</v>
      </c>
      <c r="D528" s="106">
        <v>2020</v>
      </c>
      <c r="E528" s="106" t="s">
        <v>39</v>
      </c>
      <c r="F528" s="106" t="s">
        <v>659</v>
      </c>
      <c r="G528" s="106" t="s">
        <v>801</v>
      </c>
      <c r="H528" s="106" t="s">
        <v>802</v>
      </c>
      <c r="I528" s="106" t="s">
        <v>803</v>
      </c>
      <c r="J528" s="106"/>
      <c r="K528" s="106">
        <v>750</v>
      </c>
    </row>
    <row r="529" customHeight="1" spans="1:11">
      <c r="A529" s="106"/>
      <c r="B529" s="106"/>
      <c r="C529" s="106"/>
      <c r="D529" s="106"/>
      <c r="E529" s="106"/>
      <c r="F529" s="106"/>
      <c r="G529" s="106"/>
      <c r="H529" s="106"/>
      <c r="I529" s="106"/>
      <c r="J529" s="106"/>
      <c r="K529" s="106"/>
    </row>
    <row r="530" customHeight="1" spans="1:11">
      <c r="A530" s="106"/>
      <c r="B530" s="106"/>
      <c r="C530" s="106"/>
      <c r="D530" s="106"/>
      <c r="E530" s="106"/>
      <c r="F530" s="106"/>
      <c r="G530" s="106"/>
      <c r="H530" s="106"/>
      <c r="I530" s="106"/>
      <c r="J530" s="106"/>
      <c r="K530" s="106"/>
    </row>
    <row r="531" customHeight="1" spans="1:11">
      <c r="A531" s="106"/>
      <c r="B531" s="106"/>
      <c r="C531" s="106"/>
      <c r="D531" s="106"/>
      <c r="E531" s="106"/>
      <c r="F531" s="106"/>
      <c r="G531" s="106"/>
      <c r="H531" s="106"/>
      <c r="I531" s="106"/>
      <c r="J531" s="106"/>
      <c r="K531" s="106"/>
    </row>
    <row r="532" customHeight="1" spans="1:11">
      <c r="A532" s="106"/>
      <c r="B532" s="106"/>
      <c r="C532" s="106"/>
      <c r="D532" s="106"/>
      <c r="E532" s="106"/>
      <c r="F532" s="106"/>
      <c r="G532" s="106"/>
      <c r="H532" s="106"/>
      <c r="I532" s="106"/>
      <c r="J532" s="106"/>
      <c r="K532" s="106"/>
    </row>
    <row r="533" customHeight="1" spans="1:11">
      <c r="A533" s="106" t="s">
        <v>804</v>
      </c>
      <c r="B533" s="106"/>
      <c r="C533" s="106"/>
      <c r="D533" s="106"/>
      <c r="E533" s="106"/>
      <c r="F533" s="106"/>
      <c r="G533" s="106"/>
      <c r="H533" s="106"/>
      <c r="I533" s="106"/>
      <c r="J533" s="106"/>
      <c r="K533" s="106"/>
    </row>
    <row r="534" customHeight="1" spans="1:11">
      <c r="A534" s="106"/>
      <c r="B534" s="106"/>
      <c r="C534" s="106"/>
      <c r="D534" s="106"/>
      <c r="E534" s="106"/>
      <c r="F534" s="106"/>
      <c r="G534" s="106"/>
      <c r="H534" s="106"/>
      <c r="I534" s="106"/>
      <c r="J534" s="106"/>
      <c r="K534" s="106"/>
    </row>
    <row r="535" customHeight="1" spans="1:11">
      <c r="A535" s="106"/>
      <c r="B535" s="106"/>
      <c r="C535" s="106"/>
      <c r="D535" s="106"/>
      <c r="E535" s="106"/>
      <c r="F535" s="106"/>
      <c r="G535" s="106"/>
      <c r="H535" s="106"/>
      <c r="I535" s="106"/>
      <c r="J535" s="106"/>
      <c r="K535" s="106"/>
    </row>
    <row r="536" customHeight="1" spans="1:12">
      <c r="A536" s="106"/>
      <c r="B536" s="106"/>
      <c r="C536" s="106"/>
      <c r="D536" s="106">
        <v>2019</v>
      </c>
      <c r="E536" s="106" t="s">
        <v>805</v>
      </c>
      <c r="F536" s="106" t="s">
        <v>36</v>
      </c>
      <c r="G536" s="106">
        <v>190</v>
      </c>
      <c r="H536" s="106" t="s">
        <v>105</v>
      </c>
      <c r="I536" s="106" t="s">
        <v>68</v>
      </c>
      <c r="J536" s="106"/>
      <c r="K536" s="106">
        <v>35</v>
      </c>
      <c r="L536" s="6">
        <f>SUM(K536:K542)</f>
        <v>225</v>
      </c>
    </row>
    <row r="537" customHeight="1" spans="1:11">
      <c r="A537" s="106"/>
      <c r="B537" s="106"/>
      <c r="C537" s="106"/>
      <c r="D537" s="106">
        <v>2019</v>
      </c>
      <c r="E537" s="106" t="s">
        <v>805</v>
      </c>
      <c r="F537" s="106" t="s">
        <v>36</v>
      </c>
      <c r="G537" s="106">
        <v>190</v>
      </c>
      <c r="H537" s="106" t="s">
        <v>105</v>
      </c>
      <c r="I537" s="106" t="s">
        <v>244</v>
      </c>
      <c r="J537" s="106"/>
      <c r="K537" s="106">
        <v>30</v>
      </c>
    </row>
    <row r="538" customHeight="1" spans="1:11">
      <c r="A538" s="106"/>
      <c r="B538" s="106"/>
      <c r="C538" s="106"/>
      <c r="D538" s="106">
        <v>2019</v>
      </c>
      <c r="E538" s="106" t="s">
        <v>23</v>
      </c>
      <c r="F538" s="106" t="s">
        <v>238</v>
      </c>
      <c r="G538" s="106" t="s">
        <v>806</v>
      </c>
      <c r="H538" s="106" t="s">
        <v>807</v>
      </c>
      <c r="I538" s="106" t="s">
        <v>808</v>
      </c>
      <c r="J538" s="106"/>
      <c r="K538" s="106">
        <v>20</v>
      </c>
    </row>
    <row r="539" customHeight="1" spans="1:11">
      <c r="A539" s="106"/>
      <c r="B539" s="106"/>
      <c r="C539" s="106"/>
      <c r="D539" s="106">
        <v>2020</v>
      </c>
      <c r="E539" s="106" t="s">
        <v>23</v>
      </c>
      <c r="F539" s="106" t="s">
        <v>24</v>
      </c>
      <c r="G539" s="106">
        <v>60</v>
      </c>
      <c r="H539" s="106" t="s">
        <v>622</v>
      </c>
      <c r="I539" s="106" t="s">
        <v>244</v>
      </c>
      <c r="J539" s="106"/>
      <c r="K539" s="106">
        <v>50</v>
      </c>
    </row>
    <row r="540" customHeight="1" spans="1:11">
      <c r="A540" s="106"/>
      <c r="B540" s="106"/>
      <c r="C540" s="106"/>
      <c r="D540" s="106">
        <v>2019</v>
      </c>
      <c r="E540" s="106" t="s">
        <v>805</v>
      </c>
      <c r="F540" s="106" t="s">
        <v>36</v>
      </c>
      <c r="G540" s="106" t="s">
        <v>809</v>
      </c>
      <c r="H540" s="106" t="s">
        <v>810</v>
      </c>
      <c r="I540" s="106" t="s">
        <v>68</v>
      </c>
      <c r="J540" s="106"/>
      <c r="K540" s="106">
        <v>30</v>
      </c>
    </row>
    <row r="541" customHeight="1" spans="1:11">
      <c r="A541" s="106"/>
      <c r="B541" s="106"/>
      <c r="C541" s="106"/>
      <c r="D541" s="106">
        <v>2019</v>
      </c>
      <c r="E541" s="106" t="s">
        <v>805</v>
      </c>
      <c r="F541" s="106" t="s">
        <v>36</v>
      </c>
      <c r="G541" s="106" t="s">
        <v>811</v>
      </c>
      <c r="H541" s="106" t="s">
        <v>812</v>
      </c>
      <c r="I541" s="106" t="s">
        <v>467</v>
      </c>
      <c r="J541" s="106"/>
      <c r="K541" s="106">
        <v>25</v>
      </c>
    </row>
    <row r="542" customHeight="1" spans="1:11">
      <c r="A542" s="106"/>
      <c r="B542" s="106"/>
      <c r="C542" s="106"/>
      <c r="D542" s="106">
        <v>2019</v>
      </c>
      <c r="E542" s="106" t="s">
        <v>805</v>
      </c>
      <c r="F542" s="106" t="s">
        <v>36</v>
      </c>
      <c r="G542" s="106">
        <v>190</v>
      </c>
      <c r="H542" s="106" t="s">
        <v>105</v>
      </c>
      <c r="I542" s="106" t="s">
        <v>68</v>
      </c>
      <c r="J542" s="106"/>
      <c r="K542" s="106">
        <v>35</v>
      </c>
    </row>
    <row r="543" customHeight="1" spans="1:11">
      <c r="A543" s="106"/>
      <c r="B543" s="106"/>
      <c r="C543" s="106"/>
      <c r="D543" s="106">
        <v>2020</v>
      </c>
      <c r="E543" s="106" t="s">
        <v>413</v>
      </c>
      <c r="F543" s="106" t="s">
        <v>49</v>
      </c>
      <c r="G543" s="106">
        <v>27</v>
      </c>
      <c r="H543" s="106" t="s">
        <v>813</v>
      </c>
      <c r="I543" s="106" t="s">
        <v>814</v>
      </c>
      <c r="J543" s="106"/>
      <c r="K543" s="106"/>
    </row>
    <row r="544" customHeight="1" spans="1:11">
      <c r="A544" s="106"/>
      <c r="B544" s="106"/>
      <c r="C544" s="106"/>
      <c r="D544" s="106">
        <v>2020</v>
      </c>
      <c r="E544" s="106" t="s">
        <v>413</v>
      </c>
      <c r="F544" s="106" t="s">
        <v>49</v>
      </c>
      <c r="G544" s="106">
        <v>27</v>
      </c>
      <c r="H544" s="106" t="s">
        <v>813</v>
      </c>
      <c r="I544" s="106" t="s">
        <v>814</v>
      </c>
      <c r="J544" s="106"/>
      <c r="K544" s="106"/>
    </row>
    <row r="545" customHeight="1" spans="1:11">
      <c r="A545" s="106"/>
      <c r="B545" s="106"/>
      <c r="C545" s="106"/>
      <c r="D545" s="106">
        <v>2020</v>
      </c>
      <c r="E545" s="106" t="s">
        <v>413</v>
      </c>
      <c r="F545" s="106" t="s">
        <v>49</v>
      </c>
      <c r="G545" s="106">
        <v>27</v>
      </c>
      <c r="H545" s="106" t="s">
        <v>813</v>
      </c>
      <c r="I545" s="106" t="s">
        <v>814</v>
      </c>
      <c r="J545" s="106"/>
      <c r="K545" s="106"/>
    </row>
    <row r="546" customHeight="1" spans="1:11">
      <c r="A546" s="106"/>
      <c r="B546" s="106"/>
      <c r="C546" s="106"/>
      <c r="D546" s="106">
        <v>2020</v>
      </c>
      <c r="E546" s="106" t="s">
        <v>413</v>
      </c>
      <c r="F546" s="106" t="s">
        <v>49</v>
      </c>
      <c r="G546" s="106">
        <v>27</v>
      </c>
      <c r="H546" s="106" t="s">
        <v>813</v>
      </c>
      <c r="I546" s="106" t="s">
        <v>814</v>
      </c>
      <c r="J546" s="106"/>
      <c r="K546" s="106"/>
    </row>
    <row r="547" customHeight="1" spans="1:11">
      <c r="A547" s="106"/>
      <c r="B547" s="106"/>
      <c r="C547" s="106"/>
      <c r="D547" s="106">
        <v>2020</v>
      </c>
      <c r="E547" s="106" t="s">
        <v>413</v>
      </c>
      <c r="F547" s="106" t="s">
        <v>49</v>
      </c>
      <c r="G547" s="106">
        <v>27</v>
      </c>
      <c r="H547" s="106" t="s">
        <v>813</v>
      </c>
      <c r="I547" s="106" t="s">
        <v>814</v>
      </c>
      <c r="J547" s="106"/>
      <c r="K547" s="106"/>
    </row>
    <row r="548" customHeight="1" spans="1:11">
      <c r="A548" s="106"/>
      <c r="B548" s="106"/>
      <c r="C548" s="106"/>
      <c r="D548" s="106">
        <v>2020</v>
      </c>
      <c r="E548" s="106" t="s">
        <v>413</v>
      </c>
      <c r="F548" s="106" t="s">
        <v>49</v>
      </c>
      <c r="G548" s="106">
        <v>27</v>
      </c>
      <c r="H548" s="106" t="s">
        <v>813</v>
      </c>
      <c r="I548" s="106" t="s">
        <v>814</v>
      </c>
      <c r="J548" s="106"/>
      <c r="K548" s="106"/>
    </row>
    <row r="549" customHeight="1" spans="1:11">
      <c r="A549" s="106"/>
      <c r="B549" s="106"/>
      <c r="C549" s="106"/>
      <c r="D549" s="106">
        <v>2020</v>
      </c>
      <c r="E549" s="106" t="s">
        <v>413</v>
      </c>
      <c r="F549" s="106" t="s">
        <v>49</v>
      </c>
      <c r="G549" s="106">
        <v>27</v>
      </c>
      <c r="H549" s="106" t="s">
        <v>813</v>
      </c>
      <c r="I549" s="106" t="s">
        <v>814</v>
      </c>
      <c r="J549" s="106"/>
      <c r="K549" s="106"/>
    </row>
    <row r="550" customHeight="1" spans="1:11">
      <c r="A550" s="106"/>
      <c r="B550" s="106"/>
      <c r="C550" s="106"/>
      <c r="D550" s="106">
        <v>2020</v>
      </c>
      <c r="E550" s="106" t="s">
        <v>413</v>
      </c>
      <c r="F550" s="106" t="s">
        <v>49</v>
      </c>
      <c r="G550" s="106">
        <v>27</v>
      </c>
      <c r="H550" s="106" t="s">
        <v>813</v>
      </c>
      <c r="I550" s="106" t="s">
        <v>814</v>
      </c>
      <c r="J550" s="106"/>
      <c r="K550" s="106"/>
    </row>
    <row r="551" customHeight="1" spans="1:11">
      <c r="A551" s="106"/>
      <c r="B551" s="106"/>
      <c r="C551" s="106"/>
      <c r="D551" s="106">
        <v>2020</v>
      </c>
      <c r="E551" s="106" t="s">
        <v>413</v>
      </c>
      <c r="F551" s="106" t="s">
        <v>49</v>
      </c>
      <c r="G551" s="106">
        <v>27</v>
      </c>
      <c r="H551" s="106" t="s">
        <v>813</v>
      </c>
      <c r="I551" s="106" t="s">
        <v>814</v>
      </c>
      <c r="J551" s="106"/>
      <c r="K551" s="106"/>
    </row>
    <row r="552" customHeight="1" spans="1:11">
      <c r="A552" s="106"/>
      <c r="B552" s="106"/>
      <c r="C552" s="106"/>
      <c r="D552" s="106">
        <v>2020</v>
      </c>
      <c r="E552" s="106" t="s">
        <v>413</v>
      </c>
      <c r="F552" s="106" t="s">
        <v>49</v>
      </c>
      <c r="G552" s="106">
        <v>27</v>
      </c>
      <c r="H552" s="106" t="s">
        <v>813</v>
      </c>
      <c r="I552" s="106" t="s">
        <v>814</v>
      </c>
      <c r="J552" s="106"/>
      <c r="K552" s="106"/>
    </row>
    <row r="553" customHeight="1" spans="1:11">
      <c r="A553" s="106"/>
      <c r="B553" s="106"/>
      <c r="C553" s="106"/>
      <c r="D553" s="106">
        <v>2020</v>
      </c>
      <c r="E553" s="106" t="s">
        <v>413</v>
      </c>
      <c r="F553" s="106" t="s">
        <v>49</v>
      </c>
      <c r="G553" s="106">
        <v>27</v>
      </c>
      <c r="H553" s="106" t="s">
        <v>813</v>
      </c>
      <c r="I553" s="106" t="s">
        <v>814</v>
      </c>
      <c r="J553" s="106"/>
      <c r="K553" s="106"/>
    </row>
    <row r="554" customHeight="1" spans="1:11">
      <c r="A554" s="106"/>
      <c r="B554" s="106"/>
      <c r="C554" s="106"/>
      <c r="D554" s="106">
        <v>2020</v>
      </c>
      <c r="E554" s="106" t="s">
        <v>413</v>
      </c>
      <c r="F554" s="106" t="s">
        <v>49</v>
      </c>
      <c r="G554" s="106">
        <v>27</v>
      </c>
      <c r="H554" s="106" t="s">
        <v>813</v>
      </c>
      <c r="I554" s="106" t="s">
        <v>814</v>
      </c>
      <c r="J554" s="106"/>
      <c r="K554" s="106"/>
    </row>
    <row r="555" customHeight="1" spans="1:11">
      <c r="A555" s="106"/>
      <c r="B555" s="106"/>
      <c r="C555" s="106"/>
      <c r="D555" s="106">
        <v>2020</v>
      </c>
      <c r="E555" s="106" t="s">
        <v>413</v>
      </c>
      <c r="F555" s="106" t="s">
        <v>49</v>
      </c>
      <c r="G555" s="106">
        <v>27</v>
      </c>
      <c r="H555" s="106" t="s">
        <v>813</v>
      </c>
      <c r="I555" s="106" t="s">
        <v>814</v>
      </c>
      <c r="J555" s="106"/>
      <c r="K555" s="106"/>
    </row>
    <row r="556" customHeight="1" spans="1:11">
      <c r="A556" s="106"/>
      <c r="B556" s="106"/>
      <c r="C556" s="106"/>
      <c r="D556" s="106">
        <v>2020</v>
      </c>
      <c r="E556" s="106" t="s">
        <v>413</v>
      </c>
      <c r="F556" s="106" t="s">
        <v>49</v>
      </c>
      <c r="G556" s="106">
        <v>27</v>
      </c>
      <c r="H556" s="106" t="s">
        <v>813</v>
      </c>
      <c r="I556" s="106" t="s">
        <v>814</v>
      </c>
      <c r="J556" s="106"/>
      <c r="K556" s="106"/>
    </row>
    <row r="557" customHeight="1" spans="1:11">
      <c r="A557" s="106"/>
      <c r="B557" s="106"/>
      <c r="C557" s="106"/>
      <c r="D557" s="106">
        <v>2020</v>
      </c>
      <c r="E557" s="106" t="s">
        <v>413</v>
      </c>
      <c r="F557" s="106" t="s">
        <v>49</v>
      </c>
      <c r="G557" s="106">
        <v>27</v>
      </c>
      <c r="H557" s="106" t="s">
        <v>813</v>
      </c>
      <c r="I557" s="106" t="s">
        <v>814</v>
      </c>
      <c r="J557" s="106"/>
      <c r="K557" s="106"/>
    </row>
    <row r="558" customHeight="1" spans="1:11">
      <c r="A558" s="106"/>
      <c r="B558" s="106"/>
      <c r="C558" s="106"/>
      <c r="D558" s="106">
        <v>2020</v>
      </c>
      <c r="E558" s="106" t="s">
        <v>413</v>
      </c>
      <c r="F558" s="106" t="s">
        <v>49</v>
      </c>
      <c r="G558" s="106">
        <v>27</v>
      </c>
      <c r="H558" s="106" t="s">
        <v>813</v>
      </c>
      <c r="I558" s="106" t="s">
        <v>814</v>
      </c>
      <c r="J558" s="106"/>
      <c r="K558" s="106"/>
    </row>
    <row r="559" customHeight="1" spans="1:11">
      <c r="A559" s="106"/>
      <c r="B559" s="106"/>
      <c r="C559" s="106"/>
      <c r="D559" s="106">
        <v>2020</v>
      </c>
      <c r="E559" s="106" t="s">
        <v>413</v>
      </c>
      <c r="F559" s="106" t="s">
        <v>49</v>
      </c>
      <c r="G559" s="106">
        <v>27</v>
      </c>
      <c r="H559" s="106" t="s">
        <v>813</v>
      </c>
      <c r="I559" s="106" t="s">
        <v>814</v>
      </c>
      <c r="J559" s="106"/>
      <c r="K559" s="106"/>
    </row>
    <row r="560" customHeight="1" spans="1:11">
      <c r="A560" s="106"/>
      <c r="B560" s="106"/>
      <c r="C560" s="106"/>
      <c r="D560" s="106">
        <v>2020</v>
      </c>
      <c r="E560" s="106" t="s">
        <v>413</v>
      </c>
      <c r="F560" s="106" t="s">
        <v>49</v>
      </c>
      <c r="G560" s="106">
        <v>27</v>
      </c>
      <c r="H560" s="106" t="s">
        <v>813</v>
      </c>
      <c r="I560" s="106" t="s">
        <v>814</v>
      </c>
      <c r="J560" s="106"/>
      <c r="K560" s="106"/>
    </row>
    <row r="561" customHeight="1" spans="1:11">
      <c r="A561" s="106"/>
      <c r="B561" s="106"/>
      <c r="C561" s="106"/>
      <c r="D561" s="106">
        <v>2020</v>
      </c>
      <c r="E561" s="106" t="s">
        <v>413</v>
      </c>
      <c r="F561" s="106" t="s">
        <v>49</v>
      </c>
      <c r="G561" s="106">
        <v>27</v>
      </c>
      <c r="H561" s="106" t="s">
        <v>813</v>
      </c>
      <c r="I561" s="106" t="s">
        <v>814</v>
      </c>
      <c r="J561" s="106"/>
      <c r="K561" s="106"/>
    </row>
    <row r="562" customHeight="1" spans="1:11">
      <c r="A562" s="106"/>
      <c r="B562" s="106"/>
      <c r="C562" s="106"/>
      <c r="D562" s="106">
        <v>2020</v>
      </c>
      <c r="E562" s="106" t="s">
        <v>413</v>
      </c>
      <c r="F562" s="106" t="s">
        <v>49</v>
      </c>
      <c r="G562" s="106">
        <v>27</v>
      </c>
      <c r="H562" s="106" t="s">
        <v>813</v>
      </c>
      <c r="I562" s="106" t="s">
        <v>814</v>
      </c>
      <c r="J562" s="106"/>
      <c r="K562" s="106"/>
    </row>
    <row r="563" customHeight="1" spans="1:11">
      <c r="A563" s="106"/>
      <c r="B563" s="106"/>
      <c r="C563" s="106"/>
      <c r="D563" s="106">
        <v>2020</v>
      </c>
      <c r="E563" s="106" t="s">
        <v>413</v>
      </c>
      <c r="F563" s="106" t="s">
        <v>49</v>
      </c>
      <c r="G563" s="106">
        <v>27</v>
      </c>
      <c r="H563" s="106" t="s">
        <v>813</v>
      </c>
      <c r="I563" s="106" t="s">
        <v>814</v>
      </c>
      <c r="J563" s="106"/>
      <c r="K563" s="106"/>
    </row>
    <row r="564" customHeight="1" spans="1:11">
      <c r="A564" s="106"/>
      <c r="B564" s="106"/>
      <c r="C564" s="106"/>
      <c r="D564" s="106">
        <v>2020</v>
      </c>
      <c r="E564" s="106" t="s">
        <v>413</v>
      </c>
      <c r="F564" s="106" t="s">
        <v>49</v>
      </c>
      <c r="G564" s="106">
        <v>27</v>
      </c>
      <c r="H564" s="106" t="s">
        <v>813</v>
      </c>
      <c r="I564" s="106" t="s">
        <v>814</v>
      </c>
      <c r="J564" s="106"/>
      <c r="K564" s="106"/>
    </row>
    <row r="565" customHeight="1" spans="1:11">
      <c r="A565" s="106"/>
      <c r="B565" s="106"/>
      <c r="C565" s="106"/>
      <c r="D565" s="106">
        <v>2017</v>
      </c>
      <c r="E565" s="106" t="s">
        <v>815</v>
      </c>
      <c r="F565" s="106" t="s">
        <v>816</v>
      </c>
      <c r="G565" s="106">
        <v>647</v>
      </c>
      <c r="H565" s="106" t="s">
        <v>105</v>
      </c>
      <c r="I565" s="106" t="s">
        <v>30</v>
      </c>
      <c r="J565" s="106"/>
      <c r="K565" s="106"/>
    </row>
    <row r="566" customHeight="1" spans="1:11">
      <c r="A566" s="106"/>
      <c r="B566" s="106"/>
      <c r="C566" s="106"/>
      <c r="D566" s="106">
        <v>2017</v>
      </c>
      <c r="E566" s="106" t="s">
        <v>815</v>
      </c>
      <c r="F566" s="106" t="s">
        <v>816</v>
      </c>
      <c r="G566" s="106">
        <v>487</v>
      </c>
      <c r="H566" s="106" t="s">
        <v>105</v>
      </c>
      <c r="I566" s="106" t="s">
        <v>30</v>
      </c>
      <c r="J566" s="106"/>
      <c r="K566" s="106"/>
    </row>
    <row r="567" customHeight="1" spans="1:11">
      <c r="A567" s="106"/>
      <c r="B567" s="106"/>
      <c r="C567" s="106"/>
      <c r="D567" s="106">
        <v>2017</v>
      </c>
      <c r="E567" s="106" t="s">
        <v>815</v>
      </c>
      <c r="F567" s="106" t="s">
        <v>816</v>
      </c>
      <c r="G567" s="106">
        <v>585</v>
      </c>
      <c r="H567" s="106" t="s">
        <v>105</v>
      </c>
      <c r="I567" s="106" t="s">
        <v>30</v>
      </c>
      <c r="J567" s="106"/>
      <c r="K567" s="106"/>
    </row>
    <row r="568" customHeight="1" spans="1:11">
      <c r="A568" s="106"/>
      <c r="B568" s="106"/>
      <c r="C568" s="106"/>
      <c r="D568" s="106">
        <v>2017</v>
      </c>
      <c r="E568" s="106" t="s">
        <v>815</v>
      </c>
      <c r="F568" s="106" t="s">
        <v>816</v>
      </c>
      <c r="G568" s="106">
        <v>804</v>
      </c>
      <c r="H568" s="106" t="s">
        <v>105</v>
      </c>
      <c r="I568" s="106" t="s">
        <v>30</v>
      </c>
      <c r="J568" s="106"/>
      <c r="K568" s="106"/>
    </row>
    <row r="569" customHeight="1" spans="1:11">
      <c r="A569" s="106"/>
      <c r="B569" s="106"/>
      <c r="C569" s="106"/>
      <c r="D569" s="106">
        <v>2017</v>
      </c>
      <c r="E569" s="106" t="s">
        <v>815</v>
      </c>
      <c r="F569" s="106" t="s">
        <v>816</v>
      </c>
      <c r="G569" s="106">
        <v>801</v>
      </c>
      <c r="H569" s="106" t="s">
        <v>105</v>
      </c>
      <c r="I569" s="106" t="s">
        <v>814</v>
      </c>
      <c r="J569" s="106"/>
      <c r="K569" s="106"/>
    </row>
    <row r="570" customHeight="1" spans="1:11">
      <c r="A570" s="106"/>
      <c r="B570" s="106"/>
      <c r="C570" s="106"/>
      <c r="D570" s="106">
        <v>2017</v>
      </c>
      <c r="E570" s="106" t="s">
        <v>815</v>
      </c>
      <c r="F570" s="106" t="s">
        <v>816</v>
      </c>
      <c r="G570" s="106">
        <v>770</v>
      </c>
      <c r="H570" s="106" t="s">
        <v>105</v>
      </c>
      <c r="I570" s="106" t="s">
        <v>814</v>
      </c>
      <c r="J570" s="106"/>
      <c r="K570" s="106"/>
    </row>
    <row r="571" customHeight="1" spans="1:11">
      <c r="A571" s="106"/>
      <c r="B571" s="106"/>
      <c r="C571" s="106"/>
      <c r="D571" s="106">
        <v>2017</v>
      </c>
      <c r="E571" s="106" t="s">
        <v>815</v>
      </c>
      <c r="F571" s="106" t="s">
        <v>816</v>
      </c>
      <c r="G571" s="106">
        <v>639</v>
      </c>
      <c r="H571" s="106" t="s">
        <v>105</v>
      </c>
      <c r="I571" s="106" t="s">
        <v>814</v>
      </c>
      <c r="J571" s="106"/>
      <c r="K571" s="106"/>
    </row>
    <row r="572" customHeight="1" spans="1:11">
      <c r="A572" s="106"/>
      <c r="B572" s="106"/>
      <c r="C572" s="106"/>
      <c r="D572" s="106">
        <v>2017</v>
      </c>
      <c r="E572" s="106" t="s">
        <v>815</v>
      </c>
      <c r="F572" s="106" t="s">
        <v>816</v>
      </c>
      <c r="G572" s="106">
        <v>487</v>
      </c>
      <c r="H572" s="106" t="s">
        <v>105</v>
      </c>
      <c r="I572" s="106" t="s">
        <v>814</v>
      </c>
      <c r="J572" s="106"/>
      <c r="K572" s="106"/>
    </row>
    <row r="573" customHeight="1" spans="1:11">
      <c r="A573" s="106"/>
      <c r="B573" s="106"/>
      <c r="C573" s="106"/>
      <c r="D573" s="106">
        <v>2017</v>
      </c>
      <c r="E573" s="106" t="s">
        <v>815</v>
      </c>
      <c r="F573" s="106" t="s">
        <v>816</v>
      </c>
      <c r="G573" s="106">
        <v>639</v>
      </c>
      <c r="H573" s="106" t="s">
        <v>105</v>
      </c>
      <c r="I573" s="106" t="s">
        <v>814</v>
      </c>
      <c r="J573" s="106"/>
      <c r="K573" s="106"/>
    </row>
    <row r="574" customHeight="1" spans="1:11">
      <c r="A574" s="106"/>
      <c r="B574" s="106"/>
      <c r="C574" s="106"/>
      <c r="D574" s="106">
        <v>2017</v>
      </c>
      <c r="E574" s="106" t="s">
        <v>815</v>
      </c>
      <c r="F574" s="106" t="s">
        <v>816</v>
      </c>
      <c r="G574" s="106">
        <v>727</v>
      </c>
      <c r="H574" s="106" t="s">
        <v>105</v>
      </c>
      <c r="I574" s="106" t="s">
        <v>814</v>
      </c>
      <c r="J574" s="106"/>
      <c r="K574" s="106"/>
    </row>
    <row r="575" customHeight="1" spans="1:11">
      <c r="A575" s="106"/>
      <c r="B575" s="106"/>
      <c r="C575" s="106"/>
      <c r="D575" s="106">
        <v>2017</v>
      </c>
      <c r="E575" s="106" t="s">
        <v>815</v>
      </c>
      <c r="F575" s="106" t="s">
        <v>816</v>
      </c>
      <c r="G575" s="106">
        <v>674</v>
      </c>
      <c r="H575" s="106" t="s">
        <v>105</v>
      </c>
      <c r="I575" s="106" t="s">
        <v>814</v>
      </c>
      <c r="J575" s="106"/>
      <c r="K575" s="106"/>
    </row>
    <row r="576" customHeight="1" spans="1:11">
      <c r="A576" s="106"/>
      <c r="B576" s="106"/>
      <c r="C576" s="106"/>
      <c r="D576" s="106">
        <v>2017</v>
      </c>
      <c r="E576" s="106" t="s">
        <v>815</v>
      </c>
      <c r="F576" s="106" t="s">
        <v>816</v>
      </c>
      <c r="G576" s="106">
        <v>570</v>
      </c>
      <c r="H576" s="106" t="s">
        <v>105</v>
      </c>
      <c r="I576" s="106" t="s">
        <v>814</v>
      </c>
      <c r="J576" s="106"/>
      <c r="K576" s="106"/>
    </row>
    <row r="577" customHeight="1" spans="1:11">
      <c r="A577" s="106"/>
      <c r="B577" s="106"/>
      <c r="C577" s="106"/>
      <c r="D577" s="106">
        <v>2017</v>
      </c>
      <c r="E577" s="106" t="s">
        <v>815</v>
      </c>
      <c r="F577" s="106" t="s">
        <v>816</v>
      </c>
      <c r="G577" s="106">
        <v>647</v>
      </c>
      <c r="H577" s="106" t="s">
        <v>105</v>
      </c>
      <c r="I577" s="106" t="s">
        <v>814</v>
      </c>
      <c r="J577" s="106"/>
      <c r="K577" s="106"/>
    </row>
    <row r="578" customHeight="1" spans="1:11">
      <c r="A578" s="106"/>
      <c r="B578" s="106"/>
      <c r="C578" s="106"/>
      <c r="D578" s="106">
        <v>2017</v>
      </c>
      <c r="E578" s="106" t="s">
        <v>815</v>
      </c>
      <c r="F578" s="106" t="s">
        <v>816</v>
      </c>
      <c r="G578" s="106">
        <v>776</v>
      </c>
      <c r="H578" s="106" t="s">
        <v>105</v>
      </c>
      <c r="I578" s="106" t="s">
        <v>814</v>
      </c>
      <c r="J578" s="106"/>
      <c r="K578" s="106"/>
    </row>
    <row r="579" customHeight="1" spans="1:11">
      <c r="A579" s="106"/>
      <c r="B579" s="106"/>
      <c r="C579" s="106"/>
      <c r="D579" s="106">
        <v>2017</v>
      </c>
      <c r="E579" s="106" t="s">
        <v>815</v>
      </c>
      <c r="F579" s="106" t="s">
        <v>816</v>
      </c>
      <c r="G579" s="106">
        <v>605</v>
      </c>
      <c r="H579" s="106" t="s">
        <v>105</v>
      </c>
      <c r="I579" s="106" t="s">
        <v>814</v>
      </c>
      <c r="J579" s="106"/>
      <c r="K579" s="106"/>
    </row>
    <row r="580" customHeight="1" spans="1:11">
      <c r="A580" s="106"/>
      <c r="B580" s="106"/>
      <c r="C580" s="106"/>
      <c r="D580" s="106">
        <v>2017</v>
      </c>
      <c r="E580" s="106" t="s">
        <v>75</v>
      </c>
      <c r="F580" s="106" t="s">
        <v>817</v>
      </c>
      <c r="G580" s="106" t="s">
        <v>818</v>
      </c>
      <c r="H580" s="106" t="s">
        <v>105</v>
      </c>
      <c r="I580" s="106" t="s">
        <v>25</v>
      </c>
      <c r="J580" s="106"/>
      <c r="K580" s="106"/>
    </row>
    <row r="581" customHeight="1" spans="1:11">
      <c r="A581" s="106"/>
      <c r="B581" s="106"/>
      <c r="C581" s="106"/>
      <c r="D581" s="106">
        <v>2017</v>
      </c>
      <c r="E581" s="106" t="s">
        <v>75</v>
      </c>
      <c r="F581" s="106" t="s">
        <v>817</v>
      </c>
      <c r="G581" s="106" t="s">
        <v>818</v>
      </c>
      <c r="H581" s="106" t="s">
        <v>105</v>
      </c>
      <c r="I581" s="106" t="s">
        <v>25</v>
      </c>
      <c r="J581" s="106"/>
      <c r="K581" s="106"/>
    </row>
    <row r="582" customHeight="1" spans="1:11">
      <c r="A582" s="106"/>
      <c r="B582" s="106"/>
      <c r="C582" s="106"/>
      <c r="D582" s="106">
        <v>2017</v>
      </c>
      <c r="E582" s="106" t="s">
        <v>75</v>
      </c>
      <c r="F582" s="106" t="s">
        <v>817</v>
      </c>
      <c r="G582" s="106" t="s">
        <v>818</v>
      </c>
      <c r="H582" s="106" t="s">
        <v>105</v>
      </c>
      <c r="I582" s="106" t="s">
        <v>25</v>
      </c>
      <c r="J582" s="106"/>
      <c r="K582" s="106"/>
    </row>
    <row r="583" customHeight="1" spans="1:11">
      <c r="A583" s="106"/>
      <c r="B583" s="106"/>
      <c r="C583" s="106"/>
      <c r="D583" s="106">
        <v>2017</v>
      </c>
      <c r="E583" s="106" t="s">
        <v>75</v>
      </c>
      <c r="F583" s="106" t="s">
        <v>817</v>
      </c>
      <c r="G583" s="106" t="s">
        <v>818</v>
      </c>
      <c r="H583" s="106" t="s">
        <v>105</v>
      </c>
      <c r="I583" s="106" t="s">
        <v>25</v>
      </c>
      <c r="J583" s="106"/>
      <c r="K583" s="106"/>
    </row>
    <row r="584" customHeight="1" spans="1:11">
      <c r="A584" s="106"/>
      <c r="B584" s="106"/>
      <c r="C584" s="106"/>
      <c r="D584" s="106">
        <v>2017</v>
      </c>
      <c r="E584" s="106" t="s">
        <v>75</v>
      </c>
      <c r="F584" s="106" t="s">
        <v>817</v>
      </c>
      <c r="G584" s="106" t="s">
        <v>818</v>
      </c>
      <c r="H584" s="106" t="s">
        <v>105</v>
      </c>
      <c r="I584" s="106" t="s">
        <v>25</v>
      </c>
      <c r="J584" s="106"/>
      <c r="K584" s="106"/>
    </row>
    <row r="585" customHeight="1" spans="1:11">
      <c r="A585" s="106"/>
      <c r="B585" s="106"/>
      <c r="C585" s="106"/>
      <c r="D585" s="106">
        <v>2017</v>
      </c>
      <c r="E585" s="106" t="s">
        <v>75</v>
      </c>
      <c r="F585" s="106" t="s">
        <v>817</v>
      </c>
      <c r="G585" s="106" t="s">
        <v>818</v>
      </c>
      <c r="H585" s="106" t="s">
        <v>105</v>
      </c>
      <c r="I585" s="106" t="s">
        <v>25</v>
      </c>
      <c r="J585" s="106"/>
      <c r="K585" s="106"/>
    </row>
    <row r="586" customHeight="1" spans="1:11">
      <c r="A586" s="106"/>
      <c r="B586" s="106"/>
      <c r="C586" s="106"/>
      <c r="D586" s="106">
        <v>2017</v>
      </c>
      <c r="E586" s="106" t="s">
        <v>75</v>
      </c>
      <c r="F586" s="106" t="s">
        <v>817</v>
      </c>
      <c r="G586" s="106" t="s">
        <v>818</v>
      </c>
      <c r="H586" s="106" t="s">
        <v>105</v>
      </c>
      <c r="I586" s="106" t="s">
        <v>25</v>
      </c>
      <c r="J586" s="106"/>
      <c r="K586" s="106"/>
    </row>
    <row r="587" customHeight="1" spans="1:11">
      <c r="A587" s="106"/>
      <c r="B587" s="106"/>
      <c r="C587" s="106"/>
      <c r="D587" s="106">
        <v>2017</v>
      </c>
      <c r="E587" s="106" t="s">
        <v>75</v>
      </c>
      <c r="F587" s="106" t="s">
        <v>817</v>
      </c>
      <c r="G587" s="106" t="s">
        <v>818</v>
      </c>
      <c r="H587" s="106" t="s">
        <v>105</v>
      </c>
      <c r="I587" s="106" t="s">
        <v>25</v>
      </c>
      <c r="J587" s="106"/>
      <c r="K587" s="106"/>
    </row>
    <row r="588" customHeight="1" spans="1:11">
      <c r="A588" s="106"/>
      <c r="B588" s="106"/>
      <c r="C588" s="106"/>
      <c r="D588" s="106">
        <v>2017</v>
      </c>
      <c r="E588" s="106" t="s">
        <v>75</v>
      </c>
      <c r="F588" s="106" t="s">
        <v>817</v>
      </c>
      <c r="G588" s="106" t="s">
        <v>818</v>
      </c>
      <c r="H588" s="106" t="s">
        <v>105</v>
      </c>
      <c r="I588" s="106" t="s">
        <v>25</v>
      </c>
      <c r="J588" s="106"/>
      <c r="K588" s="106"/>
    </row>
    <row r="589" customHeight="1" spans="1:11">
      <c r="A589" s="106"/>
      <c r="B589" s="106"/>
      <c r="C589" s="106"/>
      <c r="D589" s="106">
        <v>2017</v>
      </c>
      <c r="E589" s="106" t="s">
        <v>75</v>
      </c>
      <c r="F589" s="106" t="s">
        <v>817</v>
      </c>
      <c r="G589" s="106" t="s">
        <v>818</v>
      </c>
      <c r="H589" s="106" t="s">
        <v>105</v>
      </c>
      <c r="I589" s="106" t="s">
        <v>25</v>
      </c>
      <c r="J589" s="106"/>
      <c r="K589" s="106"/>
    </row>
    <row r="590" customHeight="1" spans="1:11">
      <c r="A590" s="106"/>
      <c r="B590" s="106"/>
      <c r="C590" s="106"/>
      <c r="D590" s="106">
        <v>2020</v>
      </c>
      <c r="E590" s="106" t="s">
        <v>62</v>
      </c>
      <c r="F590" s="106" t="s">
        <v>49</v>
      </c>
      <c r="G590" s="106" t="s">
        <v>819</v>
      </c>
      <c r="H590" s="106" t="s">
        <v>105</v>
      </c>
      <c r="I590" s="106" t="s">
        <v>25</v>
      </c>
      <c r="J590" s="106"/>
      <c r="K590" s="106"/>
    </row>
    <row r="591" customHeight="1" spans="1:11">
      <c r="A591" s="106"/>
      <c r="B591" s="106"/>
      <c r="C591" s="106"/>
      <c r="D591" s="106">
        <v>2020</v>
      </c>
      <c r="E591" s="106" t="s">
        <v>62</v>
      </c>
      <c r="F591" s="106" t="s">
        <v>49</v>
      </c>
      <c r="G591" s="106" t="s">
        <v>819</v>
      </c>
      <c r="H591" s="106" t="s">
        <v>105</v>
      </c>
      <c r="I591" s="106" t="s">
        <v>25</v>
      </c>
      <c r="J591" s="106"/>
      <c r="K591" s="106"/>
    </row>
    <row r="592" customHeight="1" spans="1:11">
      <c r="A592" s="106"/>
      <c r="B592" s="106"/>
      <c r="C592" s="106"/>
      <c r="D592" s="106">
        <v>2020</v>
      </c>
      <c r="E592" s="106" t="s">
        <v>62</v>
      </c>
      <c r="F592" s="106" t="s">
        <v>49</v>
      </c>
      <c r="G592" s="106" t="s">
        <v>819</v>
      </c>
      <c r="H592" s="106" t="s">
        <v>105</v>
      </c>
      <c r="I592" s="106" t="s">
        <v>25</v>
      </c>
      <c r="J592" s="106"/>
      <c r="K592" s="106"/>
    </row>
    <row r="593" customHeight="1" spans="1:11">
      <c r="A593" s="106"/>
      <c r="B593" s="106"/>
      <c r="C593" s="106"/>
      <c r="D593" s="106">
        <v>2020</v>
      </c>
      <c r="E593" s="106" t="s">
        <v>62</v>
      </c>
      <c r="F593" s="106" t="s">
        <v>49</v>
      </c>
      <c r="G593" s="106" t="s">
        <v>819</v>
      </c>
      <c r="H593" s="106" t="s">
        <v>105</v>
      </c>
      <c r="I593" s="106" t="s">
        <v>25</v>
      </c>
      <c r="J593" s="106"/>
      <c r="K593" s="106"/>
    </row>
    <row r="594" customHeight="1" spans="1:11">
      <c r="A594" s="106"/>
      <c r="B594" s="106"/>
      <c r="C594" s="106"/>
      <c r="D594" s="106">
        <v>2020</v>
      </c>
      <c r="E594" s="106" t="s">
        <v>62</v>
      </c>
      <c r="F594" s="106" t="s">
        <v>49</v>
      </c>
      <c r="G594" s="106" t="s">
        <v>819</v>
      </c>
      <c r="H594" s="106" t="s">
        <v>105</v>
      </c>
      <c r="I594" s="106" t="s">
        <v>25</v>
      </c>
      <c r="J594" s="106"/>
      <c r="K594" s="106"/>
    </row>
    <row r="595" customHeight="1" spans="1:11">
      <c r="A595" s="106"/>
      <c r="B595" s="106"/>
      <c r="C595" s="106"/>
      <c r="D595" s="106">
        <v>2020</v>
      </c>
      <c r="E595" s="106" t="s">
        <v>62</v>
      </c>
      <c r="F595" s="106" t="s">
        <v>49</v>
      </c>
      <c r="G595" s="106" t="s">
        <v>819</v>
      </c>
      <c r="H595" s="106" t="s">
        <v>105</v>
      </c>
      <c r="I595" s="106" t="s">
        <v>25</v>
      </c>
      <c r="J595" s="106"/>
      <c r="K595" s="106"/>
    </row>
    <row r="596" customHeight="1" spans="1:11">
      <c r="A596" s="106"/>
      <c r="B596" s="106"/>
      <c r="C596" s="106"/>
      <c r="D596" s="106">
        <v>2020</v>
      </c>
      <c r="E596" s="106" t="s">
        <v>62</v>
      </c>
      <c r="F596" s="106" t="s">
        <v>49</v>
      </c>
      <c r="G596" s="106" t="s">
        <v>819</v>
      </c>
      <c r="H596" s="106" t="s">
        <v>105</v>
      </c>
      <c r="I596" s="106" t="s">
        <v>25</v>
      </c>
      <c r="J596" s="106"/>
      <c r="K596" s="106"/>
    </row>
    <row r="597" customHeight="1" spans="1:11">
      <c r="A597" s="106"/>
      <c r="B597" s="106"/>
      <c r="C597" s="106"/>
      <c r="D597" s="106"/>
      <c r="E597" s="106"/>
      <c r="F597" s="106"/>
      <c r="G597" s="106"/>
      <c r="H597" s="106"/>
      <c r="I597" s="106"/>
      <c r="J597" s="106"/>
      <c r="K597" s="106"/>
    </row>
    <row r="598" customHeight="1" spans="1:11">
      <c r="A598" s="106"/>
      <c r="B598" s="106"/>
      <c r="C598" s="106"/>
      <c r="D598" s="106"/>
      <c r="E598" s="106"/>
      <c r="F598" s="106"/>
      <c r="G598" s="106"/>
      <c r="H598" s="106"/>
      <c r="I598" s="106"/>
      <c r="J598" s="106"/>
      <c r="K598" s="106"/>
    </row>
    <row r="599" customHeight="1" spans="1:11">
      <c r="A599" s="106"/>
      <c r="B599" s="106"/>
      <c r="C599" s="106"/>
      <c r="D599" s="106"/>
      <c r="E599" s="106"/>
      <c r="F599" s="106"/>
      <c r="G599" s="106"/>
      <c r="H599" s="106"/>
      <c r="I599" s="106"/>
      <c r="J599" s="106"/>
      <c r="K599" s="106"/>
    </row>
    <row r="600" customHeight="1" spans="1:11">
      <c r="A600" s="106"/>
      <c r="B600" s="106"/>
      <c r="C600" s="106"/>
      <c r="D600" s="106"/>
      <c r="E600" s="106"/>
      <c r="F600" s="106"/>
      <c r="G600" s="106"/>
      <c r="H600" s="106"/>
      <c r="I600" s="106"/>
      <c r="J600" s="106"/>
      <c r="K600" s="106"/>
    </row>
    <row r="601" customHeight="1" spans="1:11">
      <c r="A601" s="106"/>
      <c r="B601" s="106"/>
      <c r="C601" s="106"/>
      <c r="D601" s="106"/>
      <c r="E601" s="106"/>
      <c r="F601" s="106"/>
      <c r="G601" s="106"/>
      <c r="H601" s="106"/>
      <c r="I601" s="106"/>
      <c r="J601" s="106"/>
      <c r="K601" s="106"/>
    </row>
    <row r="602" customHeight="1" spans="1:11">
      <c r="A602" s="106"/>
      <c r="B602" s="106"/>
      <c r="C602" s="106"/>
      <c r="D602" s="106"/>
      <c r="E602" s="106"/>
      <c r="F602" s="106"/>
      <c r="G602" s="106"/>
      <c r="H602" s="106"/>
      <c r="I602" s="106"/>
      <c r="J602" s="106"/>
      <c r="K602" s="106"/>
    </row>
    <row r="603" customHeight="1" spans="1:11">
      <c r="A603" s="106"/>
      <c r="B603" s="106"/>
      <c r="C603" s="106"/>
      <c r="D603" s="106"/>
      <c r="E603" s="106"/>
      <c r="F603" s="106"/>
      <c r="G603" s="106"/>
      <c r="H603" s="106"/>
      <c r="I603" s="106"/>
      <c r="J603" s="106"/>
      <c r="K603" s="106"/>
    </row>
    <row r="604" customHeight="1" spans="1:11">
      <c r="A604" s="106"/>
      <c r="B604" s="106"/>
      <c r="C604" s="106"/>
      <c r="D604" s="106"/>
      <c r="E604" s="106"/>
      <c r="F604" s="106"/>
      <c r="G604" s="106"/>
      <c r="H604" s="106"/>
      <c r="I604" s="106"/>
      <c r="J604" s="106"/>
      <c r="K604" s="106"/>
    </row>
    <row r="605" customHeight="1" spans="1:11">
      <c r="A605" s="106"/>
      <c r="B605" s="106"/>
      <c r="C605" s="106"/>
      <c r="D605" s="106"/>
      <c r="E605" s="106"/>
      <c r="F605" s="106"/>
      <c r="G605" s="106"/>
      <c r="H605" s="106"/>
      <c r="I605" s="106"/>
      <c r="J605" s="106"/>
      <c r="K605" s="106"/>
    </row>
    <row r="606" customHeight="1" spans="1:11">
      <c r="A606" s="106"/>
      <c r="B606" s="106"/>
      <c r="C606" s="106"/>
      <c r="D606" s="106"/>
      <c r="E606" s="106"/>
      <c r="F606" s="106"/>
      <c r="G606" s="106"/>
      <c r="H606" s="106"/>
      <c r="I606" s="106"/>
      <c r="J606" s="106"/>
      <c r="K606" s="106"/>
    </row>
    <row r="607" customHeight="1" spans="1:11">
      <c r="A607" s="106"/>
      <c r="B607" s="106"/>
      <c r="C607" s="106"/>
      <c r="D607" s="106"/>
      <c r="E607" s="106"/>
      <c r="F607" s="106"/>
      <c r="G607" s="106"/>
      <c r="H607" s="106"/>
      <c r="I607" s="106"/>
      <c r="J607" s="106"/>
      <c r="K607" s="106"/>
    </row>
    <row r="608" customHeight="1" spans="1:11">
      <c r="A608" s="106"/>
      <c r="B608" s="106"/>
      <c r="C608" s="106"/>
      <c r="D608" s="106"/>
      <c r="E608" s="106"/>
      <c r="F608" s="106"/>
      <c r="G608" s="106"/>
      <c r="H608" s="106"/>
      <c r="I608" s="106"/>
      <c r="J608" s="106"/>
      <c r="K608" s="106"/>
    </row>
    <row r="609" customHeight="1" spans="1:11">
      <c r="A609" s="106"/>
      <c r="B609" s="106"/>
      <c r="C609" s="106"/>
      <c r="D609" s="106"/>
      <c r="E609" s="106"/>
      <c r="F609" s="106"/>
      <c r="G609" s="106"/>
      <c r="H609" s="106"/>
      <c r="I609" s="106"/>
      <c r="J609" s="106"/>
      <c r="K609" s="106"/>
    </row>
    <row r="610" customHeight="1" spans="1:11">
      <c r="A610" s="106"/>
      <c r="B610" s="106"/>
      <c r="C610" s="106"/>
      <c r="D610" s="106"/>
      <c r="E610" s="106"/>
      <c r="F610" s="106"/>
      <c r="G610" s="106"/>
      <c r="H610" s="106"/>
      <c r="I610" s="106"/>
      <c r="J610" s="106"/>
      <c r="K610" s="106"/>
    </row>
    <row r="611" customHeight="1" spans="1:11">
      <c r="A611" s="106"/>
      <c r="B611" s="106"/>
      <c r="C611" s="106"/>
      <c r="D611" s="106"/>
      <c r="E611" s="106"/>
      <c r="F611" s="106"/>
      <c r="G611" s="106"/>
      <c r="H611" s="106"/>
      <c r="I611" s="106"/>
      <c r="J611" s="106"/>
      <c r="K611" s="106"/>
    </row>
    <row r="612" customHeight="1" spans="1:11">
      <c r="A612" s="106"/>
      <c r="B612" s="106"/>
      <c r="C612" s="106"/>
      <c r="D612" s="106"/>
      <c r="E612" s="106"/>
      <c r="F612" s="106"/>
      <c r="G612" s="106"/>
      <c r="H612" s="106"/>
      <c r="I612" s="106"/>
      <c r="J612" s="106"/>
      <c r="K612" s="106"/>
    </row>
    <row r="613" customHeight="1" spans="1:11">
      <c r="A613" s="106" t="s">
        <v>820</v>
      </c>
      <c r="B613" s="106"/>
      <c r="C613" s="106"/>
      <c r="D613" s="296">
        <v>2018</v>
      </c>
      <c r="E613" s="296" t="s">
        <v>23</v>
      </c>
      <c r="F613" s="296" t="s">
        <v>821</v>
      </c>
      <c r="G613" s="296" t="s">
        <v>822</v>
      </c>
      <c r="H613" s="296"/>
      <c r="I613" s="296" t="s">
        <v>68</v>
      </c>
      <c r="J613" s="106"/>
      <c r="K613" s="296">
        <v>130</v>
      </c>
    </row>
    <row r="614" customHeight="1" spans="1:11">
      <c r="A614" s="106"/>
      <c r="B614" s="106"/>
      <c r="C614" s="106"/>
      <c r="D614" s="296">
        <v>2018</v>
      </c>
      <c r="E614" s="296" t="s">
        <v>75</v>
      </c>
      <c r="F614" s="296" t="s">
        <v>821</v>
      </c>
      <c r="G614" s="296" t="s">
        <v>823</v>
      </c>
      <c r="H614" s="296"/>
      <c r="I614" s="296" t="s">
        <v>68</v>
      </c>
      <c r="J614" s="106"/>
      <c r="K614" s="296">
        <v>115</v>
      </c>
    </row>
    <row r="615" customHeight="1" spans="1:11">
      <c r="A615" s="106"/>
      <c r="B615" s="106"/>
      <c r="C615" s="106"/>
      <c r="D615" s="296">
        <v>2018</v>
      </c>
      <c r="E615" s="296" t="s">
        <v>75</v>
      </c>
      <c r="F615" s="296" t="s">
        <v>821</v>
      </c>
      <c r="G615" s="296" t="s">
        <v>532</v>
      </c>
      <c r="H615" s="296"/>
      <c r="I615" s="296" t="s">
        <v>68</v>
      </c>
      <c r="J615" s="106"/>
      <c r="K615" s="296">
        <v>100</v>
      </c>
    </row>
    <row r="616" customHeight="1" spans="1:11">
      <c r="A616" s="106"/>
      <c r="B616" s="106"/>
      <c r="C616" s="106"/>
      <c r="D616" s="106">
        <v>2019</v>
      </c>
      <c r="E616" s="106" t="s">
        <v>39</v>
      </c>
      <c r="F616" s="106" t="s">
        <v>824</v>
      </c>
      <c r="G616" s="106">
        <v>1</v>
      </c>
      <c r="H616" s="106" t="s">
        <v>825</v>
      </c>
      <c r="I616" s="106" t="s">
        <v>25</v>
      </c>
      <c r="J616" s="106"/>
      <c r="K616" s="106">
        <v>150</v>
      </c>
    </row>
    <row r="617" customHeight="1" spans="1:11">
      <c r="A617" s="106"/>
      <c r="B617" s="106"/>
      <c r="C617" s="106"/>
      <c r="D617" s="296">
        <v>2018</v>
      </c>
      <c r="E617" s="296" t="s">
        <v>23</v>
      </c>
      <c r="F617" s="296" t="s">
        <v>821</v>
      </c>
      <c r="G617" s="296">
        <v>150</v>
      </c>
      <c r="H617" s="106"/>
      <c r="I617" s="296" t="s">
        <v>68</v>
      </c>
      <c r="J617" s="106"/>
      <c r="K617" s="106">
        <v>150</v>
      </c>
    </row>
    <row r="618" customHeight="1" spans="1:11">
      <c r="A618" s="106"/>
      <c r="B618" s="106"/>
      <c r="C618" s="106"/>
      <c r="D618" s="296">
        <v>2018</v>
      </c>
      <c r="E618" s="296" t="s">
        <v>75</v>
      </c>
      <c r="F618" s="296" t="s">
        <v>821</v>
      </c>
      <c r="G618" s="296" t="s">
        <v>532</v>
      </c>
      <c r="H618" s="296"/>
      <c r="I618" s="296" t="s">
        <v>68</v>
      </c>
      <c r="J618" s="106"/>
      <c r="K618" s="296">
        <v>100</v>
      </c>
    </row>
    <row r="619" customHeight="1" spans="1:11">
      <c r="A619" s="106"/>
      <c r="B619" s="106"/>
      <c r="C619" s="106"/>
      <c r="D619" s="106">
        <v>2001</v>
      </c>
      <c r="E619" s="106" t="s">
        <v>102</v>
      </c>
      <c r="F619" s="106" t="s">
        <v>826</v>
      </c>
      <c r="G619" s="106">
        <v>451</v>
      </c>
      <c r="H619" s="106"/>
      <c r="I619" s="106" t="s">
        <v>498</v>
      </c>
      <c r="J619" s="106"/>
      <c r="K619" s="106">
        <v>75</v>
      </c>
    </row>
    <row r="620" customHeight="1" spans="1:11">
      <c r="A620" s="106"/>
      <c r="B620" s="106"/>
      <c r="C620" s="106"/>
      <c r="D620" s="106">
        <v>2019</v>
      </c>
      <c r="E620" s="106" t="s">
        <v>827</v>
      </c>
      <c r="F620" s="106" t="s">
        <v>824</v>
      </c>
      <c r="G620" s="106">
        <v>504</v>
      </c>
      <c r="H620" s="106"/>
      <c r="I620" s="106" t="s">
        <v>30</v>
      </c>
      <c r="J620" s="106"/>
      <c r="K620" s="106">
        <v>80</v>
      </c>
    </row>
    <row r="621" customHeight="1" spans="1:11">
      <c r="A621" s="106"/>
      <c r="B621" s="106"/>
      <c r="C621" s="106"/>
      <c r="D621" s="106">
        <v>2019</v>
      </c>
      <c r="E621" s="106" t="s">
        <v>827</v>
      </c>
      <c r="F621" s="106" t="s">
        <v>824</v>
      </c>
      <c r="G621" s="106">
        <v>504</v>
      </c>
      <c r="H621" s="106"/>
      <c r="I621" s="106" t="s">
        <v>30</v>
      </c>
      <c r="J621" s="106"/>
      <c r="K621" s="106">
        <v>80</v>
      </c>
    </row>
    <row r="622" customHeight="1" spans="1:11">
      <c r="A622" s="106"/>
      <c r="B622" s="106"/>
      <c r="C622" s="106"/>
      <c r="D622" s="106">
        <v>2019</v>
      </c>
      <c r="E622" s="106" t="s">
        <v>827</v>
      </c>
      <c r="F622" s="106" t="s">
        <v>824</v>
      </c>
      <c r="G622" s="106">
        <v>504</v>
      </c>
      <c r="H622" s="106"/>
      <c r="I622" s="106" t="s">
        <v>30</v>
      </c>
      <c r="J622" s="106"/>
      <c r="K622" s="106">
        <v>80</v>
      </c>
    </row>
    <row r="623" customHeight="1" spans="1:11">
      <c r="A623" s="106"/>
      <c r="B623" s="106"/>
      <c r="C623" s="106"/>
      <c r="D623" s="106">
        <v>2019</v>
      </c>
      <c r="E623" s="106" t="s">
        <v>827</v>
      </c>
      <c r="F623" s="106" t="s">
        <v>824</v>
      </c>
      <c r="G623" s="106">
        <v>504</v>
      </c>
      <c r="H623" s="106"/>
      <c r="I623" s="106" t="s">
        <v>30</v>
      </c>
      <c r="J623" s="106"/>
      <c r="K623" s="106">
        <v>80</v>
      </c>
    </row>
    <row r="624" customHeight="1" spans="1:11">
      <c r="A624" s="106"/>
      <c r="B624" s="106"/>
      <c r="C624" s="106"/>
      <c r="D624" s="106">
        <v>2019</v>
      </c>
      <c r="E624" s="106" t="s">
        <v>827</v>
      </c>
      <c r="F624" s="106" t="s">
        <v>824</v>
      </c>
      <c r="G624" s="106">
        <v>504</v>
      </c>
      <c r="H624" s="106"/>
      <c r="I624" s="106" t="s">
        <v>30</v>
      </c>
      <c r="J624" s="106"/>
      <c r="K624" s="106">
        <v>80</v>
      </c>
    </row>
    <row r="625" customHeight="1" spans="1:11">
      <c r="A625" s="106"/>
      <c r="B625" s="106"/>
      <c r="C625" s="106"/>
      <c r="D625" s="106">
        <v>2019</v>
      </c>
      <c r="E625" s="106" t="s">
        <v>827</v>
      </c>
      <c r="F625" s="106" t="s">
        <v>824</v>
      </c>
      <c r="G625" s="106">
        <v>504</v>
      </c>
      <c r="H625" s="106"/>
      <c r="I625" s="106" t="s">
        <v>30</v>
      </c>
      <c r="J625" s="106"/>
      <c r="K625" s="106">
        <v>80</v>
      </c>
    </row>
    <row r="626" customHeight="1" spans="1:11">
      <c r="A626" s="106"/>
      <c r="B626" s="106"/>
      <c r="C626" s="106"/>
      <c r="D626" s="106">
        <v>2018</v>
      </c>
      <c r="E626" s="106" t="s">
        <v>62</v>
      </c>
      <c r="F626" s="106" t="s">
        <v>821</v>
      </c>
      <c r="G626" s="106">
        <v>700</v>
      </c>
      <c r="H626" s="106" t="s">
        <v>828</v>
      </c>
      <c r="I626" s="106" t="s">
        <v>25</v>
      </c>
      <c r="J626" s="106"/>
      <c r="K626" s="106">
        <v>75</v>
      </c>
    </row>
    <row r="627" customHeight="1" spans="1:11">
      <c r="A627" s="106"/>
      <c r="B627" s="106"/>
      <c r="C627" s="106"/>
      <c r="D627" s="106">
        <v>2018</v>
      </c>
      <c r="E627" s="106" t="s">
        <v>75</v>
      </c>
      <c r="F627" s="106" t="s">
        <v>821</v>
      </c>
      <c r="G627" s="106">
        <v>285</v>
      </c>
      <c r="H627" s="106"/>
      <c r="I627" s="106" t="s">
        <v>244</v>
      </c>
      <c r="J627" s="106"/>
      <c r="K627" s="106">
        <v>60</v>
      </c>
    </row>
    <row r="628" customHeight="1" spans="1:11">
      <c r="A628" s="106"/>
      <c r="B628" s="106"/>
      <c r="C628" s="106"/>
      <c r="D628" s="106">
        <v>2018</v>
      </c>
      <c r="E628" s="106" t="s">
        <v>815</v>
      </c>
      <c r="F628" s="106" t="s">
        <v>821</v>
      </c>
      <c r="G628" s="106">
        <v>53</v>
      </c>
      <c r="H628" s="106"/>
      <c r="I628" s="106" t="s">
        <v>30</v>
      </c>
      <c r="J628" s="106"/>
      <c r="K628" s="106">
        <v>120</v>
      </c>
    </row>
    <row r="629" customHeight="1" spans="1:11">
      <c r="A629" s="106"/>
      <c r="B629" s="106"/>
      <c r="C629" s="106"/>
      <c r="D629" s="106">
        <v>2018</v>
      </c>
      <c r="E629" s="106" t="s">
        <v>815</v>
      </c>
      <c r="F629" s="106" t="s">
        <v>821</v>
      </c>
      <c r="G629" s="106">
        <v>53</v>
      </c>
      <c r="H629" s="106"/>
      <c r="I629" s="106" t="s">
        <v>30</v>
      </c>
      <c r="J629" s="106"/>
      <c r="K629" s="106">
        <v>120</v>
      </c>
    </row>
    <row r="630" customHeight="1" spans="1:11">
      <c r="A630" s="106"/>
      <c r="B630" s="106"/>
      <c r="C630" s="106"/>
      <c r="D630" s="106">
        <v>2018</v>
      </c>
      <c r="E630" s="106" t="s">
        <v>815</v>
      </c>
      <c r="F630" s="106" t="s">
        <v>821</v>
      </c>
      <c r="G630" s="106">
        <v>53</v>
      </c>
      <c r="H630" s="106"/>
      <c r="I630" s="106" t="s">
        <v>30</v>
      </c>
      <c r="J630" s="106"/>
      <c r="K630" s="106">
        <v>120</v>
      </c>
    </row>
    <row r="631" customHeight="1" spans="1:11">
      <c r="A631" s="106"/>
      <c r="B631" s="106"/>
      <c r="C631" s="106"/>
      <c r="D631" s="106">
        <v>2018</v>
      </c>
      <c r="E631" s="106" t="s">
        <v>815</v>
      </c>
      <c r="F631" s="106" t="s">
        <v>821</v>
      </c>
      <c r="G631" s="106">
        <v>53</v>
      </c>
      <c r="H631" s="106"/>
      <c r="I631" s="106" t="s">
        <v>30</v>
      </c>
      <c r="J631" s="106"/>
      <c r="K631" s="106">
        <v>120</v>
      </c>
    </row>
    <row r="632" customHeight="1" spans="1:11">
      <c r="A632" s="106"/>
      <c r="B632" s="106"/>
      <c r="C632" s="106"/>
      <c r="D632" s="106">
        <v>2018</v>
      </c>
      <c r="E632" s="106" t="s">
        <v>815</v>
      </c>
      <c r="F632" s="106" t="s">
        <v>821</v>
      </c>
      <c r="G632" s="106">
        <v>53</v>
      </c>
      <c r="H632" s="106"/>
      <c r="I632" s="106" t="s">
        <v>30</v>
      </c>
      <c r="J632" s="106"/>
      <c r="K632" s="106">
        <v>120</v>
      </c>
    </row>
    <row r="633" customHeight="1" spans="1:11">
      <c r="A633" s="106"/>
      <c r="B633" s="106"/>
      <c r="C633" s="106"/>
      <c r="D633" s="106"/>
      <c r="E633" s="106"/>
      <c r="F633" s="106"/>
      <c r="G633" s="106"/>
      <c r="H633" s="106"/>
      <c r="I633" s="106"/>
      <c r="J633" s="106"/>
      <c r="K633" s="106"/>
    </row>
    <row r="634" customHeight="1" spans="1:11">
      <c r="A634" s="106"/>
      <c r="B634" s="106"/>
      <c r="C634" s="106"/>
      <c r="D634" s="106"/>
      <c r="E634" s="106"/>
      <c r="F634" s="106"/>
      <c r="G634" s="106"/>
      <c r="H634" s="106"/>
      <c r="I634" s="106"/>
      <c r="J634" s="106"/>
      <c r="K634" s="106"/>
    </row>
    <row r="635" customHeight="1" spans="1:11">
      <c r="A635" s="106"/>
      <c r="B635" s="106"/>
      <c r="C635" s="106"/>
      <c r="D635" s="106"/>
      <c r="E635" s="106"/>
      <c r="F635" s="106"/>
      <c r="G635" s="106"/>
      <c r="H635" s="106"/>
      <c r="I635" s="106"/>
      <c r="J635" s="106"/>
      <c r="K635" s="106"/>
    </row>
    <row r="636" customHeight="1" spans="1:11">
      <c r="A636" s="106"/>
      <c r="B636" s="106"/>
      <c r="C636" s="106"/>
      <c r="D636" s="106"/>
      <c r="E636" s="106"/>
      <c r="F636" s="106"/>
      <c r="G636" s="106"/>
      <c r="H636" s="106"/>
      <c r="I636" s="106"/>
      <c r="J636" s="106"/>
      <c r="K636" s="106"/>
    </row>
    <row r="637" customHeight="1" spans="1:11">
      <c r="A637" s="106"/>
      <c r="B637" s="106"/>
      <c r="C637" s="106"/>
      <c r="D637" s="106"/>
      <c r="E637" s="106"/>
      <c r="F637" s="106"/>
      <c r="G637" s="106"/>
      <c r="H637" s="106"/>
      <c r="I637" s="106"/>
      <c r="J637" s="106"/>
      <c r="K637" s="106"/>
    </row>
    <row r="638" customHeight="1" spans="1:11">
      <c r="A638" s="106"/>
      <c r="B638" s="106"/>
      <c r="C638" s="106"/>
      <c r="D638" s="106"/>
      <c r="E638" s="106"/>
      <c r="F638" s="106"/>
      <c r="G638" s="106"/>
      <c r="H638" s="106"/>
      <c r="I638" s="106"/>
      <c r="J638" s="106"/>
      <c r="K638" s="106"/>
    </row>
    <row r="639" customHeight="1" spans="1:11">
      <c r="A639" s="106"/>
      <c r="B639" s="106"/>
      <c r="C639" s="106"/>
      <c r="D639" s="106"/>
      <c r="E639" s="106"/>
      <c r="F639" s="106"/>
      <c r="G639" s="106"/>
      <c r="H639" s="106"/>
      <c r="I639" s="106"/>
      <c r="J639" s="106"/>
      <c r="K639" s="106"/>
    </row>
    <row r="640" customHeight="1" spans="1:11">
      <c r="A640" s="106"/>
      <c r="B640" s="106"/>
      <c r="C640" s="106"/>
      <c r="D640" s="106"/>
      <c r="E640" s="106"/>
      <c r="F640" s="106"/>
      <c r="G640" s="106"/>
      <c r="H640" s="106"/>
      <c r="I640" s="106"/>
      <c r="J640" s="106"/>
      <c r="K640" s="106"/>
    </row>
    <row r="641" customHeight="1" spans="1:11">
      <c r="A641" s="106"/>
      <c r="B641" s="106"/>
      <c r="C641" s="106"/>
      <c r="D641" s="106"/>
      <c r="E641" s="106"/>
      <c r="F641" s="106"/>
      <c r="G641" s="106"/>
      <c r="H641" s="106"/>
      <c r="I641" s="106"/>
      <c r="J641" s="106"/>
      <c r="K641" s="106"/>
    </row>
    <row r="642" customHeight="1" spans="1:11">
      <c r="A642" s="106"/>
      <c r="B642" s="106"/>
      <c r="C642" s="106"/>
      <c r="D642" s="106"/>
      <c r="E642" s="106"/>
      <c r="F642" s="106"/>
      <c r="G642" s="106"/>
      <c r="H642" s="106"/>
      <c r="I642" s="106"/>
      <c r="J642" s="106"/>
      <c r="K642" s="106"/>
    </row>
    <row r="643" customHeight="1" spans="1:11">
      <c r="A643" s="106"/>
      <c r="B643" s="106"/>
      <c r="C643" s="106"/>
      <c r="D643" s="106"/>
      <c r="E643" s="106"/>
      <c r="F643" s="106"/>
      <c r="G643" s="106"/>
      <c r="H643" s="106"/>
      <c r="I643" s="106"/>
      <c r="J643" s="106"/>
      <c r="K643" s="106"/>
    </row>
    <row r="644" customHeight="1" spans="1:11">
      <c r="A644" s="106"/>
      <c r="B644" s="106"/>
      <c r="C644" s="106"/>
      <c r="D644" s="106"/>
      <c r="E644" s="106"/>
      <c r="F644" s="106"/>
      <c r="G644" s="106"/>
      <c r="H644" s="106"/>
      <c r="I644" s="106"/>
      <c r="J644" s="106"/>
      <c r="K644" s="106"/>
    </row>
    <row r="645" customHeight="1" spans="1:11">
      <c r="A645" s="106"/>
      <c r="B645" s="106"/>
      <c r="C645" s="106"/>
      <c r="D645" s="106"/>
      <c r="E645" s="106"/>
      <c r="F645" s="106"/>
      <c r="G645" s="106"/>
      <c r="H645" s="106"/>
      <c r="I645" s="106"/>
      <c r="J645" s="106"/>
      <c r="K645" s="106"/>
    </row>
    <row r="646" customHeight="1" spans="1:11">
      <c r="A646" s="106"/>
      <c r="B646" s="106"/>
      <c r="C646" s="106"/>
      <c r="D646" s="106"/>
      <c r="E646" s="106"/>
      <c r="F646" s="106"/>
      <c r="G646" s="106"/>
      <c r="H646" s="106"/>
      <c r="I646" s="106"/>
      <c r="J646" s="106"/>
      <c r="K646" s="106"/>
    </row>
    <row r="647" customHeight="1" spans="1:11">
      <c r="A647" s="106"/>
      <c r="B647" s="106"/>
      <c r="C647" s="106"/>
      <c r="D647" s="106"/>
      <c r="E647" s="106"/>
      <c r="F647" s="106"/>
      <c r="G647" s="106"/>
      <c r="H647" s="106"/>
      <c r="I647" s="106"/>
      <c r="J647" s="106"/>
      <c r="K647" s="106"/>
    </row>
    <row r="648" customHeight="1" spans="1:11">
      <c r="A648" s="106"/>
      <c r="B648" s="106"/>
      <c r="C648" s="106"/>
      <c r="D648" s="106"/>
      <c r="E648" s="106"/>
      <c r="F648" s="106"/>
      <c r="G648" s="106"/>
      <c r="H648" s="106"/>
      <c r="I648" s="106"/>
      <c r="J648" s="106"/>
      <c r="K648" s="106"/>
    </row>
    <row r="649" customHeight="1" spans="1:11">
      <c r="A649" s="106"/>
      <c r="B649" s="106"/>
      <c r="C649" s="106"/>
      <c r="D649" s="106"/>
      <c r="E649" s="106"/>
      <c r="F649" s="106"/>
      <c r="G649" s="106"/>
      <c r="H649" s="106"/>
      <c r="I649" s="106"/>
      <c r="J649" s="106"/>
      <c r="K649" s="106"/>
    </row>
    <row r="650" customHeight="1" spans="1:11">
      <c r="A650" s="106"/>
      <c r="B650" s="106"/>
      <c r="C650" s="106"/>
      <c r="D650" s="106"/>
      <c r="E650" s="106"/>
      <c r="F650" s="106"/>
      <c r="G650" s="106"/>
      <c r="H650" s="106"/>
      <c r="I650" s="106"/>
      <c r="J650" s="106"/>
      <c r="K650" s="106"/>
    </row>
    <row r="651" customHeight="1" spans="1:11">
      <c r="A651" s="106"/>
      <c r="B651" s="106"/>
      <c r="C651" s="106"/>
      <c r="D651" s="106"/>
      <c r="E651" s="106"/>
      <c r="F651" s="106"/>
      <c r="G651" s="106"/>
      <c r="H651" s="106"/>
      <c r="I651" s="106"/>
      <c r="J651" s="106"/>
      <c r="K651" s="106"/>
    </row>
    <row r="652" customHeight="1" spans="1:11">
      <c r="A652" s="106"/>
      <c r="B652" s="106"/>
      <c r="C652" s="106"/>
      <c r="D652" s="106"/>
      <c r="E652" s="106"/>
      <c r="F652" s="106"/>
      <c r="G652" s="106"/>
      <c r="H652" s="106"/>
      <c r="I652" s="106"/>
      <c r="J652" s="106"/>
      <c r="K652" s="106"/>
    </row>
    <row r="653" customHeight="1" spans="1:11">
      <c r="A653" s="106"/>
      <c r="B653" s="106"/>
      <c r="C653" s="106"/>
      <c r="D653" s="106"/>
      <c r="E653" s="106"/>
      <c r="F653" s="106"/>
      <c r="G653" s="106"/>
      <c r="H653" s="106"/>
      <c r="I653" s="106"/>
      <c r="J653" s="106"/>
      <c r="K653" s="106"/>
    </row>
    <row r="654" customHeight="1" spans="1:11">
      <c r="A654" s="106"/>
      <c r="B654" s="106"/>
      <c r="C654" s="106"/>
      <c r="D654" s="106"/>
      <c r="E654" s="106"/>
      <c r="F654" s="106"/>
      <c r="G654" s="106"/>
      <c r="H654" s="106"/>
      <c r="I654" s="106"/>
      <c r="J654" s="106"/>
      <c r="K654" s="106"/>
    </row>
    <row r="655" customHeight="1" spans="1:11">
      <c r="A655" s="106"/>
      <c r="B655" s="106"/>
      <c r="C655" s="106"/>
      <c r="D655" s="106"/>
      <c r="E655" s="106"/>
      <c r="F655" s="106"/>
      <c r="G655" s="106"/>
      <c r="H655" s="106"/>
      <c r="I655" s="106"/>
      <c r="J655" s="106"/>
      <c r="K655" s="106"/>
    </row>
    <row r="656" customHeight="1" spans="1:11">
      <c r="A656" s="106"/>
      <c r="B656" s="106"/>
      <c r="C656" s="106"/>
      <c r="D656" s="106"/>
      <c r="E656" s="106"/>
      <c r="F656" s="106"/>
      <c r="G656" s="106"/>
      <c r="H656" s="106"/>
      <c r="I656" s="106"/>
      <c r="J656" s="106"/>
      <c r="K656" s="106"/>
    </row>
    <row r="657" customHeight="1" spans="1:11">
      <c r="A657" s="106"/>
      <c r="B657" s="106"/>
      <c r="C657" s="106"/>
      <c r="D657" s="106"/>
      <c r="E657" s="106"/>
      <c r="F657" s="106"/>
      <c r="G657" s="106"/>
      <c r="H657" s="106"/>
      <c r="I657" s="106"/>
      <c r="J657" s="106"/>
      <c r="K657" s="106"/>
    </row>
    <row r="658" customHeight="1" spans="1:11">
      <c r="A658" s="106"/>
      <c r="B658" s="106"/>
      <c r="C658" s="106"/>
      <c r="D658" s="106"/>
      <c r="E658" s="106"/>
      <c r="F658" s="106"/>
      <c r="G658" s="106"/>
      <c r="H658" s="106"/>
      <c r="I658" s="106"/>
      <c r="J658" s="106"/>
      <c r="K658" s="106"/>
    </row>
    <row r="659" customHeight="1" spans="1:11">
      <c r="A659" s="106"/>
      <c r="B659" s="106"/>
      <c r="C659" s="106"/>
      <c r="D659" s="106"/>
      <c r="E659" s="106"/>
      <c r="F659" s="106"/>
      <c r="G659" s="106"/>
      <c r="H659" s="106"/>
      <c r="I659" s="106"/>
      <c r="J659" s="106"/>
      <c r="K659" s="106"/>
    </row>
    <row r="660" customHeight="1" spans="1:11">
      <c r="A660" s="106"/>
      <c r="B660" s="106"/>
      <c r="C660" s="106"/>
      <c r="D660" s="106"/>
      <c r="E660" s="106"/>
      <c r="F660" s="106"/>
      <c r="G660" s="106"/>
      <c r="H660" s="106"/>
      <c r="I660" s="106"/>
      <c r="J660" s="106"/>
      <c r="K660" s="106"/>
    </row>
    <row r="661" customHeight="1" spans="1:11">
      <c r="A661" s="106"/>
      <c r="B661" s="106"/>
      <c r="C661" s="106"/>
      <c r="D661" s="106"/>
      <c r="E661" s="106"/>
      <c r="F661" s="106"/>
      <c r="G661" s="106"/>
      <c r="H661" s="106"/>
      <c r="I661" s="106"/>
      <c r="J661" s="106"/>
      <c r="K661" s="106"/>
    </row>
    <row r="662" customHeight="1" spans="1:11">
      <c r="A662" s="106"/>
      <c r="B662" s="106"/>
      <c r="C662" s="106"/>
      <c r="D662" s="106"/>
      <c r="E662" s="106"/>
      <c r="F662" s="106"/>
      <c r="G662" s="106"/>
      <c r="H662" s="106"/>
      <c r="I662" s="106"/>
      <c r="J662" s="106"/>
      <c r="K662" s="106"/>
    </row>
    <row r="663" customHeight="1" spans="1:11">
      <c r="A663" s="106"/>
      <c r="B663" s="106"/>
      <c r="C663" s="106"/>
      <c r="D663" s="106"/>
      <c r="E663" s="106"/>
      <c r="F663" s="106"/>
      <c r="G663" s="106"/>
      <c r="H663" s="106"/>
      <c r="I663" s="106"/>
      <c r="J663" s="106"/>
      <c r="K663" s="106"/>
    </row>
    <row r="664" customHeight="1" spans="1:11">
      <c r="A664" s="106"/>
      <c r="B664" s="106"/>
      <c r="C664" s="106"/>
      <c r="D664" s="106"/>
      <c r="E664" s="106"/>
      <c r="F664" s="106"/>
      <c r="G664" s="106"/>
      <c r="H664" s="106"/>
      <c r="I664" s="106"/>
      <c r="J664" s="106"/>
      <c r="K664" s="106"/>
    </row>
    <row r="665" customHeight="1" spans="1:11">
      <c r="A665" s="106"/>
      <c r="B665" s="106"/>
      <c r="C665" s="106"/>
      <c r="D665" s="106"/>
      <c r="E665" s="106"/>
      <c r="F665" s="106"/>
      <c r="G665" s="106"/>
      <c r="H665" s="106"/>
      <c r="I665" s="106"/>
      <c r="J665" s="106"/>
      <c r="K665" s="106"/>
    </row>
    <row r="666" customHeight="1" spans="1:11">
      <c r="A666" s="106"/>
      <c r="B666" s="106"/>
      <c r="C666" s="106"/>
      <c r="D666" s="106"/>
      <c r="E666" s="106"/>
      <c r="F666" s="106"/>
      <c r="G666" s="106"/>
      <c r="H666" s="106"/>
      <c r="I666" s="106"/>
      <c r="J666" s="106"/>
      <c r="K666" s="106"/>
    </row>
    <row r="667" customHeight="1" spans="1:11">
      <c r="A667" s="106"/>
      <c r="B667" s="106"/>
      <c r="C667" s="106"/>
      <c r="D667" s="106"/>
      <c r="E667" s="106"/>
      <c r="F667" s="106"/>
      <c r="G667" s="106"/>
      <c r="H667" s="106"/>
      <c r="I667" s="106"/>
      <c r="J667" s="106"/>
      <c r="K667" s="106"/>
    </row>
    <row r="668" customHeight="1" spans="1:11">
      <c r="A668" s="106"/>
      <c r="B668" s="106"/>
      <c r="C668" s="106"/>
      <c r="D668" s="106"/>
      <c r="E668" s="106"/>
      <c r="F668" s="106"/>
      <c r="G668" s="106"/>
      <c r="H668" s="106"/>
      <c r="I668" s="106"/>
      <c r="J668" s="106"/>
      <c r="K668" s="106"/>
    </row>
    <row r="669" customHeight="1" spans="1:11">
      <c r="A669" s="106"/>
      <c r="B669" s="106"/>
      <c r="C669" s="106"/>
      <c r="D669" s="106"/>
      <c r="E669" s="106"/>
      <c r="F669" s="106"/>
      <c r="G669" s="106"/>
      <c r="H669" s="106"/>
      <c r="I669" s="106"/>
      <c r="J669" s="106"/>
      <c r="K669" s="106"/>
    </row>
    <row r="670" customHeight="1" spans="1:11">
      <c r="A670" s="106"/>
      <c r="B670" s="106"/>
      <c r="C670" s="106"/>
      <c r="D670" s="106"/>
      <c r="E670" s="106"/>
      <c r="F670" s="106"/>
      <c r="G670" s="106"/>
      <c r="H670" s="106"/>
      <c r="I670" s="106"/>
      <c r="J670" s="106"/>
      <c r="K670" s="106"/>
    </row>
    <row r="671" customHeight="1" spans="1:11">
      <c r="A671" s="106"/>
      <c r="B671" s="106"/>
      <c r="C671" s="106"/>
      <c r="D671" s="106"/>
      <c r="E671" s="106"/>
      <c r="F671" s="106"/>
      <c r="G671" s="106"/>
      <c r="H671" s="106"/>
      <c r="I671" s="106"/>
      <c r="J671" s="106"/>
      <c r="K671" s="106"/>
    </row>
    <row r="672" customHeight="1" spans="1:11">
      <c r="A672" s="106"/>
      <c r="B672" s="106"/>
      <c r="C672" s="106"/>
      <c r="D672" s="106"/>
      <c r="E672" s="106"/>
      <c r="F672" s="106"/>
      <c r="G672" s="106"/>
      <c r="H672" s="106"/>
      <c r="I672" s="106"/>
      <c r="J672" s="106"/>
      <c r="K672" s="106"/>
    </row>
    <row r="673" customHeight="1" spans="1:11">
      <c r="A673" s="106"/>
      <c r="B673" s="106"/>
      <c r="C673" s="106"/>
      <c r="D673" s="106"/>
      <c r="E673" s="106"/>
      <c r="F673" s="106"/>
      <c r="G673" s="106"/>
      <c r="H673" s="106"/>
      <c r="I673" s="106"/>
      <c r="J673" s="106"/>
      <c r="K673" s="106"/>
    </row>
    <row r="674" customHeight="1" spans="1:11">
      <c r="A674" s="106"/>
      <c r="B674" s="106"/>
      <c r="C674" s="106"/>
      <c r="D674" s="106"/>
      <c r="E674" s="106"/>
      <c r="F674" s="106"/>
      <c r="G674" s="106"/>
      <c r="H674" s="106"/>
      <c r="I674" s="106"/>
      <c r="J674" s="106"/>
      <c r="K674" s="106"/>
    </row>
    <row r="675" customHeight="1" spans="1:11">
      <c r="A675" s="106"/>
      <c r="B675" s="106"/>
      <c r="C675" s="106"/>
      <c r="D675" s="106"/>
      <c r="E675" s="106"/>
      <c r="F675" s="106"/>
      <c r="G675" s="106"/>
      <c r="H675" s="106"/>
      <c r="I675" s="106"/>
      <c r="J675" s="106"/>
      <c r="K675" s="106"/>
    </row>
    <row r="676" customHeight="1" spans="1:11">
      <c r="A676" s="106"/>
      <c r="B676" s="106"/>
      <c r="C676" s="106"/>
      <c r="D676" s="106"/>
      <c r="E676" s="106"/>
      <c r="F676" s="106"/>
      <c r="G676" s="106"/>
      <c r="H676" s="106"/>
      <c r="I676" s="106"/>
      <c r="J676" s="106"/>
      <c r="K676" s="106"/>
    </row>
    <row r="677" customHeight="1" spans="1:11">
      <c r="A677" s="106"/>
      <c r="B677" s="106"/>
      <c r="C677" s="106"/>
      <c r="D677" s="106"/>
      <c r="E677" s="106"/>
      <c r="F677" s="106"/>
      <c r="G677" s="106"/>
      <c r="H677" s="106"/>
      <c r="I677" s="106"/>
      <c r="J677" s="106"/>
      <c r="K677" s="106"/>
    </row>
    <row r="678" customHeight="1" spans="1:11">
      <c r="A678" s="106"/>
      <c r="B678" s="106"/>
      <c r="C678" s="106"/>
      <c r="D678" s="106"/>
      <c r="E678" s="106"/>
      <c r="F678" s="106"/>
      <c r="G678" s="106"/>
      <c r="H678" s="106"/>
      <c r="I678" s="106"/>
      <c r="J678" s="106"/>
      <c r="K678" s="106"/>
    </row>
    <row r="679" customHeight="1" spans="1:11">
      <c r="A679" s="106"/>
      <c r="B679" s="106"/>
      <c r="C679" s="106"/>
      <c r="D679" s="106"/>
      <c r="E679" s="106"/>
      <c r="F679" s="106"/>
      <c r="G679" s="106"/>
      <c r="H679" s="106"/>
      <c r="I679" s="106"/>
      <c r="J679" s="106"/>
      <c r="K679" s="106"/>
    </row>
    <row r="680" customHeight="1" spans="1:11">
      <c r="A680" s="106"/>
      <c r="B680" s="106"/>
      <c r="C680" s="106"/>
      <c r="D680" s="106"/>
      <c r="E680" s="106"/>
      <c r="F680" s="106"/>
      <c r="G680" s="106"/>
      <c r="H680" s="106"/>
      <c r="I680" s="106"/>
      <c r="J680" s="106"/>
      <c r="K680" s="106"/>
    </row>
    <row r="681" customHeight="1" spans="1:11">
      <c r="A681" s="106"/>
      <c r="B681" s="106"/>
      <c r="C681" s="106"/>
      <c r="D681" s="106"/>
      <c r="E681" s="106"/>
      <c r="F681" s="106"/>
      <c r="G681" s="106"/>
      <c r="H681" s="106"/>
      <c r="I681" s="106"/>
      <c r="J681" s="106"/>
      <c r="K681" s="106"/>
    </row>
    <row r="682" customHeight="1" spans="1:11">
      <c r="A682" s="106"/>
      <c r="B682" s="106"/>
      <c r="C682" s="106"/>
      <c r="D682" s="106"/>
      <c r="E682" s="106"/>
      <c r="F682" s="106"/>
      <c r="G682" s="106"/>
      <c r="H682" s="106"/>
      <c r="I682" s="106"/>
      <c r="J682" s="106"/>
      <c r="K682" s="106"/>
    </row>
    <row r="683" customHeight="1" spans="1:11">
      <c r="A683" s="106"/>
      <c r="B683" s="106"/>
      <c r="C683" s="106"/>
      <c r="D683" s="106"/>
      <c r="E683" s="106"/>
      <c r="F683" s="106"/>
      <c r="G683" s="106"/>
      <c r="H683" s="106"/>
      <c r="I683" s="106"/>
      <c r="J683" s="106"/>
      <c r="K683" s="106"/>
    </row>
    <row r="684" customHeight="1" spans="1:11">
      <c r="A684" s="106"/>
      <c r="B684" s="106"/>
      <c r="C684" s="106"/>
      <c r="D684" s="106"/>
      <c r="E684" s="106"/>
      <c r="F684" s="106"/>
      <c r="G684" s="106"/>
      <c r="H684" s="106"/>
      <c r="I684" s="106"/>
      <c r="J684" s="106"/>
      <c r="K684" s="106"/>
    </row>
    <row r="685" customHeight="1" spans="1:11">
      <c r="A685" s="106"/>
      <c r="B685" s="106"/>
      <c r="C685" s="106"/>
      <c r="D685" s="106"/>
      <c r="E685" s="106"/>
      <c r="F685" s="106"/>
      <c r="G685" s="106"/>
      <c r="H685" s="106"/>
      <c r="I685" s="106"/>
      <c r="J685" s="106"/>
      <c r="K685" s="106"/>
    </row>
    <row r="686" customHeight="1" spans="1:11">
      <c r="A686" s="106"/>
      <c r="B686" s="106"/>
      <c r="C686" s="106"/>
      <c r="D686" s="106"/>
      <c r="E686" s="106"/>
      <c r="F686" s="106"/>
      <c r="G686" s="106"/>
      <c r="H686" s="106"/>
      <c r="I686" s="106"/>
      <c r="J686" s="106"/>
      <c r="K686" s="106"/>
    </row>
    <row r="687" customHeight="1" spans="1:11">
      <c r="A687" s="106"/>
      <c r="B687" s="106"/>
      <c r="C687" s="106"/>
      <c r="D687" s="106"/>
      <c r="E687" s="106"/>
      <c r="F687" s="106"/>
      <c r="G687" s="106"/>
      <c r="H687" s="106"/>
      <c r="I687" s="106"/>
      <c r="J687" s="106"/>
      <c r="K687" s="106"/>
    </row>
    <row r="688" customHeight="1" spans="1:11">
      <c r="A688" s="106"/>
      <c r="B688" s="106"/>
      <c r="C688" s="106"/>
      <c r="D688" s="106"/>
      <c r="E688" s="106"/>
      <c r="F688" s="106"/>
      <c r="G688" s="106"/>
      <c r="H688" s="106"/>
      <c r="I688" s="106"/>
      <c r="J688" s="106"/>
      <c r="K688" s="106"/>
    </row>
    <row r="689" customHeight="1" spans="1:11">
      <c r="A689" s="106"/>
      <c r="B689" s="106"/>
      <c r="C689" s="106"/>
      <c r="D689" s="106"/>
      <c r="E689" s="106"/>
      <c r="F689" s="106"/>
      <c r="G689" s="106"/>
      <c r="H689" s="106"/>
      <c r="I689" s="106"/>
      <c r="J689" s="106"/>
      <c r="K689" s="106"/>
    </row>
    <row r="690" customHeight="1" spans="1:11">
      <c r="A690" s="106"/>
      <c r="B690" s="106"/>
      <c r="C690" s="106"/>
      <c r="D690" s="106"/>
      <c r="E690" s="106"/>
      <c r="F690" s="106"/>
      <c r="G690" s="106"/>
      <c r="H690" s="106"/>
      <c r="I690" s="106"/>
      <c r="J690" s="106"/>
      <c r="K690" s="106"/>
    </row>
    <row r="691" customHeight="1" spans="1:11">
      <c r="A691" s="106"/>
      <c r="B691" s="106"/>
      <c r="C691" s="106"/>
      <c r="D691" s="106"/>
      <c r="E691" s="106"/>
      <c r="F691" s="106"/>
      <c r="G691" s="106"/>
      <c r="H691" s="106"/>
      <c r="I691" s="106"/>
      <c r="J691" s="106"/>
      <c r="K691" s="106"/>
    </row>
    <row r="692" customHeight="1" spans="1:11">
      <c r="A692" s="106"/>
      <c r="B692" s="106"/>
      <c r="C692" s="106"/>
      <c r="D692" s="106"/>
      <c r="E692" s="106"/>
      <c r="F692" s="106"/>
      <c r="G692" s="106"/>
      <c r="H692" s="106"/>
      <c r="I692" s="106"/>
      <c r="J692" s="106"/>
      <c r="K692" s="106"/>
    </row>
    <row r="693" customHeight="1" spans="1:11">
      <c r="A693" s="106"/>
      <c r="B693" s="106"/>
      <c r="C693" s="106"/>
      <c r="D693" s="106"/>
      <c r="E693" s="106"/>
      <c r="F693" s="106"/>
      <c r="G693" s="106"/>
      <c r="H693" s="106"/>
      <c r="I693" s="106"/>
      <c r="J693" s="106"/>
      <c r="K693" s="106"/>
    </row>
    <row r="694" customHeight="1" spans="1:11">
      <c r="A694" s="106"/>
      <c r="B694" s="106"/>
      <c r="C694" s="106"/>
      <c r="D694" s="106"/>
      <c r="E694" s="106"/>
      <c r="F694" s="106"/>
      <c r="G694" s="106"/>
      <c r="H694" s="106"/>
      <c r="I694" s="106"/>
      <c r="J694" s="106"/>
      <c r="K694" s="106"/>
    </row>
    <row r="695" customHeight="1" spans="1:11">
      <c r="A695" s="106"/>
      <c r="B695" s="106"/>
      <c r="C695" s="106"/>
      <c r="D695" s="106"/>
      <c r="E695" s="106"/>
      <c r="F695" s="106"/>
      <c r="G695" s="106"/>
      <c r="H695" s="106"/>
      <c r="I695" s="106"/>
      <c r="J695" s="106"/>
      <c r="K695" s="106"/>
    </row>
    <row r="696" customHeight="1" spans="1:11">
      <c r="A696" s="106"/>
      <c r="B696" s="106"/>
      <c r="C696" s="106"/>
      <c r="D696" s="106"/>
      <c r="E696" s="106"/>
      <c r="F696" s="106"/>
      <c r="G696" s="106"/>
      <c r="H696" s="106"/>
      <c r="I696" s="106"/>
      <c r="J696" s="106"/>
      <c r="K696" s="106"/>
    </row>
    <row r="697" customHeight="1" spans="1:11">
      <c r="A697" s="106"/>
      <c r="B697" s="106"/>
      <c r="C697" s="106"/>
      <c r="D697" s="106"/>
      <c r="E697" s="106"/>
      <c r="F697" s="106"/>
      <c r="G697" s="106"/>
      <c r="H697" s="106"/>
      <c r="I697" s="106"/>
      <c r="J697" s="106"/>
      <c r="K697" s="106"/>
    </row>
    <row r="698" customHeight="1" spans="1:11">
      <c r="A698" s="106"/>
      <c r="B698" s="106"/>
      <c r="C698" s="106"/>
      <c r="D698" s="106"/>
      <c r="E698" s="106"/>
      <c r="F698" s="106"/>
      <c r="G698" s="106"/>
      <c r="H698" s="106"/>
      <c r="I698" s="106"/>
      <c r="J698" s="106"/>
      <c r="K698" s="106"/>
    </row>
    <row r="699" customHeight="1" spans="1:11">
      <c r="A699" s="106"/>
      <c r="B699" s="106"/>
      <c r="C699" s="106"/>
      <c r="D699" s="106"/>
      <c r="E699" s="106"/>
      <c r="F699" s="106"/>
      <c r="G699" s="106"/>
      <c r="H699" s="106"/>
      <c r="I699" s="106"/>
      <c r="J699" s="106"/>
      <c r="K699" s="106"/>
    </row>
    <row r="700" customHeight="1" spans="1:11">
      <c r="A700" s="106"/>
      <c r="B700" s="106"/>
      <c r="C700" s="106"/>
      <c r="D700" s="106"/>
      <c r="E700" s="106"/>
      <c r="F700" s="106"/>
      <c r="G700" s="106"/>
      <c r="H700" s="106"/>
      <c r="I700" s="106"/>
      <c r="J700" s="106"/>
      <c r="K700" s="106"/>
    </row>
    <row r="701" customHeight="1" spans="1:11">
      <c r="A701" s="106"/>
      <c r="B701" s="106"/>
      <c r="C701" s="106"/>
      <c r="D701" s="106"/>
      <c r="E701" s="106"/>
      <c r="F701" s="106"/>
      <c r="G701" s="106"/>
      <c r="H701" s="106"/>
      <c r="I701" s="106"/>
      <c r="J701" s="106"/>
      <c r="K701" s="106"/>
    </row>
    <row r="702" customHeight="1" spans="1:11">
      <c r="A702" s="106"/>
      <c r="B702" s="106"/>
      <c r="C702" s="106"/>
      <c r="D702" s="106"/>
      <c r="E702" s="106"/>
      <c r="F702" s="106"/>
      <c r="G702" s="106"/>
      <c r="H702" s="106"/>
      <c r="I702" s="106"/>
      <c r="J702" s="106"/>
      <c r="K702" s="106"/>
    </row>
    <row r="703" customHeight="1" spans="1:11">
      <c r="A703" s="106"/>
      <c r="B703" s="106"/>
      <c r="C703" s="106"/>
      <c r="D703" s="106"/>
      <c r="E703" s="106"/>
      <c r="F703" s="106"/>
      <c r="G703" s="106"/>
      <c r="H703" s="106"/>
      <c r="I703" s="106"/>
      <c r="J703" s="106"/>
      <c r="K703" s="106"/>
    </row>
    <row r="704" customHeight="1" spans="1:11">
      <c r="A704" s="106"/>
      <c r="B704" s="106"/>
      <c r="C704" s="106"/>
      <c r="D704" s="106"/>
      <c r="E704" s="106"/>
      <c r="F704" s="106"/>
      <c r="G704" s="106"/>
      <c r="H704" s="106"/>
      <c r="I704" s="106"/>
      <c r="J704" s="106"/>
      <c r="K704" s="106"/>
    </row>
    <row r="705" customHeight="1" spans="1:11">
      <c r="A705" s="106"/>
      <c r="B705" s="106"/>
      <c r="C705" s="106"/>
      <c r="D705" s="106"/>
      <c r="E705" s="106"/>
      <c r="F705" s="106"/>
      <c r="G705" s="106"/>
      <c r="H705" s="106"/>
      <c r="I705" s="106"/>
      <c r="J705" s="106"/>
      <c r="K705" s="106"/>
    </row>
    <row r="706" customHeight="1" spans="1:11">
      <c r="A706" s="106"/>
      <c r="B706" s="106"/>
      <c r="C706" s="106"/>
      <c r="D706" s="106"/>
      <c r="E706" s="106"/>
      <c r="F706" s="106"/>
      <c r="G706" s="106"/>
      <c r="H706" s="106"/>
      <c r="I706" s="106"/>
      <c r="J706" s="106"/>
      <c r="K706" s="106"/>
    </row>
    <row r="707" customHeight="1" spans="1:11">
      <c r="A707" s="106"/>
      <c r="B707" s="106"/>
      <c r="C707" s="106"/>
      <c r="D707" s="106"/>
      <c r="E707" s="106"/>
      <c r="F707" s="106"/>
      <c r="G707" s="106"/>
      <c r="H707" s="106"/>
      <c r="I707" s="106"/>
      <c r="J707" s="106"/>
      <c r="K707" s="106"/>
    </row>
    <row r="708" customHeight="1" spans="1:11">
      <c r="A708" s="106"/>
      <c r="B708" s="106"/>
      <c r="C708" s="106"/>
      <c r="D708" s="106"/>
      <c r="E708" s="106"/>
      <c r="F708" s="106"/>
      <c r="G708" s="106"/>
      <c r="H708" s="106"/>
      <c r="I708" s="106"/>
      <c r="J708" s="106"/>
      <c r="K708" s="106"/>
    </row>
    <row r="709" customHeight="1" spans="1:11">
      <c r="A709" s="106"/>
      <c r="B709" s="106"/>
      <c r="C709" s="106"/>
      <c r="D709" s="106"/>
      <c r="E709" s="106"/>
      <c r="F709" s="106"/>
      <c r="G709" s="106"/>
      <c r="H709" s="106"/>
      <c r="I709" s="106"/>
      <c r="J709" s="106"/>
      <c r="K709" s="106"/>
    </row>
    <row r="710" customHeight="1" spans="1:11">
      <c r="A710" s="106"/>
      <c r="B710" s="106"/>
      <c r="C710" s="106"/>
      <c r="D710" s="106"/>
      <c r="E710" s="106"/>
      <c r="F710" s="106"/>
      <c r="G710" s="106"/>
      <c r="H710" s="106"/>
      <c r="I710" s="106"/>
      <c r="J710" s="106"/>
      <c r="K710" s="106"/>
    </row>
    <row r="711" customHeight="1" spans="1:11">
      <c r="A711" s="106"/>
      <c r="B711" s="106"/>
      <c r="C711" s="106"/>
      <c r="D711" s="106"/>
      <c r="E711" s="106"/>
      <c r="F711" s="106"/>
      <c r="G711" s="106"/>
      <c r="H711" s="106"/>
      <c r="I711" s="106"/>
      <c r="J711" s="106"/>
      <c r="K711" s="106"/>
    </row>
    <row r="712" customHeight="1" spans="1:11">
      <c r="A712" s="106"/>
      <c r="B712" s="106"/>
      <c r="C712" s="106"/>
      <c r="D712" s="106"/>
      <c r="E712" s="106"/>
      <c r="F712" s="106"/>
      <c r="G712" s="106"/>
      <c r="H712" s="106"/>
      <c r="I712" s="106"/>
      <c r="J712" s="106"/>
      <c r="K712" s="106"/>
    </row>
    <row r="713" customHeight="1" spans="1:11">
      <c r="A713" s="106"/>
      <c r="B713" s="106"/>
      <c r="C713" s="106"/>
      <c r="D713" s="106"/>
      <c r="E713" s="106"/>
      <c r="F713" s="106"/>
      <c r="G713" s="106"/>
      <c r="H713" s="106"/>
      <c r="I713" s="106"/>
      <c r="J713" s="106"/>
      <c r="K713" s="106"/>
    </row>
    <row r="714" customHeight="1" spans="1:11">
      <c r="A714" s="106"/>
      <c r="B714" s="106"/>
      <c r="C714" s="106"/>
      <c r="D714" s="106"/>
      <c r="E714" s="106"/>
      <c r="F714" s="106"/>
      <c r="G714" s="106"/>
      <c r="H714" s="106"/>
      <c r="I714" s="106"/>
      <c r="J714" s="106"/>
      <c r="K714" s="106"/>
    </row>
    <row r="715" customHeight="1" spans="1:11">
      <c r="A715" s="106"/>
      <c r="B715" s="106"/>
      <c r="C715" s="106"/>
      <c r="D715" s="106"/>
      <c r="E715" s="106"/>
      <c r="F715" s="106"/>
      <c r="G715" s="106"/>
      <c r="H715" s="106"/>
      <c r="I715" s="106"/>
      <c r="J715" s="106"/>
      <c r="K715" s="106"/>
    </row>
    <row r="716" customHeight="1" spans="1:11">
      <c r="A716" s="106"/>
      <c r="B716" s="106"/>
      <c r="C716" s="106"/>
      <c r="D716" s="106"/>
      <c r="E716" s="106"/>
      <c r="F716" s="106"/>
      <c r="G716" s="106"/>
      <c r="H716" s="106"/>
      <c r="I716" s="106"/>
      <c r="J716" s="106"/>
      <c r="K716" s="106"/>
    </row>
    <row r="717" customHeight="1" spans="1:11">
      <c r="A717" s="106"/>
      <c r="B717" s="106"/>
      <c r="C717" s="106"/>
      <c r="D717" s="106"/>
      <c r="E717" s="106"/>
      <c r="F717" s="106"/>
      <c r="G717" s="106"/>
      <c r="H717" s="106"/>
      <c r="I717" s="106"/>
      <c r="J717" s="106"/>
      <c r="K717" s="106"/>
    </row>
    <row r="718" customHeight="1" spans="1:11">
      <c r="A718" s="106"/>
      <c r="B718" s="106"/>
      <c r="C718" s="106"/>
      <c r="D718" s="106"/>
      <c r="E718" s="106"/>
      <c r="F718" s="106"/>
      <c r="G718" s="106"/>
      <c r="H718" s="106"/>
      <c r="I718" s="106"/>
      <c r="J718" s="106"/>
      <c r="K718" s="106"/>
    </row>
    <row r="719" customHeight="1" spans="1:11">
      <c r="A719" s="106"/>
      <c r="B719" s="106"/>
      <c r="C719" s="106"/>
      <c r="D719" s="106"/>
      <c r="E719" s="106"/>
      <c r="F719" s="106"/>
      <c r="G719" s="106"/>
      <c r="H719" s="106"/>
      <c r="I719" s="106"/>
      <c r="J719" s="106"/>
      <c r="K719" s="106"/>
    </row>
    <row r="720" customHeight="1" spans="1:11">
      <c r="A720" s="106"/>
      <c r="B720" s="106"/>
      <c r="C720" s="106"/>
      <c r="D720" s="106"/>
      <c r="E720" s="106"/>
      <c r="F720" s="106"/>
      <c r="G720" s="106"/>
      <c r="H720" s="106"/>
      <c r="I720" s="106"/>
      <c r="J720" s="106"/>
      <c r="K720" s="106"/>
    </row>
    <row r="721" customHeight="1" spans="1:11">
      <c r="A721" s="106"/>
      <c r="B721" s="106"/>
      <c r="C721" s="106"/>
      <c r="D721" s="106"/>
      <c r="E721" s="106"/>
      <c r="F721" s="106"/>
      <c r="G721" s="106"/>
      <c r="H721" s="106"/>
      <c r="I721" s="106"/>
      <c r="J721" s="106"/>
      <c r="K721" s="106"/>
    </row>
    <row r="722" customHeight="1" spans="1:11">
      <c r="A722" s="106"/>
      <c r="B722" s="106"/>
      <c r="C722" s="106"/>
      <c r="D722" s="106"/>
      <c r="E722" s="106"/>
      <c r="F722" s="106"/>
      <c r="G722" s="106"/>
      <c r="H722" s="106"/>
      <c r="I722" s="106"/>
      <c r="J722" s="106"/>
      <c r="K722" s="106"/>
    </row>
    <row r="723" customHeight="1" spans="1:11">
      <c r="A723" s="106"/>
      <c r="B723" s="106"/>
      <c r="C723" s="106"/>
      <c r="D723" s="106"/>
      <c r="E723" s="106"/>
      <c r="F723" s="106"/>
      <c r="G723" s="106"/>
      <c r="H723" s="106"/>
      <c r="I723" s="106"/>
      <c r="J723" s="106"/>
      <c r="K723" s="106"/>
    </row>
    <row r="724" customHeight="1" spans="1:11">
      <c r="A724" s="106"/>
      <c r="B724" s="106"/>
      <c r="C724" s="106"/>
      <c r="D724" s="106"/>
      <c r="E724" s="106"/>
      <c r="F724" s="106"/>
      <c r="G724" s="106"/>
      <c r="H724" s="106"/>
      <c r="I724" s="106"/>
      <c r="J724" s="106"/>
      <c r="K724" s="106"/>
    </row>
    <row r="725" customHeight="1" spans="1:11">
      <c r="A725" s="106"/>
      <c r="B725" s="106"/>
      <c r="C725" s="106"/>
      <c r="D725" s="106"/>
      <c r="E725" s="106"/>
      <c r="F725" s="106"/>
      <c r="G725" s="106"/>
      <c r="H725" s="106"/>
      <c r="I725" s="106"/>
      <c r="J725" s="106"/>
      <c r="K725" s="106"/>
    </row>
    <row r="726" customHeight="1" spans="1:11">
      <c r="A726" s="106"/>
      <c r="B726" s="106"/>
      <c r="C726" s="106"/>
      <c r="D726" s="106"/>
      <c r="E726" s="106"/>
      <c r="F726" s="106"/>
      <c r="G726" s="106"/>
      <c r="H726" s="106"/>
      <c r="I726" s="106"/>
      <c r="J726" s="106"/>
      <c r="K726" s="106"/>
    </row>
    <row r="727" customHeight="1" spans="1:11">
      <c r="A727" s="106"/>
      <c r="B727" s="106"/>
      <c r="C727" s="106"/>
      <c r="D727" s="106"/>
      <c r="E727" s="106"/>
      <c r="F727" s="106"/>
      <c r="G727" s="106"/>
      <c r="H727" s="106"/>
      <c r="I727" s="106"/>
      <c r="J727" s="106"/>
      <c r="K727" s="106"/>
    </row>
    <row r="728" customHeight="1" spans="1:11">
      <c r="A728" s="106"/>
      <c r="B728" s="106"/>
      <c r="C728" s="106"/>
      <c r="D728" s="106"/>
      <c r="E728" s="106"/>
      <c r="F728" s="106"/>
      <c r="G728" s="106"/>
      <c r="H728" s="106"/>
      <c r="I728" s="106"/>
      <c r="J728" s="106"/>
      <c r="K728" s="106"/>
    </row>
    <row r="729" customHeight="1" spans="1:11">
      <c r="A729" s="106"/>
      <c r="B729" s="106"/>
      <c r="C729" s="106"/>
      <c r="D729" s="106"/>
      <c r="E729" s="106"/>
      <c r="F729" s="106"/>
      <c r="G729" s="106"/>
      <c r="H729" s="106"/>
      <c r="I729" s="106"/>
      <c r="J729" s="106"/>
      <c r="K729" s="106"/>
    </row>
    <row r="730" customHeight="1" spans="1:11">
      <c r="A730" s="106"/>
      <c r="B730" s="106"/>
      <c r="C730" s="106"/>
      <c r="D730" s="106"/>
      <c r="E730" s="106"/>
      <c r="F730" s="106"/>
      <c r="G730" s="106"/>
      <c r="H730" s="106"/>
      <c r="I730" s="106"/>
      <c r="J730" s="106"/>
      <c r="K730" s="106"/>
    </row>
    <row r="731" customHeight="1" spans="1:11">
      <c r="A731" s="106"/>
      <c r="B731" s="106"/>
      <c r="C731" s="106"/>
      <c r="D731" s="106"/>
      <c r="E731" s="106"/>
      <c r="F731" s="106"/>
      <c r="G731" s="106"/>
      <c r="H731" s="106"/>
      <c r="I731" s="106"/>
      <c r="J731" s="106"/>
      <c r="K731" s="106"/>
    </row>
    <row r="732" customHeight="1" spans="1:11">
      <c r="A732" s="106"/>
      <c r="B732" s="106"/>
      <c r="C732" s="106"/>
      <c r="D732" s="106"/>
      <c r="E732" s="106"/>
      <c r="F732" s="106"/>
      <c r="G732" s="106"/>
      <c r="H732" s="106"/>
      <c r="I732" s="106"/>
      <c r="J732" s="106"/>
      <c r="K732" s="106"/>
    </row>
    <row r="733" customHeight="1" spans="1:11">
      <c r="A733" s="106"/>
      <c r="B733" s="106"/>
      <c r="C733" s="106"/>
      <c r="D733" s="106"/>
      <c r="E733" s="106"/>
      <c r="F733" s="106"/>
      <c r="G733" s="106"/>
      <c r="H733" s="106"/>
      <c r="I733" s="106"/>
      <c r="J733" s="106"/>
      <c r="K733" s="106"/>
    </row>
    <row r="734" customHeight="1" spans="1:11">
      <c r="A734" s="106"/>
      <c r="B734" s="106"/>
      <c r="C734" s="106"/>
      <c r="D734" s="106"/>
      <c r="E734" s="106"/>
      <c r="F734" s="106"/>
      <c r="G734" s="106"/>
      <c r="H734" s="106"/>
      <c r="I734" s="106"/>
      <c r="J734" s="106"/>
      <c r="K734" s="106"/>
    </row>
    <row r="735" customHeight="1" spans="1:11">
      <c r="A735" s="106"/>
      <c r="B735" s="106"/>
      <c r="C735" s="106"/>
      <c r="D735" s="106"/>
      <c r="E735" s="106"/>
      <c r="F735" s="106"/>
      <c r="G735" s="106"/>
      <c r="H735" s="106"/>
      <c r="I735" s="106"/>
      <c r="J735" s="106"/>
      <c r="K735" s="106"/>
    </row>
    <row r="736" customHeight="1" spans="1:11">
      <c r="A736" s="106"/>
      <c r="B736" s="106"/>
      <c r="C736" s="106"/>
      <c r="D736" s="106"/>
      <c r="E736" s="106"/>
      <c r="F736" s="106"/>
      <c r="G736" s="106"/>
      <c r="H736" s="106"/>
      <c r="I736" s="106"/>
      <c r="J736" s="106"/>
      <c r="K736" s="106"/>
    </row>
    <row r="737" customHeight="1" spans="1:11">
      <c r="A737" s="106"/>
      <c r="B737" s="106"/>
      <c r="C737" s="106"/>
      <c r="D737" s="106"/>
      <c r="E737" s="106"/>
      <c r="F737" s="106"/>
      <c r="G737" s="106"/>
      <c r="H737" s="106"/>
      <c r="I737" s="106"/>
      <c r="J737" s="106"/>
      <c r="K737" s="106"/>
    </row>
    <row r="738" customHeight="1" spans="1:11">
      <c r="A738" s="106"/>
      <c r="B738" s="106"/>
      <c r="C738" s="106"/>
      <c r="D738" s="106"/>
      <c r="E738" s="106"/>
      <c r="F738" s="106"/>
      <c r="G738" s="106"/>
      <c r="H738" s="106"/>
      <c r="I738" s="106"/>
      <c r="J738" s="106"/>
      <c r="K738" s="106"/>
    </row>
    <row r="739" customHeight="1" spans="1:11">
      <c r="A739" s="106"/>
      <c r="B739" s="106"/>
      <c r="C739" s="106"/>
      <c r="D739" s="106"/>
      <c r="E739" s="106"/>
      <c r="F739" s="106"/>
      <c r="G739" s="106"/>
      <c r="H739" s="106"/>
      <c r="I739" s="106"/>
      <c r="J739" s="106"/>
      <c r="K739" s="106"/>
    </row>
    <row r="740" customHeight="1" spans="1:11">
      <c r="A740" s="106"/>
      <c r="B740" s="106"/>
      <c r="C740" s="106"/>
      <c r="D740" s="106"/>
      <c r="E740" s="106"/>
      <c r="F740" s="106"/>
      <c r="G740" s="106"/>
      <c r="H740" s="106"/>
      <c r="I740" s="106"/>
      <c r="J740" s="106"/>
      <c r="K740" s="106"/>
    </row>
    <row r="741" customHeight="1" spans="1:11">
      <c r="A741" s="106"/>
      <c r="B741" s="106"/>
      <c r="C741" s="106"/>
      <c r="D741" s="106"/>
      <c r="E741" s="106"/>
      <c r="F741" s="106"/>
      <c r="G741" s="106"/>
      <c r="H741" s="106"/>
      <c r="I741" s="106"/>
      <c r="J741" s="106"/>
      <c r="K741" s="106"/>
    </row>
    <row r="742" customHeight="1" spans="1:11">
      <c r="A742" s="106"/>
      <c r="B742" s="106"/>
      <c r="C742" s="106"/>
      <c r="D742" s="106"/>
      <c r="E742" s="106"/>
      <c r="F742" s="106"/>
      <c r="G742" s="106"/>
      <c r="H742" s="106"/>
      <c r="I742" s="106"/>
      <c r="J742" s="106"/>
      <c r="K742" s="106"/>
    </row>
    <row r="743" customHeight="1" spans="1:11">
      <c r="A743" s="106"/>
      <c r="B743" s="106"/>
      <c r="C743" s="106"/>
      <c r="D743" s="106"/>
      <c r="E743" s="106"/>
      <c r="F743" s="106"/>
      <c r="G743" s="106"/>
      <c r="H743" s="106"/>
      <c r="I743" s="106"/>
      <c r="J743" s="106"/>
      <c r="K743" s="106"/>
    </row>
    <row r="744" customHeight="1" spans="1:11">
      <c r="A744" s="106"/>
      <c r="B744" s="106"/>
      <c r="C744" s="106"/>
      <c r="D744" s="106"/>
      <c r="E744" s="106"/>
      <c r="F744" s="106"/>
      <c r="G744" s="106"/>
      <c r="H744" s="106"/>
      <c r="I744" s="106"/>
      <c r="J744" s="106"/>
      <c r="K744" s="106"/>
    </row>
    <row r="745" customHeight="1" spans="1:11">
      <c r="A745" s="106"/>
      <c r="B745" s="106"/>
      <c r="C745" s="106"/>
      <c r="D745" s="106"/>
      <c r="E745" s="106"/>
      <c r="F745" s="106"/>
      <c r="G745" s="106"/>
      <c r="H745" s="106"/>
      <c r="I745" s="106"/>
      <c r="J745" s="106"/>
      <c r="K745" s="106"/>
    </row>
    <row r="746" customHeight="1" spans="1:11">
      <c r="A746" s="106"/>
      <c r="B746" s="106"/>
      <c r="C746" s="106"/>
      <c r="D746" s="106"/>
      <c r="E746" s="106"/>
      <c r="F746" s="106"/>
      <c r="G746" s="106"/>
      <c r="H746" s="106"/>
      <c r="I746" s="106"/>
      <c r="J746" s="106"/>
      <c r="K746" s="106"/>
    </row>
    <row r="747" customHeight="1" spans="1:11">
      <c r="A747" s="106"/>
      <c r="B747" s="106"/>
      <c r="C747" s="106"/>
      <c r="D747" s="106"/>
      <c r="E747" s="106"/>
      <c r="F747" s="106"/>
      <c r="G747" s="106"/>
      <c r="H747" s="106"/>
      <c r="I747" s="106"/>
      <c r="J747" s="106"/>
      <c r="K747" s="106"/>
    </row>
    <row r="748" customHeight="1" spans="1:11">
      <c r="A748" s="106"/>
      <c r="B748" s="106"/>
      <c r="C748" s="106"/>
      <c r="D748" s="106"/>
      <c r="E748" s="106"/>
      <c r="F748" s="106"/>
      <c r="G748" s="106"/>
      <c r="H748" s="106"/>
      <c r="I748" s="106"/>
      <c r="J748" s="106"/>
      <c r="K748" s="106"/>
    </row>
    <row r="749" customHeight="1" spans="1:11">
      <c r="A749" s="106"/>
      <c r="B749" s="106"/>
      <c r="C749" s="106"/>
      <c r="D749" s="106"/>
      <c r="E749" s="106"/>
      <c r="F749" s="106"/>
      <c r="G749" s="106"/>
      <c r="H749" s="106"/>
      <c r="I749" s="106"/>
      <c r="J749" s="106"/>
      <c r="K749" s="106"/>
    </row>
    <row r="750" customHeight="1" spans="1:11">
      <c r="A750" s="106"/>
      <c r="B750" s="106"/>
      <c r="C750" s="106"/>
      <c r="D750" s="106"/>
      <c r="E750" s="106"/>
      <c r="F750" s="106"/>
      <c r="G750" s="106"/>
      <c r="H750" s="106"/>
      <c r="I750" s="106"/>
      <c r="J750" s="106"/>
      <c r="K750" s="106"/>
    </row>
    <row r="751" customHeight="1" spans="1:11">
      <c r="A751" s="106"/>
      <c r="B751" s="106"/>
      <c r="C751" s="106"/>
      <c r="D751" s="106"/>
      <c r="E751" s="106"/>
      <c r="F751" s="106"/>
      <c r="G751" s="106"/>
      <c r="H751" s="106"/>
      <c r="I751" s="106"/>
      <c r="J751" s="106"/>
      <c r="K751" s="106"/>
    </row>
    <row r="752" customHeight="1" spans="1:11">
      <c r="A752" s="106"/>
      <c r="B752" s="106"/>
      <c r="C752" s="106"/>
      <c r="D752" s="106"/>
      <c r="E752" s="106"/>
      <c r="F752" s="106"/>
      <c r="G752" s="106"/>
      <c r="H752" s="106"/>
      <c r="I752" s="106"/>
      <c r="J752" s="106"/>
      <c r="K752" s="106"/>
    </row>
    <row r="753" customHeight="1" spans="1:11">
      <c r="A753" s="106"/>
      <c r="B753" s="106"/>
      <c r="C753" s="106"/>
      <c r="D753" s="106"/>
      <c r="E753" s="106"/>
      <c r="F753" s="106"/>
      <c r="G753" s="106"/>
      <c r="H753" s="106"/>
      <c r="I753" s="106"/>
      <c r="J753" s="106"/>
      <c r="K753" s="106"/>
    </row>
    <row r="754" customHeight="1" spans="1:11">
      <c r="A754" s="106"/>
      <c r="B754" s="106"/>
      <c r="C754" s="106"/>
      <c r="D754" s="106"/>
      <c r="E754" s="106"/>
      <c r="F754" s="106"/>
      <c r="G754" s="106"/>
      <c r="H754" s="106"/>
      <c r="I754" s="106"/>
      <c r="J754" s="106"/>
      <c r="K754" s="106"/>
    </row>
    <row r="755" customHeight="1" spans="1:11">
      <c r="A755" s="106"/>
      <c r="B755" s="106"/>
      <c r="C755" s="106"/>
      <c r="D755" s="106"/>
      <c r="E755" s="106"/>
      <c r="F755" s="106"/>
      <c r="G755" s="106"/>
      <c r="H755" s="106"/>
      <c r="I755" s="106"/>
      <c r="J755" s="106"/>
      <c r="K755" s="106"/>
    </row>
    <row r="756" customHeight="1" spans="1:11">
      <c r="A756" s="106"/>
      <c r="B756" s="106"/>
      <c r="C756" s="106"/>
      <c r="D756" s="106"/>
      <c r="E756" s="106"/>
      <c r="F756" s="106"/>
      <c r="G756" s="106"/>
      <c r="H756" s="106"/>
      <c r="I756" s="106"/>
      <c r="J756" s="106"/>
      <c r="K756" s="106"/>
    </row>
    <row r="757" customHeight="1" spans="1:11">
      <c r="A757" s="106"/>
      <c r="B757" s="106"/>
      <c r="C757" s="106"/>
      <c r="D757" s="106"/>
      <c r="E757" s="106"/>
      <c r="F757" s="106"/>
      <c r="G757" s="106"/>
      <c r="H757" s="106"/>
      <c r="I757" s="106"/>
      <c r="J757" s="106"/>
      <c r="K757" s="106"/>
    </row>
    <row r="758" customHeight="1" spans="1:11">
      <c r="A758" s="106"/>
      <c r="B758" s="106"/>
      <c r="C758" s="106"/>
      <c r="D758" s="106"/>
      <c r="E758" s="106"/>
      <c r="F758" s="106"/>
      <c r="G758" s="106"/>
      <c r="H758" s="106"/>
      <c r="I758" s="106"/>
      <c r="J758" s="106"/>
      <c r="K758" s="106"/>
    </row>
    <row r="759" customHeight="1" spans="1:11">
      <c r="A759" s="106"/>
      <c r="B759" s="106"/>
      <c r="C759" s="106"/>
      <c r="D759" s="106"/>
      <c r="E759" s="106"/>
      <c r="F759" s="106"/>
      <c r="G759" s="106"/>
      <c r="H759" s="106"/>
      <c r="I759" s="106"/>
      <c r="J759" s="106"/>
      <c r="K759" s="106"/>
    </row>
    <row r="760" customHeight="1" spans="1:11">
      <c r="A760" s="106"/>
      <c r="B760" s="106"/>
      <c r="C760" s="106"/>
      <c r="D760" s="106"/>
      <c r="E760" s="106"/>
      <c r="F760" s="106"/>
      <c r="G760" s="106"/>
      <c r="H760" s="106"/>
      <c r="I760" s="106"/>
      <c r="J760" s="106"/>
      <c r="K760" s="106"/>
    </row>
    <row r="761" customHeight="1" spans="1:11">
      <c r="A761" s="106"/>
      <c r="B761" s="106"/>
      <c r="C761" s="106"/>
      <c r="D761" s="106"/>
      <c r="E761" s="106"/>
      <c r="F761" s="106"/>
      <c r="G761" s="106"/>
      <c r="H761" s="106"/>
      <c r="I761" s="106"/>
      <c r="J761" s="106"/>
      <c r="K761" s="106"/>
    </row>
    <row r="762" customHeight="1" spans="1:11">
      <c r="A762" s="106"/>
      <c r="B762" s="106"/>
      <c r="C762" s="106"/>
      <c r="D762" s="106"/>
      <c r="E762" s="106"/>
      <c r="F762" s="106"/>
      <c r="G762" s="106"/>
      <c r="H762" s="106"/>
      <c r="I762" s="106"/>
      <c r="J762" s="106"/>
      <c r="K762" s="106"/>
    </row>
    <row r="763" customHeight="1" spans="1:11">
      <c r="A763" s="106"/>
      <c r="B763" s="106"/>
      <c r="C763" s="106"/>
      <c r="D763" s="106"/>
      <c r="E763" s="106"/>
      <c r="F763" s="106"/>
      <c r="G763" s="106"/>
      <c r="H763" s="106"/>
      <c r="I763" s="106"/>
      <c r="J763" s="106"/>
      <c r="K763" s="106"/>
    </row>
    <row r="764" customHeight="1" spans="1:11">
      <c r="A764" s="106"/>
      <c r="B764" s="106"/>
      <c r="C764" s="106"/>
      <c r="D764" s="106"/>
      <c r="E764" s="106"/>
      <c r="F764" s="106"/>
      <c r="G764" s="106"/>
      <c r="H764" s="106"/>
      <c r="I764" s="106"/>
      <c r="J764" s="106"/>
      <c r="K764" s="106"/>
    </row>
    <row r="765" customHeight="1" spans="1:11">
      <c r="A765" s="106"/>
      <c r="B765" s="106"/>
      <c r="C765" s="106"/>
      <c r="D765" s="106"/>
      <c r="E765" s="106"/>
      <c r="F765" s="106"/>
      <c r="G765" s="106"/>
      <c r="H765" s="106"/>
      <c r="I765" s="106"/>
      <c r="J765" s="106"/>
      <c r="K765" s="106"/>
    </row>
    <row r="766" customHeight="1" spans="1:11">
      <c r="A766" s="106"/>
      <c r="B766" s="106"/>
      <c r="C766" s="106"/>
      <c r="D766" s="106"/>
      <c r="E766" s="106"/>
      <c r="F766" s="106"/>
      <c r="G766" s="106"/>
      <c r="H766" s="106"/>
      <c r="I766" s="106"/>
      <c r="J766" s="106"/>
      <c r="K766" s="106"/>
    </row>
    <row r="767" customHeight="1" spans="1:11">
      <c r="A767" s="106"/>
      <c r="B767" s="106"/>
      <c r="C767" s="106"/>
      <c r="D767" s="106"/>
      <c r="E767" s="106"/>
      <c r="F767" s="106"/>
      <c r="G767" s="106"/>
      <c r="H767" s="106"/>
      <c r="I767" s="106"/>
      <c r="J767" s="106"/>
      <c r="K767" s="106"/>
    </row>
    <row r="768" customHeight="1" spans="1:11">
      <c r="A768" s="106"/>
      <c r="B768" s="106"/>
      <c r="C768" s="106"/>
      <c r="D768" s="106"/>
      <c r="E768" s="106"/>
      <c r="F768" s="106"/>
      <c r="G768" s="106"/>
      <c r="H768" s="106"/>
      <c r="I768" s="106"/>
      <c r="J768" s="106"/>
      <c r="K768" s="106"/>
    </row>
    <row r="769" customHeight="1" spans="1:11">
      <c r="A769" s="106"/>
      <c r="B769" s="106"/>
      <c r="C769" s="106"/>
      <c r="D769" s="106"/>
      <c r="E769" s="106"/>
      <c r="F769" s="106"/>
      <c r="G769" s="106"/>
      <c r="H769" s="106"/>
      <c r="I769" s="106"/>
      <c r="J769" s="106"/>
      <c r="K769" s="106"/>
    </row>
    <row r="770" customHeight="1" spans="1:11">
      <c r="A770" s="106"/>
      <c r="B770" s="106"/>
      <c r="C770" s="106"/>
      <c r="D770" s="106"/>
      <c r="E770" s="106"/>
      <c r="F770" s="106"/>
      <c r="G770" s="106"/>
      <c r="H770" s="106"/>
      <c r="I770" s="106"/>
      <c r="J770" s="106"/>
      <c r="K770" s="106"/>
    </row>
    <row r="771" customHeight="1" spans="1:11">
      <c r="A771" s="106"/>
      <c r="B771" s="106"/>
      <c r="C771" s="106"/>
      <c r="D771" s="106"/>
      <c r="E771" s="106"/>
      <c r="F771" s="106"/>
      <c r="G771" s="106"/>
      <c r="H771" s="106"/>
      <c r="I771" s="106"/>
      <c r="J771" s="106"/>
      <c r="K771" s="106"/>
    </row>
    <row r="772" customHeight="1" spans="1:11">
      <c r="A772" s="106"/>
      <c r="B772" s="106"/>
      <c r="C772" s="106"/>
      <c r="D772" s="106"/>
      <c r="E772" s="106"/>
      <c r="F772" s="106"/>
      <c r="G772" s="106"/>
      <c r="H772" s="106"/>
      <c r="I772" s="106"/>
      <c r="J772" s="106"/>
      <c r="K772" s="106"/>
    </row>
    <row r="773" customHeight="1" spans="1:11">
      <c r="A773" s="106"/>
      <c r="B773" s="106"/>
      <c r="C773" s="106"/>
      <c r="D773" s="106"/>
      <c r="E773" s="106"/>
      <c r="F773" s="106"/>
      <c r="G773" s="106"/>
      <c r="H773" s="106"/>
      <c r="I773" s="106"/>
      <c r="J773" s="106"/>
      <c r="K773" s="106"/>
    </row>
    <row r="774" customHeight="1" spans="1:11">
      <c r="A774" s="106"/>
      <c r="B774" s="106"/>
      <c r="C774" s="106"/>
      <c r="D774" s="106"/>
      <c r="E774" s="106"/>
      <c r="F774" s="106"/>
      <c r="G774" s="106"/>
      <c r="H774" s="106"/>
      <c r="I774" s="106"/>
      <c r="J774" s="106"/>
      <c r="K774" s="106"/>
    </row>
    <row r="775" customHeight="1" spans="1:11">
      <c r="A775" s="106"/>
      <c r="B775" s="106"/>
      <c r="C775" s="106"/>
      <c r="D775" s="106"/>
      <c r="E775" s="106"/>
      <c r="F775" s="106"/>
      <c r="G775" s="106"/>
      <c r="H775" s="106"/>
      <c r="I775" s="106"/>
      <c r="J775" s="106"/>
      <c r="K775" s="106"/>
    </row>
    <row r="776" customHeight="1" spans="1:11">
      <c r="A776" s="106"/>
      <c r="B776" s="106"/>
      <c r="C776" s="106"/>
      <c r="D776" s="106"/>
      <c r="E776" s="106"/>
      <c r="F776" s="106"/>
      <c r="G776" s="106"/>
      <c r="H776" s="106"/>
      <c r="I776" s="106"/>
      <c r="J776" s="106"/>
      <c r="K776" s="106"/>
    </row>
    <row r="777" customHeight="1" spans="1:11">
      <c r="A777" s="106"/>
      <c r="B777" s="106"/>
      <c r="C777" s="106"/>
      <c r="D777" s="106"/>
      <c r="E777" s="106"/>
      <c r="F777" s="106"/>
      <c r="G777" s="106"/>
      <c r="H777" s="106"/>
      <c r="I777" s="106"/>
      <c r="J777" s="106"/>
      <c r="K777" s="106"/>
    </row>
    <row r="778" customHeight="1" spans="1:11">
      <c r="A778" s="106"/>
      <c r="B778" s="106"/>
      <c r="C778" s="106"/>
      <c r="D778" s="106"/>
      <c r="E778" s="106"/>
      <c r="F778" s="106"/>
      <c r="G778" s="106"/>
      <c r="H778" s="106"/>
      <c r="I778" s="106"/>
      <c r="J778" s="106"/>
      <c r="K778" s="106"/>
    </row>
    <row r="779" customHeight="1" spans="1:11">
      <c r="A779" s="106"/>
      <c r="B779" s="106"/>
      <c r="C779" s="106"/>
      <c r="D779" s="106"/>
      <c r="E779" s="106"/>
      <c r="F779" s="106"/>
      <c r="G779" s="106"/>
      <c r="H779" s="106"/>
      <c r="I779" s="106"/>
      <c r="J779" s="106"/>
      <c r="K779" s="106"/>
    </row>
    <row r="780" customHeight="1" spans="1:11">
      <c r="A780" s="106"/>
      <c r="B780" s="106"/>
      <c r="C780" s="106"/>
      <c r="D780" s="106"/>
      <c r="E780" s="106"/>
      <c r="F780" s="106"/>
      <c r="G780" s="106"/>
      <c r="H780" s="106"/>
      <c r="I780" s="106"/>
      <c r="J780" s="106"/>
      <c r="K780" s="106"/>
    </row>
    <row r="781" customHeight="1" spans="1:11">
      <c r="A781" s="106"/>
      <c r="B781" s="106"/>
      <c r="C781" s="106"/>
      <c r="D781" s="106"/>
      <c r="E781" s="106"/>
      <c r="F781" s="106"/>
      <c r="G781" s="106"/>
      <c r="H781" s="106"/>
      <c r="I781" s="106"/>
      <c r="J781" s="106"/>
      <c r="K781" s="106"/>
    </row>
    <row r="782" customHeight="1" spans="1:11">
      <c r="A782" s="106"/>
      <c r="B782" s="106"/>
      <c r="C782" s="106"/>
      <c r="D782" s="106"/>
      <c r="E782" s="106"/>
      <c r="F782" s="106"/>
      <c r="G782" s="106"/>
      <c r="H782" s="106"/>
      <c r="I782" s="106"/>
      <c r="J782" s="106"/>
      <c r="K782" s="106"/>
    </row>
    <row r="783" customHeight="1" spans="1:11">
      <c r="A783" s="106"/>
      <c r="B783" s="106"/>
      <c r="C783" s="106"/>
      <c r="D783" s="106"/>
      <c r="E783" s="106"/>
      <c r="F783" s="106"/>
      <c r="G783" s="106"/>
      <c r="H783" s="106"/>
      <c r="I783" s="106"/>
      <c r="J783" s="106"/>
      <c r="K783" s="106"/>
    </row>
    <row r="784" customHeight="1" spans="1:11">
      <c r="A784" s="106"/>
      <c r="B784" s="106"/>
      <c r="C784" s="106"/>
      <c r="D784" s="106"/>
      <c r="E784" s="106"/>
      <c r="F784" s="106"/>
      <c r="G784" s="106"/>
      <c r="H784" s="106"/>
      <c r="I784" s="106"/>
      <c r="J784" s="106"/>
      <c r="K784" s="106"/>
    </row>
    <row r="785" customHeight="1" spans="1:11">
      <c r="A785" s="106"/>
      <c r="B785" s="106"/>
      <c r="C785" s="106"/>
      <c r="D785" s="106"/>
      <c r="E785" s="106"/>
      <c r="F785" s="106"/>
      <c r="G785" s="106"/>
      <c r="H785" s="106"/>
      <c r="I785" s="106"/>
      <c r="J785" s="106"/>
      <c r="K785" s="106"/>
    </row>
    <row r="786" customHeight="1" spans="1:11">
      <c r="A786" s="106"/>
      <c r="B786" s="106"/>
      <c r="C786" s="106"/>
      <c r="D786" s="106"/>
      <c r="E786" s="106"/>
      <c r="F786" s="106"/>
      <c r="G786" s="106"/>
      <c r="H786" s="106"/>
      <c r="I786" s="106"/>
      <c r="J786" s="106"/>
      <c r="K786" s="106"/>
    </row>
    <row r="787" customHeight="1" spans="1:11">
      <c r="A787" s="106"/>
      <c r="B787" s="106"/>
      <c r="C787" s="106"/>
      <c r="D787" s="106"/>
      <c r="E787" s="106"/>
      <c r="F787" s="106"/>
      <c r="G787" s="106"/>
      <c r="H787" s="106"/>
      <c r="I787" s="106"/>
      <c r="J787" s="106"/>
      <c r="K787" s="106"/>
    </row>
    <row r="788" customHeight="1" spans="1:11">
      <c r="A788" s="106"/>
      <c r="B788" s="106"/>
      <c r="C788" s="106"/>
      <c r="D788" s="106"/>
      <c r="E788" s="106"/>
      <c r="F788" s="106"/>
      <c r="G788" s="106"/>
      <c r="H788" s="106"/>
      <c r="I788" s="106"/>
      <c r="J788" s="106"/>
      <c r="K788" s="106"/>
    </row>
    <row r="789" customHeight="1" spans="1:11">
      <c r="A789" s="106"/>
      <c r="B789" s="106"/>
      <c r="C789" s="106"/>
      <c r="D789" s="106"/>
      <c r="E789" s="106"/>
      <c r="F789" s="106"/>
      <c r="G789" s="106"/>
      <c r="H789" s="106"/>
      <c r="I789" s="106"/>
      <c r="J789" s="106"/>
      <c r="K789" s="106"/>
    </row>
    <row r="790" customHeight="1" spans="1:11">
      <c r="A790" s="106"/>
      <c r="B790" s="106"/>
      <c r="C790" s="106"/>
      <c r="D790" s="106"/>
      <c r="E790" s="106"/>
      <c r="F790" s="106"/>
      <c r="G790" s="106"/>
      <c r="H790" s="106"/>
      <c r="I790" s="106"/>
      <c r="J790" s="106"/>
      <c r="K790" s="106"/>
    </row>
    <row r="791" customHeight="1" spans="1:11">
      <c r="A791" s="106"/>
      <c r="B791" s="106"/>
      <c r="C791" s="106"/>
      <c r="D791" s="106"/>
      <c r="E791" s="106"/>
      <c r="F791" s="106"/>
      <c r="G791" s="106"/>
      <c r="H791" s="106"/>
      <c r="I791" s="106"/>
      <c r="J791" s="106"/>
      <c r="K791" s="106"/>
    </row>
    <row r="792" customHeight="1" spans="1:11">
      <c r="A792" s="106"/>
      <c r="B792" s="106"/>
      <c r="C792" s="106"/>
      <c r="D792" s="106"/>
      <c r="E792" s="106"/>
      <c r="F792" s="106"/>
      <c r="G792" s="106"/>
      <c r="H792" s="106"/>
      <c r="I792" s="106"/>
      <c r="J792" s="106"/>
      <c r="K792" s="106"/>
    </row>
    <row r="793" customHeight="1" spans="1:11">
      <c r="A793" s="106"/>
      <c r="B793" s="106"/>
      <c r="C793" s="106"/>
      <c r="D793" s="106"/>
      <c r="E793" s="106"/>
      <c r="F793" s="106"/>
      <c r="G793" s="106"/>
      <c r="H793" s="106"/>
      <c r="I793" s="106"/>
      <c r="J793" s="106"/>
      <c r="K793" s="106"/>
    </row>
    <row r="794" customHeight="1" spans="1:11">
      <c r="A794" s="106"/>
      <c r="B794" s="106"/>
      <c r="C794" s="106"/>
      <c r="D794" s="106"/>
      <c r="E794" s="106"/>
      <c r="F794" s="106"/>
      <c r="G794" s="106"/>
      <c r="H794" s="106"/>
      <c r="I794" s="106"/>
      <c r="J794" s="106"/>
      <c r="K794" s="106"/>
    </row>
    <row r="795" customHeight="1" spans="1:11">
      <c r="A795" s="106"/>
      <c r="B795" s="106"/>
      <c r="C795" s="106"/>
      <c r="D795" s="106"/>
      <c r="E795" s="106"/>
      <c r="F795" s="106"/>
      <c r="G795" s="106"/>
      <c r="H795" s="106"/>
      <c r="I795" s="106"/>
      <c r="J795" s="106"/>
      <c r="K795" s="106"/>
    </row>
    <row r="796" customHeight="1" spans="1:11">
      <c r="A796" s="106"/>
      <c r="B796" s="106"/>
      <c r="C796" s="106"/>
      <c r="D796" s="106"/>
      <c r="E796" s="106"/>
      <c r="F796" s="106"/>
      <c r="G796" s="106"/>
      <c r="H796" s="106"/>
      <c r="I796" s="106"/>
      <c r="J796" s="106"/>
      <c r="K796" s="106"/>
    </row>
    <row r="797" customHeight="1" spans="1:11">
      <c r="A797" s="106"/>
      <c r="B797" s="106"/>
      <c r="C797" s="106"/>
      <c r="D797" s="106"/>
      <c r="E797" s="106"/>
      <c r="F797" s="106"/>
      <c r="G797" s="106"/>
      <c r="H797" s="106"/>
      <c r="I797" s="106"/>
      <c r="J797" s="106"/>
      <c r="K797" s="106"/>
    </row>
    <row r="798" customHeight="1" spans="1:11">
      <c r="A798" s="106"/>
      <c r="B798" s="106"/>
      <c r="C798" s="106"/>
      <c r="D798" s="106"/>
      <c r="E798" s="106"/>
      <c r="F798" s="106"/>
      <c r="G798" s="106"/>
      <c r="H798" s="106"/>
      <c r="I798" s="106"/>
      <c r="J798" s="106"/>
      <c r="K798" s="106"/>
    </row>
    <row r="799" customHeight="1" spans="1:11">
      <c r="A799" s="106"/>
      <c r="B799" s="106"/>
      <c r="C799" s="106"/>
      <c r="D799" s="106"/>
      <c r="E799" s="106"/>
      <c r="F799" s="106"/>
      <c r="G799" s="106"/>
      <c r="H799" s="106"/>
      <c r="I799" s="106"/>
      <c r="J799" s="106"/>
      <c r="K799" s="106"/>
    </row>
    <row r="800" customHeight="1" spans="1:11">
      <c r="A800" s="106"/>
      <c r="B800" s="106"/>
      <c r="C800" s="106"/>
      <c r="D800" s="106"/>
      <c r="E800" s="106"/>
      <c r="F800" s="106"/>
      <c r="G800" s="106"/>
      <c r="H800" s="106"/>
      <c r="I800" s="106"/>
      <c r="J800" s="106"/>
      <c r="K800" s="106"/>
    </row>
    <row r="801" customHeight="1" spans="1:11">
      <c r="A801" s="106"/>
      <c r="B801" s="106"/>
      <c r="C801" s="106"/>
      <c r="D801" s="106"/>
      <c r="E801" s="106"/>
      <c r="F801" s="106"/>
      <c r="G801" s="106"/>
      <c r="H801" s="106"/>
      <c r="I801" s="106"/>
      <c r="J801" s="106"/>
      <c r="K801" s="106"/>
    </row>
    <row r="802" customHeight="1" spans="1:11">
      <c r="A802" s="106"/>
      <c r="B802" s="106"/>
      <c r="C802" s="106"/>
      <c r="D802" s="106"/>
      <c r="E802" s="106"/>
      <c r="F802" s="106"/>
      <c r="G802" s="106"/>
      <c r="H802" s="106"/>
      <c r="I802" s="106"/>
      <c r="J802" s="106"/>
      <c r="K802" s="106"/>
    </row>
    <row r="803" customHeight="1" spans="1:11">
      <c r="A803" s="106"/>
      <c r="B803" s="106"/>
      <c r="C803" s="106"/>
      <c r="D803" s="106"/>
      <c r="E803" s="106"/>
      <c r="F803" s="106"/>
      <c r="G803" s="106"/>
      <c r="H803" s="106"/>
      <c r="I803" s="106"/>
      <c r="J803" s="106"/>
      <c r="K803" s="106"/>
    </row>
    <row r="804" customHeight="1" spans="1:11">
      <c r="A804" s="106"/>
      <c r="B804" s="106"/>
      <c r="C804" s="106"/>
      <c r="D804" s="106"/>
      <c r="E804" s="106"/>
      <c r="F804" s="106"/>
      <c r="G804" s="106"/>
      <c r="H804" s="106"/>
      <c r="I804" s="106"/>
      <c r="J804" s="106"/>
      <c r="K804" s="106"/>
    </row>
    <row r="805" customHeight="1" spans="1:11">
      <c r="A805" s="106"/>
      <c r="B805" s="106"/>
      <c r="C805" s="106"/>
      <c r="D805" s="106"/>
      <c r="E805" s="106"/>
      <c r="F805" s="106"/>
      <c r="G805" s="106"/>
      <c r="H805" s="106"/>
      <c r="I805" s="106"/>
      <c r="J805" s="106"/>
      <c r="K805" s="106"/>
    </row>
    <row r="806" customHeight="1" spans="1:11">
      <c r="A806" s="106"/>
      <c r="B806" s="106"/>
      <c r="C806" s="106"/>
      <c r="D806" s="106"/>
      <c r="E806" s="106"/>
      <c r="F806" s="106"/>
      <c r="G806" s="106"/>
      <c r="H806" s="106"/>
      <c r="I806" s="106"/>
      <c r="J806" s="106"/>
      <c r="K806" s="106"/>
    </row>
    <row r="807" customHeight="1" spans="1:11">
      <c r="A807" s="106"/>
      <c r="B807" s="106"/>
      <c r="C807" s="106"/>
      <c r="D807" s="106"/>
      <c r="E807" s="106"/>
      <c r="F807" s="106"/>
      <c r="G807" s="106"/>
      <c r="H807" s="106"/>
      <c r="I807" s="106"/>
      <c r="J807" s="106"/>
      <c r="K807" s="106"/>
    </row>
    <row r="808" customHeight="1" spans="1:11">
      <c r="A808" s="106"/>
      <c r="B808" s="106"/>
      <c r="C808" s="106"/>
      <c r="D808" s="106"/>
      <c r="E808" s="106"/>
      <c r="F808" s="106"/>
      <c r="G808" s="106"/>
      <c r="H808" s="106"/>
      <c r="I808" s="106"/>
      <c r="J808" s="106"/>
      <c r="K808" s="106"/>
    </row>
    <row r="809" customHeight="1" spans="1:11">
      <c r="A809" s="106"/>
      <c r="B809" s="106"/>
      <c r="C809" s="106"/>
      <c r="D809" s="106"/>
      <c r="E809" s="106"/>
      <c r="F809" s="106"/>
      <c r="G809" s="106"/>
      <c r="H809" s="106"/>
      <c r="I809" s="106"/>
      <c r="J809" s="106"/>
      <c r="K809" s="106"/>
    </row>
    <row r="810" customHeight="1" spans="1:11">
      <c r="A810" s="106"/>
      <c r="B810" s="106"/>
      <c r="C810" s="106"/>
      <c r="D810" s="106"/>
      <c r="E810" s="106"/>
      <c r="F810" s="106"/>
      <c r="G810" s="106"/>
      <c r="H810" s="106"/>
      <c r="I810" s="106"/>
      <c r="J810" s="106"/>
      <c r="K810" s="106"/>
    </row>
    <row r="811" customHeight="1" spans="1:11">
      <c r="A811" s="106"/>
      <c r="B811" s="106"/>
      <c r="C811" s="106"/>
      <c r="D811" s="106"/>
      <c r="E811" s="106"/>
      <c r="F811" s="106"/>
      <c r="G811" s="106"/>
      <c r="H811" s="106"/>
      <c r="I811" s="106"/>
      <c r="J811" s="106"/>
      <c r="K811" s="106"/>
    </row>
    <row r="812" customHeight="1" spans="1:11">
      <c r="A812" s="106"/>
      <c r="B812" s="106"/>
      <c r="C812" s="106"/>
      <c r="D812" s="106"/>
      <c r="E812" s="106"/>
      <c r="F812" s="106"/>
      <c r="G812" s="106"/>
      <c r="H812" s="106"/>
      <c r="I812" s="106"/>
      <c r="J812" s="106"/>
      <c r="K812" s="106"/>
    </row>
    <row r="813" customHeight="1" spans="1:11">
      <c r="A813" s="106"/>
      <c r="B813" s="106"/>
      <c r="C813" s="106"/>
      <c r="D813" s="106"/>
      <c r="E813" s="106"/>
      <c r="F813" s="106"/>
      <c r="G813" s="106"/>
      <c r="H813" s="106"/>
      <c r="I813" s="106"/>
      <c r="J813" s="106"/>
      <c r="K813" s="106"/>
    </row>
    <row r="814" customHeight="1" spans="1:11">
      <c r="A814" s="106"/>
      <c r="B814" s="106"/>
      <c r="C814" s="106"/>
      <c r="D814" s="106"/>
      <c r="E814" s="106"/>
      <c r="F814" s="106"/>
      <c r="G814" s="106"/>
      <c r="H814" s="106"/>
      <c r="I814" s="106"/>
      <c r="J814" s="106"/>
      <c r="K814" s="106"/>
    </row>
    <row r="815" customHeight="1" spans="1:11">
      <c r="A815" s="106"/>
      <c r="B815" s="106"/>
      <c r="C815" s="106"/>
      <c r="D815" s="106"/>
      <c r="E815" s="106"/>
      <c r="F815" s="106"/>
      <c r="G815" s="106"/>
      <c r="H815" s="106"/>
      <c r="I815" s="106"/>
      <c r="J815" s="106"/>
      <c r="K815" s="106"/>
    </row>
    <row r="816" customHeight="1" spans="1:11">
      <c r="A816" s="106"/>
      <c r="B816" s="106"/>
      <c r="C816" s="106"/>
      <c r="D816" s="106"/>
      <c r="E816" s="106"/>
      <c r="F816" s="106"/>
      <c r="G816" s="106"/>
      <c r="H816" s="106"/>
      <c r="I816" s="106"/>
      <c r="J816" s="106"/>
      <c r="K816" s="106"/>
    </row>
    <row r="817" customHeight="1" spans="1:11">
      <c r="A817" s="106"/>
      <c r="B817" s="106"/>
      <c r="C817" s="106"/>
      <c r="D817" s="106"/>
      <c r="E817" s="106"/>
      <c r="F817" s="106"/>
      <c r="G817" s="106"/>
      <c r="H817" s="106"/>
      <c r="I817" s="106"/>
      <c r="J817" s="106"/>
      <c r="K817" s="106"/>
    </row>
    <row r="818" customHeight="1" spans="1:11">
      <c r="A818" s="106"/>
      <c r="B818" s="106"/>
      <c r="C818" s="106"/>
      <c r="D818" s="106"/>
      <c r="E818" s="106"/>
      <c r="F818" s="106"/>
      <c r="G818" s="106"/>
      <c r="H818" s="106"/>
      <c r="I818" s="106"/>
      <c r="J818" s="106"/>
      <c r="K818" s="106"/>
    </row>
    <row r="819" customHeight="1" spans="1:11">
      <c r="A819" s="106"/>
      <c r="B819" s="106"/>
      <c r="C819" s="106"/>
      <c r="D819" s="106"/>
      <c r="E819" s="106"/>
      <c r="F819" s="106"/>
      <c r="G819" s="106"/>
      <c r="H819" s="106"/>
      <c r="I819" s="106"/>
      <c r="J819" s="106"/>
      <c r="K819" s="106"/>
    </row>
    <row r="820" customHeight="1" spans="1:11">
      <c r="A820" s="106"/>
      <c r="B820" s="106"/>
      <c r="C820" s="106"/>
      <c r="D820" s="106"/>
      <c r="E820" s="106"/>
      <c r="F820" s="106"/>
      <c r="G820" s="106"/>
      <c r="H820" s="106"/>
      <c r="I820" s="106"/>
      <c r="J820" s="106"/>
      <c r="K820" s="106"/>
    </row>
    <row r="821" customHeight="1" spans="1:11">
      <c r="A821" s="106"/>
      <c r="B821" s="106"/>
      <c r="C821" s="106"/>
      <c r="D821" s="106"/>
      <c r="E821" s="106"/>
      <c r="F821" s="106"/>
      <c r="G821" s="106"/>
      <c r="H821" s="106"/>
      <c r="I821" s="106"/>
      <c r="J821" s="106"/>
      <c r="K821" s="106"/>
    </row>
    <row r="822" customHeight="1" spans="1:11">
      <c r="A822" s="106"/>
      <c r="B822" s="106"/>
      <c r="C822" s="106"/>
      <c r="D822" s="106"/>
      <c r="E822" s="106"/>
      <c r="F822" s="106"/>
      <c r="G822" s="106"/>
      <c r="H822" s="106"/>
      <c r="I822" s="106"/>
      <c r="J822" s="106"/>
      <c r="K822" s="106"/>
    </row>
    <row r="823" customHeight="1" spans="1:11">
      <c r="A823" s="106"/>
      <c r="B823" s="106"/>
      <c r="C823" s="106"/>
      <c r="D823" s="106"/>
      <c r="E823" s="106"/>
      <c r="F823" s="106"/>
      <c r="G823" s="106"/>
      <c r="H823" s="106"/>
      <c r="I823" s="106"/>
      <c r="J823" s="106"/>
      <c r="K823" s="106"/>
    </row>
    <row r="824" customHeight="1" spans="1:11">
      <c r="A824" s="106"/>
      <c r="B824" s="106"/>
      <c r="C824" s="106"/>
      <c r="D824" s="106"/>
      <c r="E824" s="106"/>
      <c r="F824" s="106"/>
      <c r="G824" s="106"/>
      <c r="H824" s="106"/>
      <c r="I824" s="106"/>
      <c r="J824" s="106"/>
      <c r="K824" s="106"/>
    </row>
    <row r="825" customHeight="1" spans="1:11">
      <c r="A825" s="106"/>
      <c r="B825" s="106"/>
      <c r="C825" s="106"/>
      <c r="D825" s="106"/>
      <c r="E825" s="106"/>
      <c r="F825" s="106"/>
      <c r="G825" s="106"/>
      <c r="H825" s="106"/>
      <c r="I825" s="106"/>
      <c r="J825" s="106"/>
      <c r="K825" s="106"/>
    </row>
    <row r="826" customHeight="1" spans="1:11">
      <c r="A826" s="106"/>
      <c r="B826" s="106"/>
      <c r="C826" s="106"/>
      <c r="D826" s="106"/>
      <c r="E826" s="106"/>
      <c r="F826" s="106"/>
      <c r="G826" s="106"/>
      <c r="H826" s="106"/>
      <c r="I826" s="106"/>
      <c r="J826" s="106"/>
      <c r="K826" s="106"/>
    </row>
    <row r="827" customHeight="1" spans="1:11">
      <c r="A827" s="106"/>
      <c r="B827" s="106"/>
      <c r="C827" s="106"/>
      <c r="D827" s="106"/>
      <c r="E827" s="106"/>
      <c r="F827" s="106"/>
      <c r="G827" s="106"/>
      <c r="H827" s="106"/>
      <c r="I827" s="106"/>
      <c r="J827" s="106"/>
      <c r="K827" s="106"/>
    </row>
    <row r="828" customHeight="1" spans="1:11">
      <c r="A828" s="106"/>
      <c r="B828" s="106"/>
      <c r="C828" s="106"/>
      <c r="D828" s="106"/>
      <c r="E828" s="106"/>
      <c r="F828" s="106"/>
      <c r="G828" s="106"/>
      <c r="H828" s="106"/>
      <c r="I828" s="106"/>
      <c r="J828" s="106"/>
      <c r="K828" s="106"/>
    </row>
    <row r="829" customHeight="1" spans="1:11">
      <c r="A829" s="106"/>
      <c r="B829" s="106"/>
      <c r="C829" s="106"/>
      <c r="D829" s="106"/>
      <c r="E829" s="106"/>
      <c r="F829" s="106"/>
      <c r="G829" s="106"/>
      <c r="H829" s="106"/>
      <c r="I829" s="106"/>
      <c r="J829" s="106"/>
      <c r="K829" s="106"/>
    </row>
    <row r="830" customHeight="1" spans="1:11">
      <c r="A830" s="106"/>
      <c r="B830" s="106"/>
      <c r="C830" s="106"/>
      <c r="D830" s="106"/>
      <c r="E830" s="106"/>
      <c r="F830" s="106"/>
      <c r="G830" s="106"/>
      <c r="H830" s="106"/>
      <c r="I830" s="106"/>
      <c r="J830" s="106"/>
      <c r="K830" s="106"/>
    </row>
    <row r="831" customHeight="1" spans="1:11">
      <c r="A831" s="106"/>
      <c r="B831" s="106"/>
      <c r="C831" s="106"/>
      <c r="D831" s="106"/>
      <c r="E831" s="106"/>
      <c r="F831" s="106"/>
      <c r="G831" s="106"/>
      <c r="H831" s="106"/>
      <c r="I831" s="106"/>
      <c r="J831" s="106"/>
      <c r="K831" s="106"/>
    </row>
    <row r="832" customHeight="1" spans="1:11">
      <c r="A832" s="106"/>
      <c r="B832" s="106"/>
      <c r="C832" s="106"/>
      <c r="D832" s="106"/>
      <c r="E832" s="106"/>
      <c r="F832" s="106"/>
      <c r="G832" s="106"/>
      <c r="H832" s="106"/>
      <c r="I832" s="106"/>
      <c r="J832" s="106"/>
      <c r="K832" s="106"/>
    </row>
    <row r="833" customHeight="1" spans="1:11">
      <c r="A833" s="106"/>
      <c r="B833" s="106"/>
      <c r="C833" s="106"/>
      <c r="D833" s="106"/>
      <c r="E833" s="106"/>
      <c r="F833" s="106"/>
      <c r="G833" s="106"/>
      <c r="H833" s="106"/>
      <c r="I833" s="106"/>
      <c r="J833" s="106"/>
      <c r="K833" s="106"/>
    </row>
    <row r="834" customHeight="1" spans="1:11">
      <c r="A834" s="106"/>
      <c r="B834" s="106"/>
      <c r="C834" s="106"/>
      <c r="D834" s="106"/>
      <c r="E834" s="106"/>
      <c r="F834" s="106"/>
      <c r="G834" s="106"/>
      <c r="H834" s="106"/>
      <c r="I834" s="106"/>
      <c r="J834" s="106"/>
      <c r="K834" s="106"/>
    </row>
    <row r="835" customHeight="1" spans="1:11">
      <c r="A835" s="106"/>
      <c r="B835" s="106"/>
      <c r="C835" s="106"/>
      <c r="D835" s="106"/>
      <c r="E835" s="106"/>
      <c r="F835" s="106"/>
      <c r="G835" s="106"/>
      <c r="H835" s="106"/>
      <c r="I835" s="106"/>
      <c r="J835" s="106"/>
      <c r="K835" s="106"/>
    </row>
    <row r="836" customHeight="1" spans="1:11">
      <c r="A836" s="106"/>
      <c r="B836" s="106"/>
      <c r="C836" s="106"/>
      <c r="D836" s="106"/>
      <c r="E836" s="106"/>
      <c r="F836" s="106"/>
      <c r="G836" s="106"/>
      <c r="H836" s="106"/>
      <c r="I836" s="106"/>
      <c r="J836" s="106"/>
      <c r="K836" s="106"/>
    </row>
    <row r="837" customHeight="1" spans="1:11">
      <c r="A837" s="106"/>
      <c r="B837" s="106"/>
      <c r="C837" s="106"/>
      <c r="D837" s="106"/>
      <c r="E837" s="106"/>
      <c r="F837" s="106"/>
      <c r="G837" s="106"/>
      <c r="H837" s="106"/>
      <c r="I837" s="106"/>
      <c r="J837" s="106"/>
      <c r="K837" s="106"/>
    </row>
    <row r="838" customHeight="1" spans="1:11">
      <c r="A838" s="106"/>
      <c r="B838" s="106"/>
      <c r="C838" s="106"/>
      <c r="D838" s="106"/>
      <c r="E838" s="106"/>
      <c r="F838" s="106"/>
      <c r="G838" s="106"/>
      <c r="H838" s="106"/>
      <c r="I838" s="106"/>
      <c r="J838" s="106"/>
      <c r="K838" s="106"/>
    </row>
    <row r="839" customHeight="1" spans="1:11">
      <c r="A839" s="106"/>
      <c r="B839" s="106"/>
      <c r="C839" s="106"/>
      <c r="D839" s="106"/>
      <c r="E839" s="106"/>
      <c r="F839" s="106"/>
      <c r="G839" s="106"/>
      <c r="H839" s="106"/>
      <c r="I839" s="106"/>
      <c r="J839" s="106"/>
      <c r="K839" s="106"/>
    </row>
    <row r="840" customHeight="1" spans="1:11">
      <c r="A840" s="106"/>
      <c r="B840" s="106"/>
      <c r="C840" s="106"/>
      <c r="D840" s="106"/>
      <c r="E840" s="106"/>
      <c r="F840" s="106"/>
      <c r="G840" s="106"/>
      <c r="H840" s="106"/>
      <c r="I840" s="106"/>
      <c r="J840" s="106"/>
      <c r="K840" s="106"/>
    </row>
    <row r="841" customHeight="1" spans="1:11">
      <c r="A841" s="106"/>
      <c r="B841" s="106"/>
      <c r="C841" s="106"/>
      <c r="D841" s="106"/>
      <c r="E841" s="106"/>
      <c r="F841" s="106"/>
      <c r="G841" s="106"/>
      <c r="H841" s="106"/>
      <c r="I841" s="106"/>
      <c r="J841" s="106"/>
      <c r="K841" s="106"/>
    </row>
    <row r="842" customHeight="1" spans="1:11">
      <c r="A842" s="106"/>
      <c r="B842" s="106"/>
      <c r="C842" s="106"/>
      <c r="D842" s="106"/>
      <c r="E842" s="106"/>
      <c r="F842" s="106"/>
      <c r="G842" s="106"/>
      <c r="H842" s="106"/>
      <c r="I842" s="106"/>
      <c r="J842" s="106"/>
      <c r="K842" s="106"/>
    </row>
    <row r="843" customHeight="1" spans="1:11">
      <c r="A843" s="106"/>
      <c r="B843" s="106"/>
      <c r="C843" s="106"/>
      <c r="D843" s="106"/>
      <c r="E843" s="106"/>
      <c r="F843" s="106"/>
      <c r="G843" s="106"/>
      <c r="H843" s="106"/>
      <c r="I843" s="106"/>
      <c r="J843" s="106"/>
      <c r="K843" s="106"/>
    </row>
    <row r="844" customHeight="1" spans="1:11">
      <c r="A844" s="106"/>
      <c r="B844" s="106"/>
      <c r="C844" s="106"/>
      <c r="D844" s="106"/>
      <c r="E844" s="106"/>
      <c r="F844" s="106"/>
      <c r="G844" s="106"/>
      <c r="H844" s="106"/>
      <c r="I844" s="106"/>
      <c r="J844" s="106"/>
      <c r="K844" s="106"/>
    </row>
    <row r="845" customHeight="1" spans="1:11">
      <c r="A845" s="106"/>
      <c r="B845" s="106"/>
      <c r="C845" s="106"/>
      <c r="D845" s="106"/>
      <c r="E845" s="106"/>
      <c r="F845" s="106"/>
      <c r="G845" s="106"/>
      <c r="H845" s="106"/>
      <c r="I845" s="106"/>
      <c r="J845" s="106"/>
      <c r="K845" s="106"/>
    </row>
    <row r="846" customHeight="1" spans="1:11">
      <c r="A846" s="106"/>
      <c r="B846" s="106"/>
      <c r="C846" s="106"/>
      <c r="D846" s="106"/>
      <c r="E846" s="106"/>
      <c r="F846" s="106"/>
      <c r="G846" s="106"/>
      <c r="H846" s="106"/>
      <c r="I846" s="106"/>
      <c r="J846" s="106"/>
      <c r="K846" s="106"/>
    </row>
    <row r="847" customHeight="1" spans="1:11">
      <c r="A847" s="106"/>
      <c r="B847" s="106"/>
      <c r="C847" s="106"/>
      <c r="D847" s="106"/>
      <c r="E847" s="106"/>
      <c r="F847" s="106"/>
      <c r="G847" s="106"/>
      <c r="H847" s="106"/>
      <c r="I847" s="106"/>
      <c r="J847" s="106"/>
      <c r="K847" s="106"/>
    </row>
    <row r="848" customHeight="1" spans="1:11">
      <c r="A848" s="106"/>
      <c r="B848" s="106"/>
      <c r="C848" s="106"/>
      <c r="D848" s="106"/>
      <c r="E848" s="106"/>
      <c r="F848" s="106"/>
      <c r="G848" s="106"/>
      <c r="H848" s="106"/>
      <c r="I848" s="106"/>
      <c r="J848" s="106"/>
      <c r="K848" s="106"/>
    </row>
    <row r="849" customHeight="1" spans="1:11">
      <c r="A849" s="106"/>
      <c r="B849" s="106"/>
      <c r="C849" s="106"/>
      <c r="D849" s="106"/>
      <c r="E849" s="106"/>
      <c r="F849" s="106"/>
      <c r="G849" s="106"/>
      <c r="H849" s="106"/>
      <c r="I849" s="106"/>
      <c r="J849" s="106"/>
      <c r="K849" s="106"/>
    </row>
    <row r="850" customHeight="1" spans="1:11">
      <c r="A850" s="106"/>
      <c r="B850" s="106"/>
      <c r="C850" s="106"/>
      <c r="D850" s="106"/>
      <c r="E850" s="106"/>
      <c r="F850" s="106"/>
      <c r="G850" s="106"/>
      <c r="H850" s="106"/>
      <c r="I850" s="106"/>
      <c r="J850" s="106"/>
      <c r="K850" s="106"/>
    </row>
    <row r="851" customHeight="1" spans="1:11">
      <c r="A851" s="106"/>
      <c r="B851" s="106"/>
      <c r="C851" s="106"/>
      <c r="D851" s="106"/>
      <c r="E851" s="106"/>
      <c r="F851" s="106"/>
      <c r="G851" s="106"/>
      <c r="H851" s="106"/>
      <c r="I851" s="106"/>
      <c r="J851" s="106"/>
      <c r="K851" s="106"/>
    </row>
    <row r="852" customHeight="1" spans="1:11">
      <c r="A852" s="106"/>
      <c r="B852" s="106"/>
      <c r="C852" s="106"/>
      <c r="D852" s="106"/>
      <c r="E852" s="106"/>
      <c r="F852" s="106"/>
      <c r="G852" s="106"/>
      <c r="H852" s="106"/>
      <c r="I852" s="106"/>
      <c r="J852" s="106"/>
      <c r="K852" s="106"/>
    </row>
    <row r="853" customHeight="1" spans="1:11">
      <c r="A853" s="106"/>
      <c r="B853" s="106"/>
      <c r="C853" s="106"/>
      <c r="D853" s="106"/>
      <c r="E853" s="106"/>
      <c r="F853" s="106"/>
      <c r="G853" s="106"/>
      <c r="H853" s="106"/>
      <c r="I853" s="106"/>
      <c r="J853" s="106"/>
      <c r="K853" s="106"/>
    </row>
    <row r="854" customHeight="1" spans="1:11">
      <c r="A854" s="106"/>
      <c r="B854" s="106"/>
      <c r="C854" s="106"/>
      <c r="D854" s="106"/>
      <c r="E854" s="106"/>
      <c r="F854" s="106"/>
      <c r="G854" s="106"/>
      <c r="H854" s="106"/>
      <c r="I854" s="106"/>
      <c r="J854" s="106"/>
      <c r="K854" s="106"/>
    </row>
    <row r="855" customHeight="1" spans="1:11">
      <c r="A855" s="106"/>
      <c r="B855" s="106"/>
      <c r="C855" s="106"/>
      <c r="D855" s="106"/>
      <c r="E855" s="106"/>
      <c r="F855" s="106"/>
      <c r="G855" s="106"/>
      <c r="H855" s="106"/>
      <c r="I855" s="106"/>
      <c r="J855" s="106"/>
      <c r="K855" s="106"/>
    </row>
    <row r="856" customHeight="1" spans="1:11">
      <c r="A856" s="106"/>
      <c r="B856" s="106"/>
      <c r="C856" s="106"/>
      <c r="D856" s="106"/>
      <c r="E856" s="106"/>
      <c r="F856" s="106"/>
      <c r="G856" s="106"/>
      <c r="H856" s="106"/>
      <c r="I856" s="106"/>
      <c r="J856" s="106"/>
      <c r="K856" s="106"/>
    </row>
    <row r="857" customHeight="1" spans="1:11">
      <c r="A857" s="106"/>
      <c r="B857" s="106"/>
      <c r="C857" s="106"/>
      <c r="D857" s="106"/>
      <c r="E857" s="106"/>
      <c r="F857" s="106"/>
      <c r="G857" s="106"/>
      <c r="H857" s="106"/>
      <c r="I857" s="106"/>
      <c r="J857" s="106"/>
      <c r="K857" s="106"/>
    </row>
    <row r="858" customHeight="1" spans="1:11">
      <c r="A858" s="106"/>
      <c r="B858" s="106"/>
      <c r="C858" s="106"/>
      <c r="D858" s="106"/>
      <c r="E858" s="106"/>
      <c r="F858" s="106"/>
      <c r="G858" s="106"/>
      <c r="H858" s="106"/>
      <c r="I858" s="106"/>
      <c r="J858" s="106"/>
      <c r="K858" s="106"/>
    </row>
    <row r="859" customHeight="1" spans="1:11">
      <c r="A859" s="106"/>
      <c r="B859" s="106"/>
      <c r="C859" s="106"/>
      <c r="D859" s="106"/>
      <c r="E859" s="106"/>
      <c r="F859" s="106"/>
      <c r="G859" s="106"/>
      <c r="H859" s="106"/>
      <c r="I859" s="106"/>
      <c r="J859" s="106"/>
      <c r="K859" s="106"/>
    </row>
    <row r="860" customHeight="1" spans="1:11">
      <c r="A860" s="106"/>
      <c r="B860" s="106"/>
      <c r="C860" s="106"/>
      <c r="D860" s="106"/>
      <c r="E860" s="106"/>
      <c r="F860" s="106"/>
      <c r="G860" s="106"/>
      <c r="H860" s="106"/>
      <c r="I860" s="106"/>
      <c r="J860" s="106"/>
      <c r="K860" s="106"/>
    </row>
    <row r="861" customHeight="1" spans="1:11">
      <c r="A861" s="106"/>
      <c r="B861" s="106"/>
      <c r="C861" s="106"/>
      <c r="D861" s="106"/>
      <c r="E861" s="106"/>
      <c r="F861" s="106"/>
      <c r="G861" s="106"/>
      <c r="H861" s="106"/>
      <c r="I861" s="106"/>
      <c r="J861" s="106"/>
      <c r="K861" s="106"/>
    </row>
    <row r="862" customHeight="1" spans="1:11">
      <c r="A862" s="106"/>
      <c r="B862" s="106"/>
      <c r="C862" s="106"/>
      <c r="D862" s="106"/>
      <c r="E862" s="106"/>
      <c r="F862" s="106"/>
      <c r="G862" s="106"/>
      <c r="H862" s="106"/>
      <c r="I862" s="106"/>
      <c r="J862" s="106"/>
      <c r="K862" s="106"/>
    </row>
    <row r="863" customHeight="1" spans="1:11">
      <c r="A863" s="106"/>
      <c r="B863" s="106"/>
      <c r="C863" s="106"/>
      <c r="D863" s="106"/>
      <c r="E863" s="106"/>
      <c r="F863" s="106"/>
      <c r="G863" s="106"/>
      <c r="H863" s="106"/>
      <c r="I863" s="106"/>
      <c r="J863" s="106"/>
      <c r="K863" s="106"/>
    </row>
    <row r="864" customHeight="1" spans="1:11">
      <c r="A864" s="106"/>
      <c r="B864" s="106"/>
      <c r="C864" s="106"/>
      <c r="D864" s="106"/>
      <c r="E864" s="106"/>
      <c r="F864" s="106"/>
      <c r="G864" s="106"/>
      <c r="H864" s="106"/>
      <c r="I864" s="106"/>
      <c r="J864" s="106"/>
      <c r="K864" s="106"/>
    </row>
    <row r="865" customHeight="1" spans="1:11">
      <c r="A865" s="106"/>
      <c r="B865" s="106"/>
      <c r="C865" s="106"/>
      <c r="D865" s="106"/>
      <c r="E865" s="106"/>
      <c r="F865" s="106"/>
      <c r="G865" s="106"/>
      <c r="H865" s="106"/>
      <c r="I865" s="106"/>
      <c r="J865" s="106"/>
      <c r="K865" s="106"/>
    </row>
    <row r="866" customHeight="1" spans="1:11">
      <c r="A866" s="106"/>
      <c r="B866" s="106"/>
      <c r="C866" s="106"/>
      <c r="D866" s="106"/>
      <c r="E866" s="106"/>
      <c r="F866" s="106"/>
      <c r="G866" s="106"/>
      <c r="H866" s="106"/>
      <c r="I866" s="106"/>
      <c r="J866" s="106"/>
      <c r="K866" s="106"/>
    </row>
    <row r="867" customHeight="1" spans="1:11">
      <c r="A867" s="106"/>
      <c r="B867" s="106"/>
      <c r="C867" s="106"/>
      <c r="D867" s="106"/>
      <c r="E867" s="106"/>
      <c r="F867" s="106"/>
      <c r="G867" s="106"/>
      <c r="H867" s="106"/>
      <c r="I867" s="106"/>
      <c r="J867" s="106"/>
      <c r="K867" s="106"/>
    </row>
    <row r="868" customHeight="1" spans="1:11">
      <c r="A868" s="106"/>
      <c r="B868" s="106"/>
      <c r="C868" s="106"/>
      <c r="D868" s="106"/>
      <c r="E868" s="106"/>
      <c r="F868" s="106"/>
      <c r="G868" s="106"/>
      <c r="H868" s="106"/>
      <c r="I868" s="106"/>
      <c r="J868" s="106"/>
      <c r="K868" s="106"/>
    </row>
    <row r="869" customHeight="1" spans="1:11">
      <c r="A869" s="106"/>
      <c r="B869" s="106"/>
      <c r="C869" s="106"/>
      <c r="D869" s="106"/>
      <c r="E869" s="106"/>
      <c r="F869" s="106"/>
      <c r="G869" s="106"/>
      <c r="H869" s="106"/>
      <c r="I869" s="106"/>
      <c r="J869" s="106"/>
      <c r="K869" s="106"/>
    </row>
    <row r="870" customHeight="1" spans="1:11">
      <c r="A870" s="106"/>
      <c r="B870" s="106"/>
      <c r="C870" s="106"/>
      <c r="D870" s="106"/>
      <c r="E870" s="106"/>
      <c r="F870" s="106"/>
      <c r="G870" s="106"/>
      <c r="H870" s="106"/>
      <c r="I870" s="106"/>
      <c r="J870" s="106"/>
      <c r="K870" s="106"/>
    </row>
    <row r="871" customHeight="1" spans="1:11">
      <c r="A871" s="106"/>
      <c r="B871" s="106"/>
      <c r="C871" s="106"/>
      <c r="D871" s="106"/>
      <c r="E871" s="106"/>
      <c r="F871" s="106"/>
      <c r="G871" s="106"/>
      <c r="H871" s="106"/>
      <c r="I871" s="106"/>
      <c r="J871" s="106"/>
      <c r="K871" s="106"/>
    </row>
    <row r="872" customHeight="1" spans="1:11">
      <c r="A872" s="106"/>
      <c r="B872" s="106"/>
      <c r="C872" s="106"/>
      <c r="D872" s="106"/>
      <c r="E872" s="106"/>
      <c r="F872" s="106"/>
      <c r="G872" s="106"/>
      <c r="H872" s="106"/>
      <c r="I872" s="106"/>
      <c r="J872" s="106"/>
      <c r="K872" s="106"/>
    </row>
    <row r="873" customHeight="1" spans="1:11">
      <c r="A873" s="106"/>
      <c r="B873" s="106"/>
      <c r="C873" s="106"/>
      <c r="D873" s="106"/>
      <c r="E873" s="106"/>
      <c r="F873" s="106"/>
      <c r="G873" s="106"/>
      <c r="H873" s="106"/>
      <c r="I873" s="106"/>
      <c r="J873" s="106"/>
      <c r="K873" s="106"/>
    </row>
    <row r="874" customHeight="1" spans="1:11">
      <c r="A874" s="106"/>
      <c r="B874" s="106"/>
      <c r="C874" s="106"/>
      <c r="D874" s="106"/>
      <c r="E874" s="106"/>
      <c r="F874" s="106"/>
      <c r="G874" s="106"/>
      <c r="H874" s="106"/>
      <c r="I874" s="106"/>
      <c r="J874" s="106"/>
      <c r="K874" s="106"/>
    </row>
    <row r="875" customHeight="1" spans="1:11">
      <c r="A875" s="106"/>
      <c r="B875" s="106"/>
      <c r="C875" s="106"/>
      <c r="D875" s="106"/>
      <c r="E875" s="106"/>
      <c r="F875" s="106"/>
      <c r="G875" s="106"/>
      <c r="H875" s="106"/>
      <c r="I875" s="106"/>
      <c r="J875" s="106"/>
      <c r="K875" s="106"/>
    </row>
    <row r="876" customHeight="1" spans="1:11">
      <c r="A876" s="106"/>
      <c r="B876" s="106"/>
      <c r="C876" s="106"/>
      <c r="D876" s="106"/>
      <c r="E876" s="106"/>
      <c r="F876" s="106"/>
      <c r="G876" s="106"/>
      <c r="H876" s="106"/>
      <c r="I876" s="106"/>
      <c r="J876" s="106"/>
      <c r="K876" s="106"/>
    </row>
    <row r="877" customHeight="1" spans="1:11">
      <c r="A877" s="106"/>
      <c r="B877" s="106"/>
      <c r="C877" s="106"/>
      <c r="D877" s="106"/>
      <c r="E877" s="106"/>
      <c r="F877" s="106"/>
      <c r="G877" s="106"/>
      <c r="H877" s="106"/>
      <c r="I877" s="106"/>
      <c r="J877" s="106"/>
      <c r="K877" s="106"/>
    </row>
    <row r="878" customHeight="1" spans="1:11">
      <c r="A878" s="106"/>
      <c r="B878" s="106"/>
      <c r="C878" s="106"/>
      <c r="D878" s="106"/>
      <c r="E878" s="106"/>
      <c r="F878" s="106"/>
      <c r="G878" s="106"/>
      <c r="H878" s="106"/>
      <c r="I878" s="106"/>
      <c r="J878" s="106"/>
      <c r="K878" s="106"/>
    </row>
    <row r="879" customHeight="1" spans="1:11">
      <c r="A879" s="106"/>
      <c r="B879" s="106"/>
      <c r="C879" s="106"/>
      <c r="D879" s="106"/>
      <c r="E879" s="106"/>
      <c r="F879" s="106"/>
      <c r="G879" s="106"/>
      <c r="H879" s="106"/>
      <c r="I879" s="106"/>
      <c r="J879" s="106"/>
      <c r="K879" s="106"/>
    </row>
    <row r="880" customHeight="1" spans="1:11">
      <c r="A880" s="106"/>
      <c r="B880" s="106"/>
      <c r="C880" s="106"/>
      <c r="D880" s="106"/>
      <c r="E880" s="106"/>
      <c r="F880" s="106"/>
      <c r="G880" s="106"/>
      <c r="H880" s="106"/>
      <c r="I880" s="106"/>
      <c r="J880" s="106"/>
      <c r="K880" s="106"/>
    </row>
    <row r="881" customHeight="1" spans="1:11">
      <c r="A881" s="106"/>
      <c r="B881" s="106"/>
      <c r="C881" s="106"/>
      <c r="D881" s="106"/>
      <c r="E881" s="106"/>
      <c r="F881" s="106"/>
      <c r="G881" s="106"/>
      <c r="H881" s="106"/>
      <c r="I881" s="106"/>
      <c r="J881" s="106"/>
      <c r="K881" s="106"/>
    </row>
    <row r="882" customHeight="1" spans="1:11">
      <c r="A882" s="106"/>
      <c r="B882" s="106"/>
      <c r="C882" s="106"/>
      <c r="D882" s="106"/>
      <c r="E882" s="106"/>
      <c r="F882" s="106"/>
      <c r="G882" s="106"/>
      <c r="H882" s="106"/>
      <c r="I882" s="106"/>
      <c r="J882" s="106"/>
      <c r="K882" s="106"/>
    </row>
    <row r="883" customHeight="1" spans="1:11">
      <c r="A883" s="106"/>
      <c r="B883" s="106"/>
      <c r="C883" s="106"/>
      <c r="D883" s="106"/>
      <c r="E883" s="106"/>
      <c r="F883" s="106"/>
      <c r="G883" s="106"/>
      <c r="H883" s="106"/>
      <c r="I883" s="106"/>
      <c r="J883" s="106"/>
      <c r="K883" s="106"/>
    </row>
    <row r="884" customHeight="1" spans="1:11">
      <c r="A884" s="106"/>
      <c r="B884" s="106"/>
      <c r="C884" s="106"/>
      <c r="D884" s="106"/>
      <c r="E884" s="106"/>
      <c r="F884" s="106"/>
      <c r="G884" s="106"/>
      <c r="H884" s="106"/>
      <c r="I884" s="106"/>
      <c r="J884" s="106"/>
      <c r="K884" s="106"/>
    </row>
    <row r="885" customHeight="1" spans="1:11">
      <c r="A885" s="106"/>
      <c r="B885" s="106"/>
      <c r="C885" s="106"/>
      <c r="D885" s="106"/>
      <c r="E885" s="106"/>
      <c r="F885" s="106"/>
      <c r="G885" s="106"/>
      <c r="H885" s="106"/>
      <c r="I885" s="106"/>
      <c r="J885" s="106"/>
      <c r="K885" s="106"/>
    </row>
    <row r="886" customHeight="1" spans="1:11">
      <c r="A886" s="106"/>
      <c r="B886" s="106"/>
      <c r="C886" s="106"/>
      <c r="D886" s="106"/>
      <c r="E886" s="106"/>
      <c r="F886" s="106"/>
      <c r="G886" s="106"/>
      <c r="H886" s="106"/>
      <c r="I886" s="106"/>
      <c r="J886" s="106"/>
      <c r="K886" s="106"/>
    </row>
    <row r="887" customHeight="1" spans="1:11">
      <c r="A887" s="106"/>
      <c r="B887" s="106"/>
      <c r="C887" s="106"/>
      <c r="D887" s="106"/>
      <c r="E887" s="106"/>
      <c r="F887" s="106"/>
      <c r="G887" s="106"/>
      <c r="H887" s="106"/>
      <c r="I887" s="106"/>
      <c r="J887" s="106"/>
      <c r="K887" s="106"/>
    </row>
    <row r="888" customHeight="1" spans="1:11">
      <c r="A888" s="106"/>
      <c r="B888" s="106"/>
      <c r="C888" s="106"/>
      <c r="D888" s="106"/>
      <c r="E888" s="106"/>
      <c r="F888" s="106"/>
      <c r="G888" s="106"/>
      <c r="H888" s="106"/>
      <c r="I888" s="106"/>
      <c r="J888" s="106"/>
      <c r="K888" s="106"/>
    </row>
    <row r="889" customHeight="1" spans="1:11">
      <c r="A889" s="106"/>
      <c r="B889" s="106"/>
      <c r="C889" s="106"/>
      <c r="D889" s="106"/>
      <c r="E889" s="106"/>
      <c r="F889" s="106"/>
      <c r="G889" s="106"/>
      <c r="H889" s="106"/>
      <c r="I889" s="106"/>
      <c r="J889" s="106"/>
      <c r="K889" s="106"/>
    </row>
    <row r="890" customHeight="1" spans="1:11">
      <c r="A890" s="106"/>
      <c r="B890" s="106"/>
      <c r="C890" s="106"/>
      <c r="D890" s="106"/>
      <c r="E890" s="106"/>
      <c r="F890" s="106"/>
      <c r="G890" s="106"/>
      <c r="H890" s="106"/>
      <c r="I890" s="106"/>
      <c r="J890" s="106"/>
      <c r="K890" s="106"/>
    </row>
    <row r="891" customHeight="1" spans="1:11">
      <c r="A891" s="106"/>
      <c r="B891" s="106"/>
      <c r="C891" s="106"/>
      <c r="D891" s="106"/>
      <c r="E891" s="106"/>
      <c r="F891" s="106"/>
      <c r="G891" s="106"/>
      <c r="H891" s="106"/>
      <c r="I891" s="106"/>
      <c r="J891" s="106"/>
      <c r="K891" s="106"/>
    </row>
    <row r="892" customHeight="1" spans="1:11">
      <c r="A892" s="106"/>
      <c r="B892" s="106"/>
      <c r="C892" s="106"/>
      <c r="D892" s="106"/>
      <c r="E892" s="106"/>
      <c r="F892" s="106"/>
      <c r="G892" s="106"/>
      <c r="H892" s="106"/>
      <c r="I892" s="106"/>
      <c r="J892" s="106"/>
      <c r="K892" s="106"/>
    </row>
    <row r="893" customHeight="1" spans="1:11">
      <c r="A893" s="106"/>
      <c r="B893" s="106"/>
      <c r="C893" s="106"/>
      <c r="D893" s="106"/>
      <c r="E893" s="106"/>
      <c r="F893" s="106"/>
      <c r="G893" s="106"/>
      <c r="H893" s="106"/>
      <c r="I893" s="106"/>
      <c r="J893" s="106"/>
      <c r="K893" s="106"/>
    </row>
    <row r="894" customHeight="1" spans="1:11">
      <c r="A894" s="106"/>
      <c r="B894" s="106"/>
      <c r="C894" s="106"/>
      <c r="D894" s="106"/>
      <c r="E894" s="106"/>
      <c r="F894" s="106"/>
      <c r="G894" s="106"/>
      <c r="H894" s="106"/>
      <c r="I894" s="106"/>
      <c r="J894" s="106"/>
      <c r="K894" s="106"/>
    </row>
    <row r="895" customHeight="1" spans="1:11">
      <c r="A895" s="106"/>
      <c r="B895" s="106"/>
      <c r="C895" s="106"/>
      <c r="D895" s="106"/>
      <c r="E895" s="106"/>
      <c r="F895" s="106"/>
      <c r="G895" s="106"/>
      <c r="H895" s="106"/>
      <c r="I895" s="106"/>
      <c r="J895" s="106"/>
      <c r="K895" s="106"/>
    </row>
    <row r="896" customHeight="1" spans="1:11">
      <c r="A896" s="106"/>
      <c r="B896" s="106"/>
      <c r="C896" s="106"/>
      <c r="D896" s="106"/>
      <c r="E896" s="106"/>
      <c r="F896" s="106"/>
      <c r="G896" s="106"/>
      <c r="H896" s="106"/>
      <c r="I896" s="106"/>
      <c r="J896" s="106"/>
      <c r="K896" s="106"/>
    </row>
    <row r="897" customHeight="1" spans="1:11">
      <c r="A897" s="106"/>
      <c r="B897" s="106"/>
      <c r="C897" s="106"/>
      <c r="D897" s="106"/>
      <c r="E897" s="106"/>
      <c r="F897" s="106"/>
      <c r="G897" s="106"/>
      <c r="H897" s="106"/>
      <c r="I897" s="106"/>
      <c r="J897" s="106"/>
      <c r="K897" s="106"/>
    </row>
    <row r="898" customHeight="1" spans="1:11">
      <c r="A898" s="106"/>
      <c r="B898" s="106"/>
      <c r="C898" s="106"/>
      <c r="D898" s="106"/>
      <c r="E898" s="106"/>
      <c r="F898" s="106"/>
      <c r="G898" s="106"/>
      <c r="H898" s="106"/>
      <c r="I898" s="106"/>
      <c r="J898" s="106"/>
      <c r="K898" s="106"/>
    </row>
    <row r="899" customHeight="1" spans="1:11">
      <c r="A899" s="106"/>
      <c r="B899" s="106"/>
      <c r="C899" s="106"/>
      <c r="D899" s="106"/>
      <c r="E899" s="106"/>
      <c r="F899" s="106"/>
      <c r="G899" s="106"/>
      <c r="H899" s="106"/>
      <c r="I899" s="106"/>
      <c r="J899" s="106"/>
      <c r="K899" s="106"/>
    </row>
    <row r="900" customHeight="1" spans="1:11">
      <c r="A900" s="106"/>
      <c r="B900" s="106"/>
      <c r="C900" s="106"/>
      <c r="D900" s="106"/>
      <c r="E900" s="106"/>
      <c r="F900" s="106"/>
      <c r="G900" s="106"/>
      <c r="H900" s="106"/>
      <c r="I900" s="106"/>
      <c r="J900" s="106"/>
      <c r="K900" s="106"/>
    </row>
    <row r="901" customHeight="1" spans="1:11">
      <c r="A901" s="106"/>
      <c r="B901" s="106"/>
      <c r="C901" s="106"/>
      <c r="D901" s="106"/>
      <c r="E901" s="106"/>
      <c r="F901" s="106"/>
      <c r="G901" s="106"/>
      <c r="H901" s="106"/>
      <c r="I901" s="106"/>
      <c r="J901" s="106"/>
      <c r="K901" s="106"/>
    </row>
    <row r="902" customHeight="1" spans="1:11">
      <c r="A902" s="106"/>
      <c r="B902" s="106"/>
      <c r="C902" s="106"/>
      <c r="D902" s="106"/>
      <c r="E902" s="106"/>
      <c r="F902" s="106"/>
      <c r="G902" s="106"/>
      <c r="H902" s="106"/>
      <c r="I902" s="106"/>
      <c r="J902" s="106"/>
      <c r="K902" s="106"/>
    </row>
    <row r="903" customHeight="1" spans="1:11">
      <c r="A903" s="106"/>
      <c r="B903" s="106"/>
      <c r="C903" s="106"/>
      <c r="D903" s="106"/>
      <c r="E903" s="106"/>
      <c r="F903" s="106"/>
      <c r="G903" s="106"/>
      <c r="H903" s="106"/>
      <c r="I903" s="106"/>
      <c r="J903" s="106"/>
      <c r="K903" s="106"/>
    </row>
    <row r="904" customHeight="1" spans="1:11">
      <c r="A904" s="106"/>
      <c r="B904" s="106"/>
      <c r="C904" s="106"/>
      <c r="D904" s="106"/>
      <c r="E904" s="106"/>
      <c r="F904" s="106"/>
      <c r="G904" s="106"/>
      <c r="H904" s="106"/>
      <c r="I904" s="106"/>
      <c r="J904" s="106"/>
      <c r="K904" s="106"/>
    </row>
    <row r="905" customHeight="1" spans="1:11">
      <c r="A905" s="106"/>
      <c r="B905" s="106"/>
      <c r="C905" s="106"/>
      <c r="D905" s="106"/>
      <c r="E905" s="106"/>
      <c r="F905" s="106"/>
      <c r="G905" s="106"/>
      <c r="H905" s="106"/>
      <c r="I905" s="106"/>
      <c r="J905" s="106"/>
      <c r="K905" s="106"/>
    </row>
    <row r="906" customHeight="1" spans="1:11">
      <c r="A906" s="106"/>
      <c r="B906" s="106"/>
      <c r="C906" s="106"/>
      <c r="D906" s="106"/>
      <c r="E906" s="106"/>
      <c r="F906" s="106"/>
      <c r="G906" s="106"/>
      <c r="H906" s="106"/>
      <c r="I906" s="106"/>
      <c r="J906" s="106"/>
      <c r="K906" s="106"/>
    </row>
    <row r="907" customHeight="1" spans="1:11">
      <c r="A907" s="106"/>
      <c r="B907" s="106"/>
      <c r="C907" s="106"/>
      <c r="D907" s="106"/>
      <c r="E907" s="106"/>
      <c r="F907" s="106"/>
      <c r="G907" s="106"/>
      <c r="H907" s="106"/>
      <c r="I907" s="106"/>
      <c r="J907" s="106"/>
      <c r="K907" s="106"/>
    </row>
    <row r="908" customHeight="1" spans="1:11">
      <c r="A908" s="106"/>
      <c r="B908" s="106"/>
      <c r="C908" s="106"/>
      <c r="D908" s="106"/>
      <c r="E908" s="106"/>
      <c r="F908" s="106"/>
      <c r="G908" s="106"/>
      <c r="H908" s="106"/>
      <c r="I908" s="106"/>
      <c r="J908" s="106"/>
      <c r="K908" s="106"/>
    </row>
    <row r="909" customHeight="1" spans="1:11">
      <c r="A909" s="106"/>
      <c r="B909" s="106"/>
      <c r="C909" s="106"/>
      <c r="D909" s="106"/>
      <c r="E909" s="106"/>
      <c r="F909" s="106"/>
      <c r="G909" s="106"/>
      <c r="H909" s="106"/>
      <c r="I909" s="106"/>
      <c r="J909" s="106"/>
      <c r="K909" s="106"/>
    </row>
    <row r="910" customHeight="1" spans="1:11">
      <c r="A910" s="106"/>
      <c r="B910" s="106"/>
      <c r="C910" s="106"/>
      <c r="D910" s="106"/>
      <c r="E910" s="106"/>
      <c r="F910" s="106"/>
      <c r="G910" s="106"/>
      <c r="H910" s="106"/>
      <c r="I910" s="106"/>
      <c r="J910" s="106"/>
      <c r="K910" s="106"/>
    </row>
    <row r="911" customHeight="1" spans="1:11">
      <c r="A911" s="106"/>
      <c r="B911" s="106"/>
      <c r="C911" s="106"/>
      <c r="D911" s="106"/>
      <c r="E911" s="106"/>
      <c r="F911" s="106"/>
      <c r="G911" s="106"/>
      <c r="H911" s="106"/>
      <c r="I911" s="106"/>
      <c r="J911" s="106"/>
      <c r="K911" s="106"/>
    </row>
    <row r="912" customHeight="1" spans="1:11">
      <c r="A912" s="106"/>
      <c r="B912" s="106"/>
      <c r="C912" s="106"/>
      <c r="D912" s="106"/>
      <c r="E912" s="106"/>
      <c r="F912" s="106"/>
      <c r="G912" s="106"/>
      <c r="H912" s="106"/>
      <c r="I912" s="106"/>
      <c r="J912" s="106"/>
      <c r="K912" s="106"/>
    </row>
    <row r="913" customHeight="1" spans="1:11">
      <c r="A913" s="106"/>
      <c r="B913" s="106"/>
      <c r="C913" s="106"/>
      <c r="D913" s="106"/>
      <c r="E913" s="106"/>
      <c r="F913" s="106"/>
      <c r="G913" s="106"/>
      <c r="H913" s="106"/>
      <c r="I913" s="106"/>
      <c r="J913" s="106"/>
      <c r="K913" s="106"/>
    </row>
    <row r="914" customHeight="1" spans="1:11">
      <c r="A914" s="106"/>
      <c r="B914" s="106"/>
      <c r="C914" s="106"/>
      <c r="D914" s="106"/>
      <c r="E914" s="106"/>
      <c r="F914" s="106"/>
      <c r="G914" s="106"/>
      <c r="H914" s="106"/>
      <c r="I914" s="106"/>
      <c r="J914" s="106"/>
      <c r="K914" s="106"/>
    </row>
    <row r="915" customHeight="1" spans="1:11">
      <c r="A915" s="106"/>
      <c r="B915" s="106"/>
      <c r="C915" s="106"/>
      <c r="D915" s="106"/>
      <c r="E915" s="106"/>
      <c r="F915" s="106"/>
      <c r="G915" s="106"/>
      <c r="H915" s="106"/>
      <c r="I915" s="106"/>
      <c r="J915" s="106"/>
      <c r="K915" s="106"/>
    </row>
    <row r="916" customHeight="1" spans="1:11">
      <c r="A916" s="106"/>
      <c r="B916" s="106"/>
      <c r="C916" s="106"/>
      <c r="D916" s="106"/>
      <c r="E916" s="106"/>
      <c r="F916" s="106"/>
      <c r="G916" s="106"/>
      <c r="H916" s="106"/>
      <c r="I916" s="106"/>
      <c r="J916" s="106"/>
      <c r="K916" s="106"/>
    </row>
    <row r="917" customHeight="1" spans="1:11">
      <c r="A917" s="106"/>
      <c r="B917" s="106"/>
      <c r="C917" s="106"/>
      <c r="D917" s="106"/>
      <c r="E917" s="106"/>
      <c r="F917" s="106"/>
      <c r="G917" s="106"/>
      <c r="H917" s="106"/>
      <c r="I917" s="106"/>
      <c r="J917" s="106"/>
      <c r="K917" s="106"/>
    </row>
    <row r="918" customHeight="1" spans="1:11">
      <c r="A918" s="106"/>
      <c r="B918" s="106"/>
      <c r="C918" s="106"/>
      <c r="D918" s="106"/>
      <c r="E918" s="106"/>
      <c r="F918" s="106"/>
      <c r="G918" s="106"/>
      <c r="H918" s="106"/>
      <c r="I918" s="106"/>
      <c r="J918" s="106"/>
      <c r="K918" s="106"/>
    </row>
    <row r="919" customHeight="1" spans="1:11">
      <c r="A919" s="106"/>
      <c r="B919" s="106"/>
      <c r="C919" s="106"/>
      <c r="D919" s="106"/>
      <c r="E919" s="106"/>
      <c r="F919" s="106"/>
      <c r="G919" s="106"/>
      <c r="H919" s="106"/>
      <c r="I919" s="106"/>
      <c r="J919" s="106"/>
      <c r="K919" s="106"/>
    </row>
    <row r="920" customHeight="1" spans="1:11">
      <c r="A920" s="106"/>
      <c r="B920" s="106"/>
      <c r="C920" s="106"/>
      <c r="D920" s="106"/>
      <c r="E920" s="106"/>
      <c r="F920" s="106"/>
      <c r="G920" s="106"/>
      <c r="H920" s="106"/>
      <c r="I920" s="106"/>
      <c r="J920" s="106"/>
      <c r="K920" s="106"/>
    </row>
    <row r="921" customHeight="1" spans="1:11">
      <c r="A921" s="106"/>
      <c r="B921" s="106"/>
      <c r="C921" s="106"/>
      <c r="D921" s="106"/>
      <c r="E921" s="106"/>
      <c r="F921" s="106"/>
      <c r="G921" s="106"/>
      <c r="H921" s="106"/>
      <c r="I921" s="106"/>
      <c r="J921" s="106"/>
      <c r="K921" s="106"/>
    </row>
    <row r="922" customHeight="1" spans="1:11">
      <c r="A922" s="106"/>
      <c r="B922" s="106"/>
      <c r="C922" s="106"/>
      <c r="D922" s="106"/>
      <c r="E922" s="106"/>
      <c r="F922" s="106"/>
      <c r="G922" s="106"/>
      <c r="H922" s="106"/>
      <c r="I922" s="106"/>
      <c r="J922" s="106"/>
      <c r="K922" s="106"/>
    </row>
    <row r="923" customHeight="1" spans="1:11">
      <c r="A923" s="106"/>
      <c r="B923" s="106"/>
      <c r="C923" s="106"/>
      <c r="D923" s="106"/>
      <c r="E923" s="106"/>
      <c r="F923" s="106"/>
      <c r="G923" s="106"/>
      <c r="H923" s="106"/>
      <c r="I923" s="106"/>
      <c r="J923" s="106"/>
      <c r="K923" s="106"/>
    </row>
    <row r="924" customHeight="1" spans="1:11">
      <c r="A924" s="106"/>
      <c r="B924" s="106"/>
      <c r="C924" s="106"/>
      <c r="D924" s="106"/>
      <c r="E924" s="106"/>
      <c r="F924" s="106"/>
      <c r="G924" s="106"/>
      <c r="H924" s="106"/>
      <c r="I924" s="106"/>
      <c r="J924" s="106"/>
      <c r="K924" s="106"/>
    </row>
    <row r="925" customHeight="1" spans="1:11">
      <c r="A925" s="106"/>
      <c r="B925" s="106"/>
      <c r="C925" s="106"/>
      <c r="D925" s="106"/>
      <c r="E925" s="106"/>
      <c r="F925" s="106"/>
      <c r="G925" s="106"/>
      <c r="H925" s="106"/>
      <c r="I925" s="106"/>
      <c r="J925" s="106"/>
      <c r="K925" s="106"/>
    </row>
    <row r="926" customHeight="1" spans="1:11">
      <c r="A926" s="106"/>
      <c r="B926" s="106"/>
      <c r="C926" s="106"/>
      <c r="D926" s="106"/>
      <c r="E926" s="106"/>
      <c r="F926" s="106"/>
      <c r="G926" s="106"/>
      <c r="H926" s="106"/>
      <c r="I926" s="106"/>
      <c r="J926" s="106"/>
      <c r="K926" s="106"/>
    </row>
    <row r="927" customHeight="1" spans="1:11">
      <c r="A927" s="106"/>
      <c r="B927" s="106"/>
      <c r="C927" s="106"/>
      <c r="D927" s="106"/>
      <c r="E927" s="106"/>
      <c r="F927" s="106"/>
      <c r="G927" s="106"/>
      <c r="H927" s="106"/>
      <c r="I927" s="106"/>
      <c r="J927" s="106"/>
      <c r="K927" s="106"/>
    </row>
    <row r="928" customHeight="1" spans="1:11">
      <c r="A928" s="106"/>
      <c r="B928" s="106"/>
      <c r="C928" s="106"/>
      <c r="D928" s="106"/>
      <c r="E928" s="106"/>
      <c r="F928" s="106"/>
      <c r="G928" s="106"/>
      <c r="H928" s="106"/>
      <c r="I928" s="106"/>
      <c r="J928" s="106"/>
      <c r="K928" s="106"/>
    </row>
    <row r="929" customHeight="1" spans="1:11">
      <c r="A929" s="106"/>
      <c r="B929" s="106"/>
      <c r="C929" s="106"/>
      <c r="D929" s="106"/>
      <c r="E929" s="106"/>
      <c r="F929" s="106"/>
      <c r="G929" s="106"/>
      <c r="H929" s="106"/>
      <c r="I929" s="106"/>
      <c r="J929" s="106"/>
      <c r="K929" s="106"/>
    </row>
    <row r="930" customHeight="1" spans="1:11">
      <c r="A930" s="106"/>
      <c r="B930" s="106"/>
      <c r="C930" s="106"/>
      <c r="D930" s="106"/>
      <c r="E930" s="106"/>
      <c r="F930" s="106"/>
      <c r="G930" s="106"/>
      <c r="H930" s="106"/>
      <c r="I930" s="106"/>
      <c r="J930" s="106"/>
      <c r="K930" s="106"/>
    </row>
    <row r="931" customHeight="1" spans="1:11">
      <c r="A931" s="106"/>
      <c r="B931" s="106"/>
      <c r="C931" s="106"/>
      <c r="D931" s="106"/>
      <c r="E931" s="106"/>
      <c r="F931" s="106"/>
      <c r="G931" s="106"/>
      <c r="H931" s="106"/>
      <c r="I931" s="106"/>
      <c r="J931" s="106"/>
      <c r="K931" s="106"/>
    </row>
    <row r="932" customHeight="1" spans="1:11">
      <c r="A932" s="106"/>
      <c r="B932" s="106"/>
      <c r="C932" s="106"/>
      <c r="D932" s="106"/>
      <c r="E932" s="106"/>
      <c r="F932" s="106"/>
      <c r="G932" s="106"/>
      <c r="H932" s="106"/>
      <c r="I932" s="106"/>
      <c r="J932" s="106"/>
      <c r="K932" s="106"/>
    </row>
    <row r="933" customHeight="1" spans="1:11">
      <c r="A933" s="106"/>
      <c r="B933" s="106"/>
      <c r="C933" s="106"/>
      <c r="D933" s="106"/>
      <c r="E933" s="106"/>
      <c r="F933" s="106"/>
      <c r="G933" s="106"/>
      <c r="H933" s="106"/>
      <c r="I933" s="106"/>
      <c r="J933" s="106"/>
      <c r="K933" s="106"/>
    </row>
    <row r="934" customHeight="1" spans="1:11">
      <c r="A934" s="106"/>
      <c r="B934" s="106"/>
      <c r="C934" s="106"/>
      <c r="D934" s="106"/>
      <c r="E934" s="106"/>
      <c r="F934" s="106"/>
      <c r="G934" s="106"/>
      <c r="H934" s="106"/>
      <c r="I934" s="106"/>
      <c r="J934" s="106"/>
      <c r="K934" s="106"/>
    </row>
    <row r="935" customHeight="1" spans="1:11">
      <c r="A935" s="106"/>
      <c r="B935" s="106"/>
      <c r="C935" s="106"/>
      <c r="D935" s="106"/>
      <c r="E935" s="106"/>
      <c r="F935" s="106"/>
      <c r="G935" s="106"/>
      <c r="H935" s="106"/>
      <c r="I935" s="106"/>
      <c r="J935" s="106"/>
      <c r="K935" s="106"/>
    </row>
    <row r="936" customHeight="1" spans="1:11">
      <c r="A936" s="106"/>
      <c r="B936" s="106"/>
      <c r="C936" s="106"/>
      <c r="D936" s="106"/>
      <c r="E936" s="106"/>
      <c r="F936" s="106"/>
      <c r="G936" s="106"/>
      <c r="H936" s="106"/>
      <c r="I936" s="106"/>
      <c r="J936" s="106"/>
      <c r="K936" s="106"/>
    </row>
    <row r="937" customHeight="1" spans="1:11">
      <c r="A937" s="106"/>
      <c r="B937" s="106"/>
      <c r="C937" s="106"/>
      <c r="D937" s="106"/>
      <c r="E937" s="106"/>
      <c r="F937" s="106"/>
      <c r="G937" s="106"/>
      <c r="H937" s="106"/>
      <c r="I937" s="106"/>
      <c r="J937" s="106"/>
      <c r="K937" s="106"/>
    </row>
    <row r="938" customHeight="1" spans="1:11">
      <c r="A938" s="106"/>
      <c r="B938" s="106"/>
      <c r="C938" s="106"/>
      <c r="D938" s="106"/>
      <c r="E938" s="106"/>
      <c r="F938" s="106"/>
      <c r="G938" s="106"/>
      <c r="H938" s="106"/>
      <c r="I938" s="106"/>
      <c r="J938" s="106"/>
      <c r="K938" s="106"/>
    </row>
    <row r="939" customHeight="1" spans="1:11">
      <c r="A939" s="106"/>
      <c r="B939" s="106"/>
      <c r="C939" s="106"/>
      <c r="D939" s="106"/>
      <c r="E939" s="106"/>
      <c r="F939" s="106"/>
      <c r="G939" s="106"/>
      <c r="H939" s="106"/>
      <c r="I939" s="106"/>
      <c r="J939" s="106"/>
      <c r="K939" s="106"/>
    </row>
    <row r="940" customHeight="1" spans="1:11">
      <c r="A940" s="106"/>
      <c r="B940" s="106"/>
      <c r="C940" s="106"/>
      <c r="D940" s="106"/>
      <c r="E940" s="106"/>
      <c r="F940" s="106"/>
      <c r="G940" s="106"/>
      <c r="H940" s="106"/>
      <c r="I940" s="106"/>
      <c r="J940" s="106"/>
      <c r="K940" s="106"/>
    </row>
    <row r="941" customHeight="1" spans="1:11">
      <c r="A941" s="106"/>
      <c r="B941" s="106"/>
      <c r="C941" s="106"/>
      <c r="D941" s="106"/>
      <c r="E941" s="106"/>
      <c r="F941" s="106"/>
      <c r="G941" s="106"/>
      <c r="H941" s="106"/>
      <c r="I941" s="106"/>
      <c r="J941" s="106"/>
      <c r="K941" s="106"/>
    </row>
    <row r="942" customHeight="1" spans="1:11">
      <c r="A942" s="106"/>
      <c r="B942" s="106"/>
      <c r="C942" s="106"/>
      <c r="D942" s="106"/>
      <c r="E942" s="106"/>
      <c r="F942" s="106"/>
      <c r="G942" s="106"/>
      <c r="H942" s="106"/>
      <c r="I942" s="106"/>
      <c r="J942" s="106"/>
      <c r="K942" s="106"/>
    </row>
    <row r="943" customHeight="1" spans="1:11">
      <c r="A943" s="106"/>
      <c r="B943" s="106"/>
      <c r="C943" s="106"/>
      <c r="D943" s="106"/>
      <c r="E943" s="106"/>
      <c r="F943" s="106"/>
      <c r="G943" s="106"/>
      <c r="H943" s="106"/>
      <c r="I943" s="106"/>
      <c r="J943" s="106"/>
      <c r="K943" s="106"/>
    </row>
    <row r="944" customHeight="1" spans="1:11">
      <c r="A944" s="106"/>
      <c r="B944" s="106"/>
      <c r="C944" s="106"/>
      <c r="D944" s="106"/>
      <c r="E944" s="106"/>
      <c r="F944" s="106"/>
      <c r="G944" s="106"/>
      <c r="H944" s="106"/>
      <c r="I944" s="106"/>
      <c r="J944" s="106"/>
      <c r="K944" s="106"/>
    </row>
    <row r="945" customHeight="1" spans="1:11">
      <c r="A945" s="106"/>
      <c r="B945" s="106"/>
      <c r="C945" s="106"/>
      <c r="D945" s="106"/>
      <c r="E945" s="106"/>
      <c r="F945" s="106"/>
      <c r="G945" s="106"/>
      <c r="H945" s="106"/>
      <c r="I945" s="106"/>
      <c r="J945" s="106"/>
      <c r="K945" s="106"/>
    </row>
    <row r="946" customHeight="1" spans="1:11">
      <c r="A946" s="106"/>
      <c r="B946" s="106"/>
      <c r="C946" s="106"/>
      <c r="D946" s="106"/>
      <c r="E946" s="106"/>
      <c r="F946" s="106"/>
      <c r="G946" s="106"/>
      <c r="H946" s="106"/>
      <c r="I946" s="106"/>
      <c r="J946" s="106"/>
      <c r="K946" s="106"/>
    </row>
    <row r="947" customHeight="1" spans="1:11">
      <c r="A947" s="106"/>
      <c r="B947" s="106"/>
      <c r="C947" s="106"/>
      <c r="D947" s="106"/>
      <c r="E947" s="106"/>
      <c r="F947" s="106"/>
      <c r="G947" s="106"/>
      <c r="H947" s="106"/>
      <c r="I947" s="106"/>
      <c r="J947" s="106"/>
      <c r="K947" s="106"/>
    </row>
    <row r="948" customHeight="1" spans="1:11">
      <c r="A948" s="106"/>
      <c r="B948" s="106"/>
      <c r="C948" s="106"/>
      <c r="D948" s="106"/>
      <c r="E948" s="106"/>
      <c r="F948" s="106"/>
      <c r="G948" s="106"/>
      <c r="H948" s="106"/>
      <c r="I948" s="106"/>
      <c r="J948" s="106"/>
      <c r="K948" s="106"/>
    </row>
    <row r="949" customHeight="1" spans="1:11">
      <c r="A949" s="106"/>
      <c r="B949" s="106"/>
      <c r="C949" s="106"/>
      <c r="D949" s="106"/>
      <c r="E949" s="106"/>
      <c r="F949" s="106"/>
      <c r="G949" s="106"/>
      <c r="H949" s="106"/>
      <c r="I949" s="106"/>
      <c r="J949" s="106"/>
      <c r="K949" s="106"/>
    </row>
    <row r="950" customHeight="1" spans="1:11">
      <c r="A950" s="106"/>
      <c r="B950" s="106"/>
      <c r="C950" s="106"/>
      <c r="D950" s="106"/>
      <c r="E950" s="106"/>
      <c r="F950" s="106"/>
      <c r="G950" s="106"/>
      <c r="H950" s="106"/>
      <c r="I950" s="106"/>
      <c r="J950" s="106"/>
      <c r="K950" s="106"/>
    </row>
    <row r="951" customHeight="1" spans="1:11">
      <c r="A951" s="106"/>
      <c r="B951" s="106"/>
      <c r="C951" s="106"/>
      <c r="D951" s="106"/>
      <c r="E951" s="106"/>
      <c r="F951" s="106"/>
      <c r="G951" s="106"/>
      <c r="H951" s="106"/>
      <c r="I951" s="106"/>
      <c r="J951" s="106"/>
      <c r="K951" s="106"/>
    </row>
    <row r="952" customHeight="1" spans="1:11">
      <c r="A952" s="106"/>
      <c r="B952" s="106"/>
      <c r="C952" s="106"/>
      <c r="D952" s="106"/>
      <c r="E952" s="106"/>
      <c r="F952" s="106"/>
      <c r="G952" s="106"/>
      <c r="H952" s="106"/>
      <c r="I952" s="106"/>
      <c r="J952" s="106"/>
      <c r="K952" s="106"/>
    </row>
    <row r="953" customHeight="1" spans="1:11">
      <c r="A953" s="106"/>
      <c r="B953" s="106"/>
      <c r="C953" s="106"/>
      <c r="D953" s="106"/>
      <c r="E953" s="106"/>
      <c r="F953" s="106"/>
      <c r="G953" s="106"/>
      <c r="H953" s="106"/>
      <c r="I953" s="106"/>
      <c r="J953" s="106"/>
      <c r="K953" s="106"/>
    </row>
    <row r="954" customHeight="1" spans="1:11">
      <c r="A954" s="106"/>
      <c r="B954" s="106"/>
      <c r="C954" s="106"/>
      <c r="D954" s="106"/>
      <c r="E954" s="106"/>
      <c r="F954" s="106"/>
      <c r="G954" s="106"/>
      <c r="H954" s="106"/>
      <c r="I954" s="106"/>
      <c r="J954" s="106"/>
      <c r="K954" s="106"/>
    </row>
    <row r="955" customHeight="1" spans="1:11">
      <c r="A955" s="106"/>
      <c r="B955" s="106"/>
      <c r="C955" s="106"/>
      <c r="D955" s="106"/>
      <c r="E955" s="106"/>
      <c r="F955" s="106"/>
      <c r="G955" s="106"/>
      <c r="H955" s="106"/>
      <c r="I955" s="106"/>
      <c r="J955" s="106"/>
      <c r="K955" s="106"/>
    </row>
    <row r="956" customHeight="1" spans="1:11">
      <c r="A956" s="106"/>
      <c r="B956" s="106"/>
      <c r="C956" s="106"/>
      <c r="D956" s="106"/>
      <c r="E956" s="106"/>
      <c r="F956" s="106"/>
      <c r="G956" s="106"/>
      <c r="H956" s="106"/>
      <c r="I956" s="106"/>
      <c r="J956" s="106"/>
      <c r="K956" s="106"/>
    </row>
    <row r="957" customHeight="1" spans="1:11">
      <c r="A957" s="106"/>
      <c r="B957" s="106"/>
      <c r="C957" s="106"/>
      <c r="D957" s="106"/>
      <c r="E957" s="106"/>
      <c r="F957" s="106"/>
      <c r="G957" s="106"/>
      <c r="H957" s="106"/>
      <c r="I957" s="106"/>
      <c r="J957" s="106"/>
      <c r="K957" s="106"/>
    </row>
    <row r="958" customHeight="1" spans="1:11">
      <c r="A958" s="106"/>
      <c r="B958" s="106"/>
      <c r="C958" s="106"/>
      <c r="D958" s="106"/>
      <c r="E958" s="106"/>
      <c r="F958" s="106"/>
      <c r="G958" s="106"/>
      <c r="H958" s="106"/>
      <c r="I958" s="106"/>
      <c r="J958" s="106"/>
      <c r="K958" s="106"/>
    </row>
    <row r="959" customHeight="1" spans="1:11">
      <c r="A959" s="106"/>
      <c r="B959" s="106"/>
      <c r="C959" s="106"/>
      <c r="D959" s="106"/>
      <c r="E959" s="106"/>
      <c r="F959" s="106"/>
      <c r="G959" s="106"/>
      <c r="H959" s="106"/>
      <c r="I959" s="106"/>
      <c r="J959" s="106"/>
      <c r="K959" s="106"/>
    </row>
    <row r="960" customHeight="1" spans="1:11">
      <c r="A960" s="106"/>
      <c r="B960" s="106"/>
      <c r="C960" s="106"/>
      <c r="D960" s="106"/>
      <c r="E960" s="106"/>
      <c r="F960" s="106"/>
      <c r="G960" s="106"/>
      <c r="H960" s="106"/>
      <c r="I960" s="106"/>
      <c r="J960" s="106"/>
      <c r="K960" s="106"/>
    </row>
    <row r="961" customHeight="1" spans="1:11">
      <c r="A961" s="106"/>
      <c r="B961" s="106"/>
      <c r="C961" s="106"/>
      <c r="D961" s="106"/>
      <c r="E961" s="106"/>
      <c r="F961" s="106"/>
      <c r="G961" s="106"/>
      <c r="H961" s="106"/>
      <c r="I961" s="106"/>
      <c r="J961" s="106"/>
      <c r="K961" s="106"/>
    </row>
    <row r="962" customHeight="1" spans="1:11">
      <c r="A962" s="106"/>
      <c r="B962" s="106"/>
      <c r="C962" s="106"/>
      <c r="D962" s="106"/>
      <c r="E962" s="106"/>
      <c r="F962" s="106"/>
      <c r="G962" s="106"/>
      <c r="H962" s="106"/>
      <c r="I962" s="106"/>
      <c r="J962" s="106"/>
      <c r="K962" s="106"/>
    </row>
    <row r="963" customHeight="1" spans="1:11">
      <c r="A963" s="106"/>
      <c r="B963" s="106"/>
      <c r="C963" s="106"/>
      <c r="D963" s="106"/>
      <c r="E963" s="106"/>
      <c r="F963" s="106"/>
      <c r="G963" s="106"/>
      <c r="H963" s="106"/>
      <c r="I963" s="106"/>
      <c r="J963" s="106"/>
      <c r="K963" s="106"/>
    </row>
    <row r="964" customHeight="1" spans="1:11">
      <c r="A964" s="106"/>
      <c r="B964" s="106"/>
      <c r="C964" s="106"/>
      <c r="D964" s="106"/>
      <c r="E964" s="106"/>
      <c r="F964" s="106"/>
      <c r="G964" s="106"/>
      <c r="H964" s="106"/>
      <c r="I964" s="106"/>
      <c r="J964" s="106"/>
      <c r="K964" s="106"/>
    </row>
    <row r="965" customHeight="1" spans="1:11">
      <c r="A965" s="106"/>
      <c r="B965" s="106"/>
      <c r="C965" s="106"/>
      <c r="D965" s="106"/>
      <c r="E965" s="106"/>
      <c r="F965" s="106"/>
      <c r="G965" s="106"/>
      <c r="H965" s="106"/>
      <c r="I965" s="106"/>
      <c r="J965" s="106"/>
      <c r="K965" s="106"/>
    </row>
    <row r="966" customHeight="1" spans="1:11">
      <c r="A966" s="106"/>
      <c r="B966" s="106"/>
      <c r="C966" s="106"/>
      <c r="D966" s="106"/>
      <c r="E966" s="106"/>
      <c r="F966" s="106"/>
      <c r="G966" s="106"/>
      <c r="H966" s="106"/>
      <c r="I966" s="106"/>
      <c r="J966" s="106"/>
      <c r="K966" s="106"/>
    </row>
    <row r="967" customHeight="1" spans="1:11">
      <c r="A967" s="106"/>
      <c r="B967" s="106"/>
      <c r="C967" s="106"/>
      <c r="D967" s="106"/>
      <c r="E967" s="106"/>
      <c r="F967" s="106"/>
      <c r="G967" s="106"/>
      <c r="H967" s="106"/>
      <c r="I967" s="106"/>
      <c r="J967" s="106"/>
      <c r="K967" s="106"/>
    </row>
    <row r="968" customHeight="1" spans="1:11">
      <c r="A968" s="106"/>
      <c r="B968" s="106"/>
      <c r="C968" s="106"/>
      <c r="D968" s="106"/>
      <c r="E968" s="106"/>
      <c r="F968" s="106"/>
      <c r="G968" s="106"/>
      <c r="H968" s="106"/>
      <c r="I968" s="106"/>
      <c r="J968" s="106"/>
      <c r="K968" s="106"/>
    </row>
    <row r="969" customHeight="1" spans="1:11">
      <c r="A969" s="106"/>
      <c r="B969" s="106"/>
      <c r="C969" s="106"/>
      <c r="D969" s="106"/>
      <c r="E969" s="106"/>
      <c r="F969" s="106"/>
      <c r="G969" s="106"/>
      <c r="H969" s="106"/>
      <c r="I969" s="106"/>
      <c r="J969" s="106"/>
      <c r="K969" s="106"/>
    </row>
    <row r="970" customHeight="1" spans="1:11">
      <c r="A970" s="106"/>
      <c r="B970" s="106"/>
      <c r="C970" s="106"/>
      <c r="D970" s="106"/>
      <c r="E970" s="106"/>
      <c r="F970" s="106"/>
      <c r="G970" s="106"/>
      <c r="H970" s="106"/>
      <c r="I970" s="106"/>
      <c r="J970" s="106"/>
      <c r="K970" s="106"/>
    </row>
    <row r="971" customHeight="1" spans="1:11">
      <c r="A971" s="106"/>
      <c r="B971" s="106"/>
      <c r="C971" s="106"/>
      <c r="D971" s="106"/>
      <c r="E971" s="106"/>
      <c r="F971" s="106"/>
      <c r="G971" s="106"/>
      <c r="H971" s="106"/>
      <c r="I971" s="106"/>
      <c r="J971" s="106"/>
      <c r="K971" s="106"/>
    </row>
    <row r="972" customHeight="1" spans="1:11">
      <c r="A972" s="106"/>
      <c r="B972" s="106"/>
      <c r="C972" s="106"/>
      <c r="D972" s="106"/>
      <c r="E972" s="106"/>
      <c r="F972" s="106"/>
      <c r="G972" s="106"/>
      <c r="H972" s="106"/>
      <c r="I972" s="106"/>
      <c r="J972" s="106"/>
      <c r="K972" s="106"/>
    </row>
    <row r="973" customHeight="1" spans="1:11">
      <c r="A973" s="106"/>
      <c r="B973" s="106"/>
      <c r="C973" s="106"/>
      <c r="D973" s="106"/>
      <c r="E973" s="106"/>
      <c r="F973" s="106"/>
      <c r="G973" s="106"/>
      <c r="H973" s="106"/>
      <c r="I973" s="106"/>
      <c r="J973" s="106"/>
      <c r="K973" s="106"/>
    </row>
    <row r="974" customHeight="1" spans="1:11">
      <c r="A974" s="106"/>
      <c r="B974" s="106"/>
      <c r="C974" s="106"/>
      <c r="D974" s="106"/>
      <c r="E974" s="106"/>
      <c r="F974" s="106"/>
      <c r="G974" s="106"/>
      <c r="H974" s="106"/>
      <c r="I974" s="106"/>
      <c r="J974" s="106"/>
      <c r="K974" s="106"/>
    </row>
    <row r="975" customHeight="1" spans="1:11">
      <c r="A975" s="106"/>
      <c r="B975" s="106"/>
      <c r="C975" s="106"/>
      <c r="D975" s="106"/>
      <c r="E975" s="106"/>
      <c r="F975" s="106"/>
      <c r="G975" s="106"/>
      <c r="H975" s="106"/>
      <c r="I975" s="106"/>
      <c r="J975" s="106"/>
      <c r="K975" s="106"/>
    </row>
    <row r="976" customHeight="1" spans="1:11">
      <c r="A976" s="106"/>
      <c r="B976" s="106"/>
      <c r="C976" s="106"/>
      <c r="D976" s="106"/>
      <c r="E976" s="106"/>
      <c r="F976" s="106"/>
      <c r="G976" s="106"/>
      <c r="H976" s="106"/>
      <c r="I976" s="106"/>
      <c r="J976" s="106"/>
      <c r="K976" s="106"/>
    </row>
    <row r="977" customHeight="1" spans="1:11">
      <c r="A977" s="106"/>
      <c r="B977" s="106"/>
      <c r="C977" s="106"/>
      <c r="D977" s="106"/>
      <c r="E977" s="106"/>
      <c r="F977" s="106"/>
      <c r="G977" s="106"/>
      <c r="H977" s="106"/>
      <c r="I977" s="106"/>
      <c r="J977" s="106"/>
      <c r="K977" s="106"/>
    </row>
    <row r="978" customHeight="1" spans="1:11">
      <c r="A978" s="106"/>
      <c r="B978" s="106"/>
      <c r="C978" s="106"/>
      <c r="D978" s="106"/>
      <c r="E978" s="106"/>
      <c r="F978" s="106"/>
      <c r="G978" s="106"/>
      <c r="H978" s="106"/>
      <c r="I978" s="106"/>
      <c r="J978" s="106"/>
      <c r="K978" s="106"/>
    </row>
    <row r="979" customHeight="1" spans="1:11">
      <c r="A979" s="106"/>
      <c r="B979" s="106"/>
      <c r="C979" s="106"/>
      <c r="D979" s="106"/>
      <c r="E979" s="106"/>
      <c r="F979" s="106"/>
      <c r="G979" s="106"/>
      <c r="H979" s="106"/>
      <c r="I979" s="106"/>
      <c r="J979" s="106"/>
      <c r="K979" s="106"/>
    </row>
    <row r="980" customHeight="1" spans="1:11">
      <c r="A980" s="106"/>
      <c r="B980" s="106"/>
      <c r="C980" s="106"/>
      <c r="D980" s="106"/>
      <c r="E980" s="106"/>
      <c r="F980" s="106"/>
      <c r="G980" s="106"/>
      <c r="H980" s="106"/>
      <c r="I980" s="106"/>
      <c r="J980" s="106"/>
      <c r="K980" s="106"/>
    </row>
    <row r="981" customHeight="1" spans="1:11">
      <c r="A981" s="106"/>
      <c r="B981" s="106"/>
      <c r="C981" s="106"/>
      <c r="D981" s="106"/>
      <c r="E981" s="106"/>
      <c r="F981" s="106"/>
      <c r="G981" s="106"/>
      <c r="H981" s="106"/>
      <c r="I981" s="106"/>
      <c r="J981" s="106"/>
      <c r="K981" s="106"/>
    </row>
    <row r="982" customHeight="1" spans="1:11">
      <c r="A982" s="106"/>
      <c r="B982" s="106"/>
      <c r="C982" s="106"/>
      <c r="D982" s="106"/>
      <c r="E982" s="106"/>
      <c r="F982" s="106"/>
      <c r="G982" s="106"/>
      <c r="H982" s="106"/>
      <c r="I982" s="106"/>
      <c r="J982" s="106"/>
      <c r="K982" s="106"/>
    </row>
    <row r="983" customHeight="1" spans="1:11">
      <c r="A983" s="106"/>
      <c r="B983" s="106"/>
      <c r="C983" s="106"/>
      <c r="D983" s="106"/>
      <c r="E983" s="106"/>
      <c r="F983" s="106"/>
      <c r="G983" s="106"/>
      <c r="H983" s="106"/>
      <c r="I983" s="106"/>
      <c r="J983" s="106"/>
      <c r="K983" s="106"/>
    </row>
    <row r="984" customHeight="1" spans="1:11">
      <c r="A984" s="106"/>
      <c r="B984" s="106"/>
      <c r="C984" s="106"/>
      <c r="D984" s="106"/>
      <c r="E984" s="106"/>
      <c r="F984" s="106"/>
      <c r="G984" s="106"/>
      <c r="H984" s="106"/>
      <c r="I984" s="106"/>
      <c r="J984" s="106"/>
      <c r="K984" s="106"/>
    </row>
    <row r="985" customHeight="1" spans="1:11">
      <c r="A985" s="106"/>
      <c r="B985" s="106"/>
      <c r="C985" s="106"/>
      <c r="D985" s="106"/>
      <c r="E985" s="106"/>
      <c r="F985" s="106"/>
      <c r="G985" s="106"/>
      <c r="H985" s="106"/>
      <c r="I985" s="106"/>
      <c r="J985" s="106"/>
      <c r="K985" s="106"/>
    </row>
    <row r="986" customHeight="1" spans="1:11">
      <c r="A986" s="106"/>
      <c r="B986" s="106"/>
      <c r="C986" s="106"/>
      <c r="D986" s="106"/>
      <c r="E986" s="106"/>
      <c r="F986" s="106"/>
      <c r="G986" s="106"/>
      <c r="H986" s="106"/>
      <c r="I986" s="106"/>
      <c r="J986" s="106"/>
      <c r="K986" s="106"/>
    </row>
    <row r="987" customHeight="1" spans="1:11">
      <c r="A987" s="106"/>
      <c r="B987" s="106"/>
      <c r="C987" s="106"/>
      <c r="D987" s="106"/>
      <c r="E987" s="106"/>
      <c r="F987" s="106"/>
      <c r="G987" s="106"/>
      <c r="H987" s="106"/>
      <c r="I987" s="106"/>
      <c r="J987" s="106"/>
      <c r="K987" s="106"/>
    </row>
    <row r="988" customHeight="1" spans="1:11">
      <c r="A988" s="106"/>
      <c r="B988" s="106"/>
      <c r="C988" s="106"/>
      <c r="D988" s="106"/>
      <c r="E988" s="106"/>
      <c r="F988" s="106"/>
      <c r="G988" s="106"/>
      <c r="H988" s="106"/>
      <c r="I988" s="106"/>
      <c r="J988" s="106"/>
      <c r="K988" s="106"/>
    </row>
    <row r="989" customHeight="1" spans="1:11">
      <c r="A989" s="106"/>
      <c r="B989" s="106"/>
      <c r="C989" s="106"/>
      <c r="D989" s="106"/>
      <c r="E989" s="106"/>
      <c r="F989" s="106"/>
      <c r="G989" s="106"/>
      <c r="H989" s="106"/>
      <c r="I989" s="106"/>
      <c r="J989" s="106"/>
      <c r="K989" s="106"/>
    </row>
    <row r="990" customHeight="1" spans="1:11">
      <c r="A990" s="106"/>
      <c r="B990" s="106"/>
      <c r="C990" s="106"/>
      <c r="D990" s="106"/>
      <c r="E990" s="106"/>
      <c r="F990" s="106"/>
      <c r="G990" s="106"/>
      <c r="H990" s="106"/>
      <c r="I990" s="106"/>
      <c r="J990" s="106"/>
      <c r="K990" s="106"/>
    </row>
    <row r="991" customHeight="1" spans="1:11">
      <c r="A991" s="106"/>
      <c r="B991" s="106"/>
      <c r="C991" s="106"/>
      <c r="D991" s="106"/>
      <c r="E991" s="106"/>
      <c r="F991" s="106"/>
      <c r="G991" s="106"/>
      <c r="H991" s="106"/>
      <c r="I991" s="106"/>
      <c r="J991" s="106"/>
      <c r="K991" s="106"/>
    </row>
    <row r="992" customHeight="1" spans="1:11">
      <c r="A992" s="106"/>
      <c r="B992" s="106"/>
      <c r="C992" s="106"/>
      <c r="D992" s="106"/>
      <c r="E992" s="106"/>
      <c r="F992" s="106"/>
      <c r="G992" s="106"/>
      <c r="H992" s="106"/>
      <c r="I992" s="106"/>
      <c r="J992" s="106"/>
      <c r="K992" s="106"/>
    </row>
    <row r="993" customHeight="1" spans="1:11">
      <c r="A993" s="106"/>
      <c r="B993" s="106"/>
      <c r="C993" s="106"/>
      <c r="D993" s="106"/>
      <c r="E993" s="106"/>
      <c r="F993" s="106"/>
      <c r="G993" s="106"/>
      <c r="H993" s="106"/>
      <c r="I993" s="106"/>
      <c r="J993" s="106"/>
      <c r="K993" s="106"/>
    </row>
    <row r="994" customHeight="1" spans="1:11">
      <c r="A994" s="106"/>
      <c r="B994" s="106"/>
      <c r="C994" s="106"/>
      <c r="D994" s="106"/>
      <c r="E994" s="106"/>
      <c r="F994" s="106"/>
      <c r="G994" s="106"/>
      <c r="H994" s="106"/>
      <c r="I994" s="106"/>
      <c r="J994" s="106"/>
      <c r="K994" s="106"/>
    </row>
    <row r="995" customHeight="1" spans="1:11">
      <c r="A995" s="106"/>
      <c r="B995" s="106"/>
      <c r="C995" s="106"/>
      <c r="D995" s="106"/>
      <c r="E995" s="106"/>
      <c r="F995" s="106"/>
      <c r="G995" s="106"/>
      <c r="H995" s="106"/>
      <c r="I995" s="106"/>
      <c r="J995" s="106"/>
      <c r="K995" s="106"/>
    </row>
    <row r="996" customHeight="1" spans="1:11">
      <c r="A996" s="106"/>
      <c r="B996" s="106"/>
      <c r="C996" s="106"/>
      <c r="D996" s="106"/>
      <c r="E996" s="106"/>
      <c r="F996" s="106"/>
      <c r="G996" s="106"/>
      <c r="H996" s="106"/>
      <c r="I996" s="106"/>
      <c r="J996" s="106"/>
      <c r="K996" s="106"/>
    </row>
    <row r="997" customHeight="1" spans="1:11">
      <c r="A997" s="106"/>
      <c r="B997" s="106"/>
      <c r="C997" s="106"/>
      <c r="D997" s="106"/>
      <c r="E997" s="106"/>
      <c r="F997" s="106"/>
      <c r="G997" s="106"/>
      <c r="H997" s="106"/>
      <c r="I997" s="106"/>
      <c r="J997" s="106"/>
      <c r="K997" s="106"/>
    </row>
    <row r="998" customHeight="1" spans="1:11">
      <c r="A998" s="106"/>
      <c r="B998" s="106"/>
      <c r="C998" s="106"/>
      <c r="D998" s="106"/>
      <c r="E998" s="106"/>
      <c r="F998" s="106"/>
      <c r="G998" s="106"/>
      <c r="H998" s="106"/>
      <c r="I998" s="106"/>
      <c r="J998" s="106"/>
      <c r="K998" s="106"/>
    </row>
    <row r="999" customHeight="1" spans="1:11">
      <c r="A999" s="106"/>
      <c r="B999" s="106"/>
      <c r="C999" s="106"/>
      <c r="D999" s="106"/>
      <c r="E999" s="106"/>
      <c r="F999" s="106"/>
      <c r="G999" s="106"/>
      <c r="H999" s="106"/>
      <c r="I999" s="106"/>
      <c r="J999" s="106"/>
      <c r="K999" s="106"/>
    </row>
    <row r="1000" customHeight="1" spans="1:11">
      <c r="A1000" s="106"/>
      <c r="B1000" s="106"/>
      <c r="C1000" s="106"/>
      <c r="D1000" s="106"/>
      <c r="E1000" s="106"/>
      <c r="F1000" s="106"/>
      <c r="G1000" s="106"/>
      <c r="H1000" s="106"/>
      <c r="I1000" s="106"/>
      <c r="J1000" s="106"/>
      <c r="K1000" s="106"/>
    </row>
    <row r="1001" customHeight="1" spans="1:11">
      <c r="A1001" s="106"/>
      <c r="B1001" s="106"/>
      <c r="C1001" s="106"/>
      <c r="D1001" s="106"/>
      <c r="E1001" s="106"/>
      <c r="F1001" s="106"/>
      <c r="G1001" s="106"/>
      <c r="H1001" s="106"/>
      <c r="I1001" s="106"/>
      <c r="J1001" s="106"/>
      <c r="K1001" s="106"/>
    </row>
    <row r="1002" customHeight="1" spans="1:11">
      <c r="A1002" s="106"/>
      <c r="B1002" s="106"/>
      <c r="C1002" s="106"/>
      <c r="D1002" s="106"/>
      <c r="E1002" s="106"/>
      <c r="F1002" s="106"/>
      <c r="G1002" s="106"/>
      <c r="H1002" s="106"/>
      <c r="I1002" s="106"/>
      <c r="J1002" s="106"/>
      <c r="K1002" s="106"/>
    </row>
    <row r="1003" customHeight="1" spans="1:11">
      <c r="A1003" s="106"/>
      <c r="B1003" s="106"/>
      <c r="C1003" s="106"/>
      <c r="D1003" s="106"/>
      <c r="E1003" s="106"/>
      <c r="F1003" s="106"/>
      <c r="G1003" s="106"/>
      <c r="H1003" s="106"/>
      <c r="I1003" s="106"/>
      <c r="J1003" s="106"/>
      <c r="K1003" s="106"/>
    </row>
    <row r="1004" customHeight="1" spans="1:11">
      <c r="A1004" s="106"/>
      <c r="B1004" s="106"/>
      <c r="C1004" s="106"/>
      <c r="D1004" s="106"/>
      <c r="E1004" s="106"/>
      <c r="F1004" s="106"/>
      <c r="G1004" s="106"/>
      <c r="H1004" s="106"/>
      <c r="I1004" s="106"/>
      <c r="J1004" s="106"/>
      <c r="K1004" s="106"/>
    </row>
    <row r="1005" customHeight="1" spans="1:11">
      <c r="A1005" s="106"/>
      <c r="B1005" s="106"/>
      <c r="C1005" s="106"/>
      <c r="D1005" s="106"/>
      <c r="E1005" s="106"/>
      <c r="F1005" s="106"/>
      <c r="G1005" s="106"/>
      <c r="H1005" s="106"/>
      <c r="I1005" s="106"/>
      <c r="J1005" s="106"/>
      <c r="K1005" s="106"/>
    </row>
    <row r="1006" customHeight="1" spans="1:11">
      <c r="A1006" s="106"/>
      <c r="B1006" s="106"/>
      <c r="C1006" s="106"/>
      <c r="D1006" s="106"/>
      <c r="E1006" s="106"/>
      <c r="F1006" s="106"/>
      <c r="G1006" s="106"/>
      <c r="H1006" s="106"/>
      <c r="I1006" s="106"/>
      <c r="J1006" s="106"/>
      <c r="K1006" s="106"/>
    </row>
    <row r="1007" customHeight="1" spans="1:11">
      <c r="A1007" s="106"/>
      <c r="B1007" s="106"/>
      <c r="C1007" s="106"/>
      <c r="D1007" s="106"/>
      <c r="E1007" s="106"/>
      <c r="F1007" s="106"/>
      <c r="G1007" s="106"/>
      <c r="H1007" s="106"/>
      <c r="I1007" s="106"/>
      <c r="J1007" s="106"/>
      <c r="K1007" s="106"/>
    </row>
    <row r="1008" customHeight="1" spans="1:11">
      <c r="A1008" s="106"/>
      <c r="B1008" s="106"/>
      <c r="C1008" s="106"/>
      <c r="D1008" s="106"/>
      <c r="E1008" s="106"/>
      <c r="F1008" s="106"/>
      <c r="G1008" s="106"/>
      <c r="H1008" s="106"/>
      <c r="I1008" s="106"/>
      <c r="J1008" s="106"/>
      <c r="K1008" s="106"/>
    </row>
    <row r="1009" customHeight="1" spans="1:11">
      <c r="A1009" s="106"/>
      <c r="B1009" s="106"/>
      <c r="C1009" s="106"/>
      <c r="D1009" s="106"/>
      <c r="E1009" s="106"/>
      <c r="F1009" s="106"/>
      <c r="G1009" s="106"/>
      <c r="H1009" s="106"/>
      <c r="I1009" s="106"/>
      <c r="J1009" s="106"/>
      <c r="K1009" s="106"/>
    </row>
    <row r="1010" customHeight="1" spans="1:11">
      <c r="A1010" s="106"/>
      <c r="B1010" s="106"/>
      <c r="C1010" s="106"/>
      <c r="D1010" s="106"/>
      <c r="E1010" s="106"/>
      <c r="F1010" s="106"/>
      <c r="G1010" s="106"/>
      <c r="H1010" s="106"/>
      <c r="I1010" s="106"/>
      <c r="J1010" s="106"/>
      <c r="K1010" s="106"/>
    </row>
    <row r="1011" customHeight="1" spans="1:11">
      <c r="A1011" s="106"/>
      <c r="B1011" s="106"/>
      <c r="C1011" s="106"/>
      <c r="D1011" s="106"/>
      <c r="E1011" s="106"/>
      <c r="F1011" s="106"/>
      <c r="G1011" s="106"/>
      <c r="H1011" s="106"/>
      <c r="I1011" s="106"/>
      <c r="J1011" s="106"/>
      <c r="K1011" s="106"/>
    </row>
    <row r="1012" customHeight="1" spans="1:11">
      <c r="A1012" s="106"/>
      <c r="B1012" s="106"/>
      <c r="C1012" s="106"/>
      <c r="D1012" s="106"/>
      <c r="E1012" s="106"/>
      <c r="F1012" s="106"/>
      <c r="G1012" s="106"/>
      <c r="H1012" s="106"/>
      <c r="I1012" s="106"/>
      <c r="J1012" s="106"/>
      <c r="K1012" s="106"/>
    </row>
    <row r="1013" customHeight="1" spans="1:11">
      <c r="A1013" s="106"/>
      <c r="B1013" s="106"/>
      <c r="C1013" s="106"/>
      <c r="D1013" s="106"/>
      <c r="E1013" s="106"/>
      <c r="F1013" s="106"/>
      <c r="G1013" s="106"/>
      <c r="H1013" s="106"/>
      <c r="I1013" s="106"/>
      <c r="J1013" s="106"/>
      <c r="K1013" s="106"/>
    </row>
    <row r="1014" customHeight="1" spans="1:11">
      <c r="A1014" s="106"/>
      <c r="B1014" s="106"/>
      <c r="C1014" s="106"/>
      <c r="D1014" s="106"/>
      <c r="E1014" s="106"/>
      <c r="F1014" s="106"/>
      <c r="G1014" s="106"/>
      <c r="H1014" s="106"/>
      <c r="I1014" s="106"/>
      <c r="J1014" s="106"/>
      <c r="K1014" s="106"/>
    </row>
    <row r="1015" customHeight="1" spans="1:11">
      <c r="A1015" s="106"/>
      <c r="B1015" s="106"/>
      <c r="C1015" s="106"/>
      <c r="D1015" s="106"/>
      <c r="E1015" s="106"/>
      <c r="F1015" s="106"/>
      <c r="G1015" s="106"/>
      <c r="H1015" s="106"/>
      <c r="I1015" s="106"/>
      <c r="J1015" s="106"/>
      <c r="K1015" s="106"/>
    </row>
    <row r="1016" customHeight="1" spans="1:11">
      <c r="A1016" s="106"/>
      <c r="B1016" s="106"/>
      <c r="C1016" s="106"/>
      <c r="D1016" s="106"/>
      <c r="E1016" s="106"/>
      <c r="F1016" s="106"/>
      <c r="G1016" s="106"/>
      <c r="H1016" s="106"/>
      <c r="I1016" s="106"/>
      <c r="J1016" s="106"/>
      <c r="K1016" s="106"/>
    </row>
    <row r="1017" customHeight="1" spans="1:11">
      <c r="A1017" s="106"/>
      <c r="B1017" s="106"/>
      <c r="C1017" s="106"/>
      <c r="D1017" s="106"/>
      <c r="E1017" s="106"/>
      <c r="F1017" s="106"/>
      <c r="G1017" s="106"/>
      <c r="H1017" s="106"/>
      <c r="I1017" s="106"/>
      <c r="J1017" s="106"/>
      <c r="K1017" s="106"/>
    </row>
    <row r="1018" customHeight="1" spans="1:11">
      <c r="A1018" s="106"/>
      <c r="B1018" s="106"/>
      <c r="C1018" s="106"/>
      <c r="D1018" s="106"/>
      <c r="E1018" s="106"/>
      <c r="F1018" s="106"/>
      <c r="G1018" s="106"/>
      <c r="H1018" s="106"/>
      <c r="I1018" s="106"/>
      <c r="J1018" s="106"/>
      <c r="K1018" s="106"/>
    </row>
    <row r="1019" customHeight="1" spans="1:11">
      <c r="A1019" s="106"/>
      <c r="B1019" s="106"/>
      <c r="C1019" s="106"/>
      <c r="D1019" s="106"/>
      <c r="E1019" s="106"/>
      <c r="F1019" s="106"/>
      <c r="G1019" s="106"/>
      <c r="H1019" s="106"/>
      <c r="I1019" s="106"/>
      <c r="J1019" s="106"/>
      <c r="K1019" s="106"/>
    </row>
    <row r="1020" customHeight="1" spans="1:11">
      <c r="A1020" s="106"/>
      <c r="B1020" s="106"/>
      <c r="C1020" s="106"/>
      <c r="D1020" s="106"/>
      <c r="E1020" s="106"/>
      <c r="F1020" s="106"/>
      <c r="G1020" s="106"/>
      <c r="H1020" s="106"/>
      <c r="I1020" s="106"/>
      <c r="J1020" s="106"/>
      <c r="K1020" s="106"/>
    </row>
    <row r="1021" customHeight="1" spans="1:11">
      <c r="A1021" s="106"/>
      <c r="B1021" s="106"/>
      <c r="C1021" s="106"/>
      <c r="D1021" s="106"/>
      <c r="E1021" s="106"/>
      <c r="F1021" s="106"/>
      <c r="G1021" s="106"/>
      <c r="H1021" s="106"/>
      <c r="I1021" s="106"/>
      <c r="J1021" s="106"/>
      <c r="K1021" s="106"/>
    </row>
    <row r="1022" customHeight="1" spans="1:11">
      <c r="A1022" s="106"/>
      <c r="B1022" s="106"/>
      <c r="C1022" s="106"/>
      <c r="D1022" s="106"/>
      <c r="E1022" s="106"/>
      <c r="F1022" s="106"/>
      <c r="G1022" s="106"/>
      <c r="H1022" s="106"/>
      <c r="I1022" s="106"/>
      <c r="J1022" s="106"/>
      <c r="K1022" s="106"/>
    </row>
    <row r="1023" customHeight="1" spans="1:11">
      <c r="A1023" s="106"/>
      <c r="B1023" s="106"/>
      <c r="C1023" s="106"/>
      <c r="D1023" s="106"/>
      <c r="E1023" s="106"/>
      <c r="F1023" s="106"/>
      <c r="G1023" s="106"/>
      <c r="H1023" s="106"/>
      <c r="I1023" s="106"/>
      <c r="J1023" s="106"/>
      <c r="K1023" s="106"/>
    </row>
    <row r="1024" customHeight="1" spans="1:11">
      <c r="A1024" s="106"/>
      <c r="B1024" s="106"/>
      <c r="C1024" s="106"/>
      <c r="D1024" s="106"/>
      <c r="E1024" s="106"/>
      <c r="F1024" s="106"/>
      <c r="G1024" s="106"/>
      <c r="H1024" s="106"/>
      <c r="I1024" s="106"/>
      <c r="J1024" s="106"/>
      <c r="K1024" s="106"/>
    </row>
    <row r="1025" customHeight="1" spans="1:11">
      <c r="A1025" s="106"/>
      <c r="B1025" s="106"/>
      <c r="C1025" s="106"/>
      <c r="D1025" s="106"/>
      <c r="E1025" s="106"/>
      <c r="F1025" s="106"/>
      <c r="G1025" s="106"/>
      <c r="H1025" s="106"/>
      <c r="I1025" s="106"/>
      <c r="J1025" s="106"/>
      <c r="K1025" s="106"/>
    </row>
    <row r="1026" customHeight="1" spans="1:11">
      <c r="A1026" s="106"/>
      <c r="B1026" s="106"/>
      <c r="C1026" s="106"/>
      <c r="D1026" s="106"/>
      <c r="E1026" s="106"/>
      <c r="F1026" s="106"/>
      <c r="G1026" s="106"/>
      <c r="H1026" s="106"/>
      <c r="I1026" s="106"/>
      <c r="J1026" s="106"/>
      <c r="K1026" s="106"/>
    </row>
    <row r="1027" customHeight="1" spans="1:11">
      <c r="A1027" s="106"/>
      <c r="B1027" s="106"/>
      <c r="C1027" s="106"/>
      <c r="D1027" s="106"/>
      <c r="E1027" s="106"/>
      <c r="F1027" s="106"/>
      <c r="G1027" s="106"/>
      <c r="H1027" s="106"/>
      <c r="I1027" s="106"/>
      <c r="J1027" s="106"/>
      <c r="K1027" s="106"/>
    </row>
    <row r="1028" customHeight="1" spans="1:11">
      <c r="A1028" s="106"/>
      <c r="B1028" s="106"/>
      <c r="C1028" s="106"/>
      <c r="D1028" s="106"/>
      <c r="E1028" s="106"/>
      <c r="F1028" s="106"/>
      <c r="G1028" s="106"/>
      <c r="H1028" s="106"/>
      <c r="I1028" s="106"/>
      <c r="J1028" s="106"/>
      <c r="K1028" s="106"/>
    </row>
    <row r="1029" customHeight="1" spans="1:11">
      <c r="A1029" s="106"/>
      <c r="B1029" s="106"/>
      <c r="C1029" s="106"/>
      <c r="D1029" s="106"/>
      <c r="E1029" s="106"/>
      <c r="F1029" s="106"/>
      <c r="G1029" s="106"/>
      <c r="H1029" s="106"/>
      <c r="I1029" s="106"/>
      <c r="J1029" s="106"/>
      <c r="K1029" s="106"/>
    </row>
    <row r="1030" customHeight="1" spans="1:11">
      <c r="A1030" s="106"/>
      <c r="B1030" s="106"/>
      <c r="C1030" s="106"/>
      <c r="D1030" s="106"/>
      <c r="E1030" s="106"/>
      <c r="F1030" s="106"/>
      <c r="G1030" s="106"/>
      <c r="H1030" s="106"/>
      <c r="I1030" s="106"/>
      <c r="J1030" s="106"/>
      <c r="K1030" s="106"/>
    </row>
    <row r="1031" customHeight="1" spans="1:11">
      <c r="A1031" s="106"/>
      <c r="B1031" s="106"/>
      <c r="C1031" s="106"/>
      <c r="D1031" s="106"/>
      <c r="E1031" s="106"/>
      <c r="F1031" s="106"/>
      <c r="G1031" s="106"/>
      <c r="H1031" s="106"/>
      <c r="I1031" s="106"/>
      <c r="J1031" s="106"/>
      <c r="K1031" s="106"/>
    </row>
    <row r="1032" customHeight="1" spans="1:11">
      <c r="A1032" s="106"/>
      <c r="B1032" s="106"/>
      <c r="C1032" s="106"/>
      <c r="D1032" s="106"/>
      <c r="E1032" s="106"/>
      <c r="F1032" s="106"/>
      <c r="G1032" s="106"/>
      <c r="H1032" s="106"/>
      <c r="I1032" s="106"/>
      <c r="J1032" s="106"/>
      <c r="K1032" s="106"/>
    </row>
    <row r="1033" customHeight="1" spans="1:11">
      <c r="A1033" s="106"/>
      <c r="B1033" s="106"/>
      <c r="C1033" s="106"/>
      <c r="D1033" s="106"/>
      <c r="E1033" s="106"/>
      <c r="F1033" s="106"/>
      <c r="G1033" s="106"/>
      <c r="H1033" s="106"/>
      <c r="I1033" s="106"/>
      <c r="J1033" s="106"/>
      <c r="K1033" s="106"/>
    </row>
    <row r="1034" customHeight="1" spans="1:11">
      <c r="A1034" s="106"/>
      <c r="B1034" s="106"/>
      <c r="C1034" s="106"/>
      <c r="D1034" s="106"/>
      <c r="E1034" s="106"/>
      <c r="F1034" s="106"/>
      <c r="G1034" s="106"/>
      <c r="H1034" s="106"/>
      <c r="I1034" s="106"/>
      <c r="J1034" s="106"/>
      <c r="K1034" s="106"/>
    </row>
    <row r="1035" customHeight="1" spans="1:11">
      <c r="A1035" s="106"/>
      <c r="B1035" s="106"/>
      <c r="C1035" s="106"/>
      <c r="D1035" s="106"/>
      <c r="E1035" s="106"/>
      <c r="F1035" s="106"/>
      <c r="G1035" s="106"/>
      <c r="H1035" s="106"/>
      <c r="I1035" s="106"/>
      <c r="J1035" s="106"/>
      <c r="K1035" s="106"/>
    </row>
    <row r="1036" customHeight="1" spans="1:11">
      <c r="A1036" s="106"/>
      <c r="B1036" s="106"/>
      <c r="C1036" s="106"/>
      <c r="D1036" s="106"/>
      <c r="E1036" s="106"/>
      <c r="F1036" s="106"/>
      <c r="G1036" s="106"/>
      <c r="H1036" s="106"/>
      <c r="I1036" s="106"/>
      <c r="J1036" s="106"/>
      <c r="K1036" s="106"/>
    </row>
    <row r="1037" customHeight="1" spans="1:11">
      <c r="A1037" s="106"/>
      <c r="B1037" s="106"/>
      <c r="C1037" s="106"/>
      <c r="D1037" s="106"/>
      <c r="E1037" s="106"/>
      <c r="F1037" s="106"/>
      <c r="G1037" s="106"/>
      <c r="H1037" s="106"/>
      <c r="I1037" s="106"/>
      <c r="J1037" s="106"/>
      <c r="K1037" s="106"/>
    </row>
    <row r="1038" customHeight="1" spans="1:11">
      <c r="A1038" s="106"/>
      <c r="B1038" s="106"/>
      <c r="C1038" s="106"/>
      <c r="D1038" s="106"/>
      <c r="E1038" s="106"/>
      <c r="F1038" s="106"/>
      <c r="G1038" s="106"/>
      <c r="H1038" s="106"/>
      <c r="I1038" s="106"/>
      <c r="J1038" s="106"/>
      <c r="K1038" s="106"/>
    </row>
    <row r="1039" customHeight="1" spans="1:11">
      <c r="A1039" s="106"/>
      <c r="B1039" s="106"/>
      <c r="C1039" s="106"/>
      <c r="D1039" s="106"/>
      <c r="E1039" s="106"/>
      <c r="F1039" s="106"/>
      <c r="G1039" s="106"/>
      <c r="H1039" s="106"/>
      <c r="I1039" s="106"/>
      <c r="J1039" s="106"/>
      <c r="K1039" s="106"/>
    </row>
    <row r="1040" customHeight="1" spans="1:11">
      <c r="A1040" s="106"/>
      <c r="B1040" s="106"/>
      <c r="C1040" s="106"/>
      <c r="D1040" s="106"/>
      <c r="E1040" s="106"/>
      <c r="F1040" s="106"/>
      <c r="G1040" s="106"/>
      <c r="H1040" s="106"/>
      <c r="I1040" s="106"/>
      <c r="J1040" s="106"/>
      <c r="K1040" s="106"/>
    </row>
    <row r="1041" customHeight="1" spans="1:11">
      <c r="A1041" s="106"/>
      <c r="B1041" s="106"/>
      <c r="C1041" s="106"/>
      <c r="D1041" s="106"/>
      <c r="E1041" s="106"/>
      <c r="F1041" s="106"/>
      <c r="G1041" s="106"/>
      <c r="H1041" s="106"/>
      <c r="I1041" s="106"/>
      <c r="J1041" s="106"/>
      <c r="K1041" s="106"/>
    </row>
    <row r="1042" customHeight="1" spans="1:11">
      <c r="A1042" s="106"/>
      <c r="B1042" s="106"/>
      <c r="C1042" s="106"/>
      <c r="D1042" s="106"/>
      <c r="E1042" s="106"/>
      <c r="F1042" s="106"/>
      <c r="G1042" s="106"/>
      <c r="H1042" s="106"/>
      <c r="I1042" s="106"/>
      <c r="J1042" s="106"/>
      <c r="K1042" s="106"/>
    </row>
    <row r="1043" customHeight="1" spans="1:11">
      <c r="A1043" s="106"/>
      <c r="B1043" s="106"/>
      <c r="C1043" s="106"/>
      <c r="D1043" s="106"/>
      <c r="E1043" s="106"/>
      <c r="F1043" s="106"/>
      <c r="G1043" s="106"/>
      <c r="H1043" s="106"/>
      <c r="I1043" s="106"/>
      <c r="J1043" s="106"/>
      <c r="K1043" s="106"/>
    </row>
    <row r="1044" customHeight="1" spans="1:11">
      <c r="A1044" s="106"/>
      <c r="B1044" s="106"/>
      <c r="C1044" s="106"/>
      <c r="D1044" s="106"/>
      <c r="E1044" s="106"/>
      <c r="F1044" s="106"/>
      <c r="G1044" s="106"/>
      <c r="H1044" s="106"/>
      <c r="I1044" s="106"/>
      <c r="J1044" s="106"/>
      <c r="K1044" s="106"/>
    </row>
    <row r="1045" customHeight="1" spans="1:11">
      <c r="A1045" s="106"/>
      <c r="B1045" s="106"/>
      <c r="C1045" s="106"/>
      <c r="D1045" s="106"/>
      <c r="E1045" s="106"/>
      <c r="F1045" s="106"/>
      <c r="G1045" s="106"/>
      <c r="H1045" s="106"/>
      <c r="I1045" s="106"/>
      <c r="J1045" s="106"/>
      <c r="K1045" s="106"/>
    </row>
    <row r="1046" customHeight="1" spans="1:11">
      <c r="A1046" s="106"/>
      <c r="B1046" s="106"/>
      <c r="C1046" s="106"/>
      <c r="D1046" s="106"/>
      <c r="E1046" s="106"/>
      <c r="F1046" s="106"/>
      <c r="G1046" s="106"/>
      <c r="H1046" s="106"/>
      <c r="I1046" s="106"/>
      <c r="J1046" s="106"/>
      <c r="K1046" s="106"/>
    </row>
    <row r="1047" customHeight="1" spans="1:11">
      <c r="A1047" s="106"/>
      <c r="B1047" s="106"/>
      <c r="C1047" s="106"/>
      <c r="D1047" s="106"/>
      <c r="E1047" s="106"/>
      <c r="F1047" s="106"/>
      <c r="G1047" s="106"/>
      <c r="H1047" s="106"/>
      <c r="I1047" s="106"/>
      <c r="J1047" s="106"/>
      <c r="K1047" s="106"/>
    </row>
    <row r="1048" customHeight="1" spans="1:11">
      <c r="A1048" s="106"/>
      <c r="B1048" s="106"/>
      <c r="C1048" s="106"/>
      <c r="D1048" s="106"/>
      <c r="E1048" s="106"/>
      <c r="F1048" s="106"/>
      <c r="G1048" s="106"/>
      <c r="H1048" s="106"/>
      <c r="I1048" s="106"/>
      <c r="J1048" s="106"/>
      <c r="K1048" s="106"/>
    </row>
    <row r="1049" customHeight="1" spans="1:11">
      <c r="A1049" s="106"/>
      <c r="B1049" s="106"/>
      <c r="C1049" s="106"/>
      <c r="D1049" s="106"/>
      <c r="E1049" s="106"/>
      <c r="F1049" s="106"/>
      <c r="G1049" s="106"/>
      <c r="H1049" s="106"/>
      <c r="I1049" s="106"/>
      <c r="J1049" s="106"/>
      <c r="K1049" s="106"/>
    </row>
    <row r="1050" customHeight="1" spans="1:11">
      <c r="A1050" s="106"/>
      <c r="B1050" s="106"/>
      <c r="C1050" s="106"/>
      <c r="D1050" s="106"/>
      <c r="E1050" s="106"/>
      <c r="F1050" s="106"/>
      <c r="G1050" s="106"/>
      <c r="H1050" s="106"/>
      <c r="I1050" s="106"/>
      <c r="J1050" s="106"/>
      <c r="K1050" s="106"/>
    </row>
    <row r="1051" customHeight="1" spans="1:11">
      <c r="A1051" s="106"/>
      <c r="B1051" s="106"/>
      <c r="C1051" s="106"/>
      <c r="D1051" s="106"/>
      <c r="E1051" s="106"/>
      <c r="F1051" s="106"/>
      <c r="G1051" s="106"/>
      <c r="H1051" s="106"/>
      <c r="I1051" s="106"/>
      <c r="J1051" s="106"/>
      <c r="K1051" s="106"/>
    </row>
    <row r="1052" customHeight="1" spans="1:11">
      <c r="A1052" s="106"/>
      <c r="B1052" s="106"/>
      <c r="C1052" s="106"/>
      <c r="D1052" s="106"/>
      <c r="E1052" s="106"/>
      <c r="F1052" s="106"/>
      <c r="G1052" s="106"/>
      <c r="H1052" s="106"/>
      <c r="I1052" s="106"/>
      <c r="J1052" s="106"/>
      <c r="K1052" s="106"/>
    </row>
    <row r="1053" customHeight="1" spans="1:11">
      <c r="A1053" s="106"/>
      <c r="B1053" s="106"/>
      <c r="C1053" s="106"/>
      <c r="D1053" s="106"/>
      <c r="E1053" s="106"/>
      <c r="F1053" s="106"/>
      <c r="G1053" s="106"/>
      <c r="H1053" s="106"/>
      <c r="I1053" s="106"/>
      <c r="J1053" s="106"/>
      <c r="K1053" s="106"/>
    </row>
    <row r="1054" customHeight="1" spans="1:11">
      <c r="A1054" s="106"/>
      <c r="B1054" s="106"/>
      <c r="C1054" s="106"/>
      <c r="D1054" s="106"/>
      <c r="E1054" s="106"/>
      <c r="F1054" s="106"/>
      <c r="G1054" s="106"/>
      <c r="H1054" s="106"/>
      <c r="I1054" s="106"/>
      <c r="J1054" s="106"/>
      <c r="K1054" s="106"/>
    </row>
    <row r="1055" customHeight="1" spans="1:11">
      <c r="A1055" s="106"/>
      <c r="B1055" s="106"/>
      <c r="C1055" s="106"/>
      <c r="D1055" s="106"/>
      <c r="E1055" s="106"/>
      <c r="F1055" s="106"/>
      <c r="G1055" s="106"/>
      <c r="H1055" s="106"/>
      <c r="I1055" s="106"/>
      <c r="J1055" s="106"/>
      <c r="K1055" s="106"/>
    </row>
    <row r="1056" customHeight="1" spans="1:11">
      <c r="A1056" s="106"/>
      <c r="B1056" s="106"/>
      <c r="C1056" s="106"/>
      <c r="D1056" s="106"/>
      <c r="E1056" s="106"/>
      <c r="F1056" s="106"/>
      <c r="G1056" s="106"/>
      <c r="H1056" s="106"/>
      <c r="I1056" s="106"/>
      <c r="J1056" s="106"/>
      <c r="K1056" s="106"/>
    </row>
    <row r="1057" customHeight="1" spans="1:11">
      <c r="A1057" s="106"/>
      <c r="B1057" s="106"/>
      <c r="C1057" s="106"/>
      <c r="D1057" s="106"/>
      <c r="E1057" s="106"/>
      <c r="F1057" s="106"/>
      <c r="G1057" s="106"/>
      <c r="H1057" s="106"/>
      <c r="I1057" s="106"/>
      <c r="J1057" s="106"/>
      <c r="K1057" s="106"/>
    </row>
    <row r="1058" customHeight="1" spans="1:11">
      <c r="A1058" s="106"/>
      <c r="B1058" s="106"/>
      <c r="C1058" s="106"/>
      <c r="D1058" s="106"/>
      <c r="E1058" s="106"/>
      <c r="F1058" s="106"/>
      <c r="G1058" s="106"/>
      <c r="H1058" s="106"/>
      <c r="I1058" s="106"/>
      <c r="J1058" s="106"/>
      <c r="K1058" s="106"/>
    </row>
    <row r="1059" customHeight="1" spans="1:11">
      <c r="A1059" s="106"/>
      <c r="B1059" s="106"/>
      <c r="C1059" s="106"/>
      <c r="D1059" s="106"/>
      <c r="E1059" s="106"/>
      <c r="F1059" s="106"/>
      <c r="G1059" s="106"/>
      <c r="H1059" s="106"/>
      <c r="I1059" s="106"/>
      <c r="J1059" s="106"/>
      <c r="K1059" s="106"/>
    </row>
    <row r="1060" customHeight="1" spans="1:11">
      <c r="A1060" s="106"/>
      <c r="B1060" s="106"/>
      <c r="C1060" s="106"/>
      <c r="D1060" s="106"/>
      <c r="E1060" s="106"/>
      <c r="F1060" s="106"/>
      <c r="G1060" s="106"/>
      <c r="H1060" s="106"/>
      <c r="I1060" s="106"/>
      <c r="J1060" s="106"/>
      <c r="K1060" s="106"/>
    </row>
    <row r="1061" customHeight="1" spans="1:11">
      <c r="A1061" s="106"/>
      <c r="B1061" s="106"/>
      <c r="C1061" s="106"/>
      <c r="D1061" s="106"/>
      <c r="E1061" s="106"/>
      <c r="F1061" s="106"/>
      <c r="G1061" s="106"/>
      <c r="H1061" s="106"/>
      <c r="I1061" s="106"/>
      <c r="J1061" s="106"/>
      <c r="K1061" s="106"/>
    </row>
    <row r="1062" customHeight="1" spans="1:11">
      <c r="A1062" s="106"/>
      <c r="B1062" s="106"/>
      <c r="C1062" s="106"/>
      <c r="D1062" s="106"/>
      <c r="E1062" s="106"/>
      <c r="F1062" s="106"/>
      <c r="G1062" s="106"/>
      <c r="H1062" s="106"/>
      <c r="I1062" s="106"/>
      <c r="J1062" s="106"/>
      <c r="K1062" s="106"/>
    </row>
    <row r="1063" customHeight="1" spans="1:11">
      <c r="A1063" s="106"/>
      <c r="B1063" s="106"/>
      <c r="C1063" s="106"/>
      <c r="D1063" s="106"/>
      <c r="E1063" s="106"/>
      <c r="F1063" s="106"/>
      <c r="G1063" s="106"/>
      <c r="H1063" s="106"/>
      <c r="I1063" s="106"/>
      <c r="J1063" s="106"/>
      <c r="K1063" s="106"/>
    </row>
    <row r="1064" customHeight="1" spans="1:11">
      <c r="A1064" s="106"/>
      <c r="B1064" s="106"/>
      <c r="C1064" s="106"/>
      <c r="D1064" s="106"/>
      <c r="E1064" s="106"/>
      <c r="F1064" s="106"/>
      <c r="G1064" s="106"/>
      <c r="H1064" s="106"/>
      <c r="I1064" s="106"/>
      <c r="J1064" s="106"/>
      <c r="K1064" s="106"/>
    </row>
    <row r="1065" customHeight="1" spans="1:11">
      <c r="A1065" s="106"/>
      <c r="B1065" s="106"/>
      <c r="C1065" s="106"/>
      <c r="D1065" s="106"/>
      <c r="E1065" s="106"/>
      <c r="F1065" s="106"/>
      <c r="G1065" s="106"/>
      <c r="H1065" s="106"/>
      <c r="I1065" s="106"/>
      <c r="J1065" s="106"/>
      <c r="K1065" s="106"/>
    </row>
    <row r="1066" customHeight="1" spans="1:11">
      <c r="A1066" s="106"/>
      <c r="B1066" s="106"/>
      <c r="C1066" s="106"/>
      <c r="D1066" s="106"/>
      <c r="E1066" s="106"/>
      <c r="F1066" s="106"/>
      <c r="G1066" s="106"/>
      <c r="H1066" s="106"/>
      <c r="I1066" s="106"/>
      <c r="J1066" s="106"/>
      <c r="K1066" s="106"/>
    </row>
    <row r="1067" customHeight="1" spans="1:11">
      <c r="A1067" s="106"/>
      <c r="B1067" s="106"/>
      <c r="C1067" s="106"/>
      <c r="D1067" s="106"/>
      <c r="E1067" s="106"/>
      <c r="F1067" s="106"/>
      <c r="G1067" s="106"/>
      <c r="H1067" s="106"/>
      <c r="I1067" s="106"/>
      <c r="J1067" s="106"/>
      <c r="K1067" s="106"/>
    </row>
    <row r="1068" customHeight="1" spans="1:11">
      <c r="A1068" s="106"/>
      <c r="B1068" s="106"/>
      <c r="C1068" s="106"/>
      <c r="D1068" s="106"/>
      <c r="E1068" s="106"/>
      <c r="F1068" s="106"/>
      <c r="G1068" s="106"/>
      <c r="H1068" s="106"/>
      <c r="I1068" s="106"/>
      <c r="J1068" s="106"/>
      <c r="K1068" s="106"/>
    </row>
  </sheetData>
  <conditionalFormatting sqref="I139:I151">
    <cfRule type="containsText" dxfId="0" priority="1" operator="between" text="football">
      <formula>NOT(ISERROR(SEARCH("football",I139)))</formula>
    </cfRule>
    <cfRule type="containsText" dxfId="1" priority="2" operator="between" text="baseball">
      <formula>NOT(ISERROR(SEARCH("baseball",I139)))</formula>
    </cfRule>
    <cfRule type="containsText" dxfId="2" priority="3" operator="between" text="basketball">
      <formula>NOT(ISERROR(SEARCH("basketball",I139)))</formula>
    </cfRule>
    <cfRule type="containsText" dxfId="3" priority="4" operator="between" text="pokemon">
      <formula>NOT(ISERROR(SEARCH("pokemon",I139)))</formula>
    </cfRule>
  </conditionalFormatting>
  <printOptions horizontalCentered="1" gridLines="1"/>
  <pageMargins left="0.7" right="0.7" top="0.75" bottom="0.75" header="0" footer="0"/>
  <pageSetup paperSize="1" fitToHeight="0" pageOrder="overThenDown" orientation="landscape" cellComments="atEnd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L165"/>
  <sheetViews>
    <sheetView workbookViewId="0">
      <selection activeCell="A1" sqref="A1"/>
    </sheetView>
  </sheetViews>
  <sheetFormatPr defaultColWidth="12.6285714285714" defaultRowHeight="15.75" customHeight="1"/>
  <sheetData>
    <row r="1" customHeight="1" spans="1:8">
      <c r="A1" s="52" t="s">
        <v>3</v>
      </c>
      <c r="B1" s="52" t="s">
        <v>4</v>
      </c>
      <c r="C1" s="52" t="s">
        <v>5</v>
      </c>
      <c r="D1" s="52" t="s">
        <v>6</v>
      </c>
      <c r="E1" s="52" t="s">
        <v>7</v>
      </c>
      <c r="F1" s="52" t="s">
        <v>8</v>
      </c>
      <c r="G1" s="52" t="s">
        <v>4927</v>
      </c>
      <c r="H1" s="53" t="s">
        <v>4974</v>
      </c>
    </row>
    <row r="2" customHeight="1" spans="11:12">
      <c r="K2" s="11" t="s">
        <v>4885</v>
      </c>
      <c r="L2" s="56"/>
    </row>
    <row r="3" customHeight="1" spans="11:12">
      <c r="K3" s="15">
        <f>SUM(G6:G1000)</f>
        <v>179</v>
      </c>
      <c r="L3" s="57"/>
    </row>
    <row r="6" customHeight="1" spans="1:7">
      <c r="A6" s="54">
        <v>1982</v>
      </c>
      <c r="B6" s="54" t="s">
        <v>62</v>
      </c>
      <c r="C6" s="54" t="s">
        <v>5747</v>
      </c>
      <c r="D6" s="54">
        <v>38</v>
      </c>
      <c r="E6" s="55"/>
      <c r="F6" s="54" t="s">
        <v>5748</v>
      </c>
      <c r="G6" s="3">
        <v>1</v>
      </c>
    </row>
    <row r="7" customHeight="1" spans="1:7">
      <c r="A7" s="54">
        <v>1982</v>
      </c>
      <c r="B7" s="54" t="s">
        <v>62</v>
      </c>
      <c r="C7" s="54" t="s">
        <v>979</v>
      </c>
      <c r="D7" s="54">
        <v>242</v>
      </c>
      <c r="E7" s="54" t="s">
        <v>5749</v>
      </c>
      <c r="F7" s="54" t="s">
        <v>5748</v>
      </c>
      <c r="G7" s="3">
        <v>1</v>
      </c>
    </row>
    <row r="8" customHeight="1" spans="1:7">
      <c r="A8" s="54">
        <v>1979</v>
      </c>
      <c r="B8" s="54" t="s">
        <v>62</v>
      </c>
      <c r="C8" s="54" t="s">
        <v>5750</v>
      </c>
      <c r="D8" s="54">
        <v>210</v>
      </c>
      <c r="E8" s="55"/>
      <c r="F8" s="54" t="s">
        <v>5748</v>
      </c>
      <c r="G8" s="3">
        <v>1</v>
      </c>
    </row>
    <row r="9" customHeight="1" spans="1:7">
      <c r="A9" s="54">
        <v>1982</v>
      </c>
      <c r="B9" s="54" t="s">
        <v>1974</v>
      </c>
      <c r="C9" s="54" t="s">
        <v>5751</v>
      </c>
      <c r="D9" s="54">
        <v>196</v>
      </c>
      <c r="E9" s="55"/>
      <c r="F9" s="54" t="s">
        <v>5748</v>
      </c>
      <c r="G9" s="3">
        <v>1</v>
      </c>
    </row>
    <row r="10" customHeight="1" spans="1:7">
      <c r="A10" s="54">
        <v>1992</v>
      </c>
      <c r="B10" s="54" t="s">
        <v>5752</v>
      </c>
      <c r="C10" s="54" t="s">
        <v>145</v>
      </c>
      <c r="D10" s="54" t="s">
        <v>5753</v>
      </c>
      <c r="E10" s="54" t="s">
        <v>5754</v>
      </c>
      <c r="F10" s="54" t="s">
        <v>5748</v>
      </c>
      <c r="G10" s="3">
        <v>1</v>
      </c>
    </row>
    <row r="11" customHeight="1" spans="1:7">
      <c r="A11" s="54">
        <v>1979</v>
      </c>
      <c r="B11" s="54" t="s">
        <v>62</v>
      </c>
      <c r="C11" s="54" t="s">
        <v>5747</v>
      </c>
      <c r="D11" s="54">
        <v>115</v>
      </c>
      <c r="E11" s="55"/>
      <c r="F11" s="54" t="s">
        <v>5748</v>
      </c>
      <c r="G11" s="3">
        <v>1</v>
      </c>
    </row>
    <row r="12" customHeight="1" spans="1:7">
      <c r="A12" s="54">
        <v>1982</v>
      </c>
      <c r="B12" s="54" t="s">
        <v>1974</v>
      </c>
      <c r="C12" s="54" t="s">
        <v>5751</v>
      </c>
      <c r="D12" s="54">
        <v>196</v>
      </c>
      <c r="E12" s="55"/>
      <c r="F12" s="54" t="s">
        <v>2705</v>
      </c>
      <c r="G12" s="3">
        <v>1</v>
      </c>
    </row>
    <row r="13" customHeight="1" spans="1:7">
      <c r="A13" s="54">
        <v>1982</v>
      </c>
      <c r="B13" s="54" t="s">
        <v>62</v>
      </c>
      <c r="C13" s="54" t="s">
        <v>5755</v>
      </c>
      <c r="D13" s="54">
        <v>500</v>
      </c>
      <c r="E13" s="55"/>
      <c r="F13" s="54" t="s">
        <v>2705</v>
      </c>
      <c r="G13" s="3">
        <v>1</v>
      </c>
    </row>
    <row r="14" customHeight="1" spans="1:7">
      <c r="A14" s="54">
        <v>1982</v>
      </c>
      <c r="B14" s="54" t="s">
        <v>62</v>
      </c>
      <c r="C14" s="54" t="s">
        <v>5756</v>
      </c>
      <c r="D14" s="54">
        <v>331</v>
      </c>
      <c r="E14" s="55"/>
      <c r="F14" s="54" t="s">
        <v>2705</v>
      </c>
      <c r="G14" s="3">
        <v>1</v>
      </c>
    </row>
    <row r="15" customHeight="1" spans="1:7">
      <c r="A15" s="54">
        <v>1982</v>
      </c>
      <c r="B15" s="54" t="s">
        <v>62</v>
      </c>
      <c r="C15" s="54" t="s">
        <v>5757</v>
      </c>
      <c r="D15" s="54">
        <v>129</v>
      </c>
      <c r="E15" s="55"/>
      <c r="F15" s="54" t="s">
        <v>2705</v>
      </c>
      <c r="G15" s="3">
        <v>1</v>
      </c>
    </row>
    <row r="16" customHeight="1" spans="1:7">
      <c r="A16" s="54">
        <v>1982</v>
      </c>
      <c r="B16" s="54" t="s">
        <v>62</v>
      </c>
      <c r="C16" s="54" t="s">
        <v>979</v>
      </c>
      <c r="D16" s="54">
        <v>242</v>
      </c>
      <c r="E16" s="54" t="s">
        <v>5758</v>
      </c>
      <c r="F16" s="54" t="s">
        <v>5759</v>
      </c>
      <c r="G16" s="3">
        <v>1</v>
      </c>
    </row>
    <row r="17" customHeight="1" spans="1:7">
      <c r="A17" s="54">
        <v>1981</v>
      </c>
      <c r="B17" s="54" t="s">
        <v>62</v>
      </c>
      <c r="C17" s="54" t="s">
        <v>5760</v>
      </c>
      <c r="D17" s="54">
        <v>550</v>
      </c>
      <c r="E17" s="55"/>
      <c r="F17" s="54" t="s">
        <v>5759</v>
      </c>
      <c r="G17" s="3">
        <v>1</v>
      </c>
    </row>
    <row r="18" customHeight="1" spans="1:7">
      <c r="A18" s="54">
        <v>1990</v>
      </c>
      <c r="B18" s="54" t="s">
        <v>90</v>
      </c>
      <c r="C18" s="54" t="s">
        <v>972</v>
      </c>
      <c r="D18" s="54">
        <v>1</v>
      </c>
      <c r="E18" s="55"/>
      <c r="F18" s="54" t="s">
        <v>60</v>
      </c>
      <c r="G18" s="3">
        <v>1</v>
      </c>
    </row>
    <row r="19" customHeight="1" spans="1:7">
      <c r="A19" s="54">
        <v>1990</v>
      </c>
      <c r="B19" s="54" t="s">
        <v>996</v>
      </c>
      <c r="C19" s="54" t="s">
        <v>972</v>
      </c>
      <c r="D19" s="54">
        <v>293</v>
      </c>
      <c r="E19" s="55"/>
      <c r="F19" s="54" t="s">
        <v>63</v>
      </c>
      <c r="G19" s="3">
        <v>1</v>
      </c>
    </row>
    <row r="20" customHeight="1" spans="1:7">
      <c r="A20" s="54">
        <v>1989</v>
      </c>
      <c r="B20" s="54" t="s">
        <v>102</v>
      </c>
      <c r="C20" s="54" t="s">
        <v>2645</v>
      </c>
      <c r="D20" s="54">
        <v>21</v>
      </c>
      <c r="E20" s="55"/>
      <c r="F20" s="54" t="s">
        <v>2705</v>
      </c>
      <c r="G20" s="3">
        <v>1</v>
      </c>
    </row>
    <row r="21" customHeight="1" spans="1:7">
      <c r="A21" s="54">
        <v>1990</v>
      </c>
      <c r="B21" s="54" t="s">
        <v>62</v>
      </c>
      <c r="C21" s="54" t="s">
        <v>972</v>
      </c>
      <c r="D21" s="54">
        <v>13</v>
      </c>
      <c r="E21" s="54" t="s">
        <v>1113</v>
      </c>
      <c r="F21" s="54" t="s">
        <v>5759</v>
      </c>
      <c r="G21" s="3">
        <v>1</v>
      </c>
    </row>
    <row r="22" customHeight="1" spans="1:7">
      <c r="A22" s="54">
        <v>1988</v>
      </c>
      <c r="B22" s="54" t="s">
        <v>62</v>
      </c>
      <c r="C22" s="54" t="s">
        <v>972</v>
      </c>
      <c r="D22" s="54">
        <v>4</v>
      </c>
      <c r="E22" s="54" t="s">
        <v>5761</v>
      </c>
      <c r="F22" s="54" t="s">
        <v>5762</v>
      </c>
      <c r="G22" s="3">
        <v>1</v>
      </c>
    </row>
    <row r="23" customHeight="1" spans="1:7">
      <c r="A23" s="54">
        <v>1994</v>
      </c>
      <c r="B23" s="54" t="s">
        <v>102</v>
      </c>
      <c r="C23" s="54" t="s">
        <v>972</v>
      </c>
      <c r="D23" s="54">
        <v>226</v>
      </c>
      <c r="E23" s="55"/>
      <c r="F23" s="54" t="s">
        <v>5748</v>
      </c>
      <c r="G23" s="3">
        <v>1</v>
      </c>
    </row>
    <row r="24" customHeight="1" spans="1:7">
      <c r="A24" s="54">
        <v>1990</v>
      </c>
      <c r="B24" s="54" t="s">
        <v>90</v>
      </c>
      <c r="C24" s="54" t="s">
        <v>972</v>
      </c>
      <c r="D24" s="54">
        <v>331</v>
      </c>
      <c r="E24" s="54" t="s">
        <v>5763</v>
      </c>
      <c r="F24" s="54" t="s">
        <v>60</v>
      </c>
      <c r="G24" s="3">
        <v>1</v>
      </c>
    </row>
    <row r="25" customHeight="1" spans="1:7">
      <c r="A25" s="54">
        <v>1994</v>
      </c>
      <c r="B25" s="54" t="s">
        <v>119</v>
      </c>
      <c r="C25" s="54" t="s">
        <v>5764</v>
      </c>
      <c r="D25" s="54">
        <v>10</v>
      </c>
      <c r="E25" s="54" t="s">
        <v>5765</v>
      </c>
      <c r="F25" s="54" t="s">
        <v>60</v>
      </c>
      <c r="G25" s="3">
        <v>1</v>
      </c>
    </row>
    <row r="26" customHeight="1" spans="1:7">
      <c r="A26" s="54">
        <v>1987</v>
      </c>
      <c r="B26" s="54" t="s">
        <v>62</v>
      </c>
      <c r="C26" s="54" t="s">
        <v>5764</v>
      </c>
      <c r="D26" s="54">
        <v>530</v>
      </c>
      <c r="E26" s="55"/>
      <c r="F26" s="54" t="s">
        <v>63</v>
      </c>
      <c r="G26" s="3">
        <v>1</v>
      </c>
    </row>
    <row r="27" customHeight="1" spans="1:7">
      <c r="A27" s="54">
        <v>1993</v>
      </c>
      <c r="B27" s="54" t="s">
        <v>62</v>
      </c>
      <c r="C27" s="54" t="s">
        <v>5764</v>
      </c>
      <c r="D27" s="54">
        <v>5</v>
      </c>
      <c r="E27" s="55"/>
      <c r="F27" s="54" t="s">
        <v>63</v>
      </c>
      <c r="G27" s="3">
        <v>1</v>
      </c>
    </row>
    <row r="28" customHeight="1" spans="1:7">
      <c r="A28" s="54">
        <v>2016</v>
      </c>
      <c r="B28" s="54" t="s">
        <v>3765</v>
      </c>
      <c r="C28" s="54" t="s">
        <v>3994</v>
      </c>
      <c r="D28" s="54" t="s">
        <v>5766</v>
      </c>
      <c r="E28" s="55"/>
      <c r="F28" s="54" t="s">
        <v>3996</v>
      </c>
      <c r="G28" s="3">
        <v>1</v>
      </c>
    </row>
    <row r="29" customHeight="1" spans="1:7">
      <c r="A29" s="54">
        <v>2004</v>
      </c>
      <c r="B29" s="54" t="s">
        <v>5767</v>
      </c>
      <c r="C29" s="54" t="s">
        <v>5768</v>
      </c>
      <c r="D29" s="54" t="s">
        <v>4370</v>
      </c>
      <c r="E29" s="55"/>
      <c r="F29" s="54" t="s">
        <v>3996</v>
      </c>
      <c r="G29" s="3">
        <v>2</v>
      </c>
    </row>
    <row r="30" customHeight="1" spans="1:6">
      <c r="A30" s="54">
        <v>1982</v>
      </c>
      <c r="B30" s="54" t="s">
        <v>62</v>
      </c>
      <c r="C30" s="54" t="s">
        <v>5769</v>
      </c>
      <c r="D30" s="54">
        <v>404</v>
      </c>
      <c r="E30" s="55"/>
      <c r="F30" s="54" t="s">
        <v>5770</v>
      </c>
    </row>
    <row r="31" customHeight="1" spans="1:7">
      <c r="A31" s="54">
        <v>1982</v>
      </c>
      <c r="B31" s="54" t="s">
        <v>62</v>
      </c>
      <c r="C31" s="54" t="s">
        <v>5771</v>
      </c>
      <c r="D31" s="54">
        <v>201</v>
      </c>
      <c r="E31" s="55"/>
      <c r="F31" s="54" t="s">
        <v>60</v>
      </c>
      <c r="G31" s="3">
        <v>1</v>
      </c>
    </row>
    <row r="32" customHeight="1" spans="1:7">
      <c r="A32" s="54">
        <v>2020</v>
      </c>
      <c r="B32" s="54" t="s">
        <v>786</v>
      </c>
      <c r="C32" s="54" t="s">
        <v>5772</v>
      </c>
      <c r="D32" s="54">
        <v>22</v>
      </c>
      <c r="E32" s="54" t="s">
        <v>1541</v>
      </c>
      <c r="F32" s="54" t="s">
        <v>60</v>
      </c>
      <c r="G32" s="3">
        <v>1</v>
      </c>
    </row>
    <row r="33" customHeight="1" spans="1:7">
      <c r="A33" s="54">
        <v>1982</v>
      </c>
      <c r="B33" s="54" t="s">
        <v>1974</v>
      </c>
      <c r="C33" s="54" t="s">
        <v>5773</v>
      </c>
      <c r="D33" s="54">
        <v>277</v>
      </c>
      <c r="E33" s="55"/>
      <c r="F33" s="54" t="s">
        <v>60</v>
      </c>
      <c r="G33" s="3">
        <v>1</v>
      </c>
    </row>
    <row r="34" customHeight="1" spans="1:7">
      <c r="A34" s="54">
        <v>1991</v>
      </c>
      <c r="B34" s="54" t="s">
        <v>90</v>
      </c>
      <c r="C34" s="54" t="s">
        <v>5774</v>
      </c>
      <c r="D34" s="54">
        <v>181</v>
      </c>
      <c r="E34" s="55"/>
      <c r="F34" s="54" t="s">
        <v>60</v>
      </c>
      <c r="G34" s="3">
        <v>1</v>
      </c>
    </row>
    <row r="35" customHeight="1" spans="1:7">
      <c r="A35" s="54">
        <v>1988</v>
      </c>
      <c r="B35" s="54" t="s">
        <v>62</v>
      </c>
      <c r="C35" s="54" t="s">
        <v>5775</v>
      </c>
      <c r="D35" s="54">
        <v>28</v>
      </c>
      <c r="E35" s="54" t="s">
        <v>5776</v>
      </c>
      <c r="F35" s="54" t="s">
        <v>60</v>
      </c>
      <c r="G35" s="3">
        <v>1</v>
      </c>
    </row>
    <row r="36" customHeight="1" spans="1:7">
      <c r="A36" s="54">
        <v>2020</v>
      </c>
      <c r="B36" s="54" t="s">
        <v>3244</v>
      </c>
      <c r="C36" s="54" t="s">
        <v>895</v>
      </c>
      <c r="D36" s="54">
        <v>141</v>
      </c>
      <c r="E36" s="55"/>
      <c r="F36" s="54" t="s">
        <v>60</v>
      </c>
      <c r="G36" s="3">
        <v>1</v>
      </c>
    </row>
    <row r="37" customHeight="1" spans="1:7">
      <c r="A37" s="54">
        <v>2019</v>
      </c>
      <c r="B37" s="54" t="s">
        <v>1706</v>
      </c>
      <c r="C37" s="54" t="s">
        <v>5777</v>
      </c>
      <c r="D37" s="54">
        <v>150</v>
      </c>
      <c r="E37" s="54" t="s">
        <v>173</v>
      </c>
      <c r="F37" s="54" t="s">
        <v>60</v>
      </c>
      <c r="G37" s="3">
        <v>1</v>
      </c>
    </row>
    <row r="38" customHeight="1" spans="1:7">
      <c r="A38" s="54">
        <v>1982</v>
      </c>
      <c r="B38" s="54" t="s">
        <v>62</v>
      </c>
      <c r="C38" s="54" t="s">
        <v>5747</v>
      </c>
      <c r="D38" s="54">
        <v>39</v>
      </c>
      <c r="E38" s="54" t="s">
        <v>5749</v>
      </c>
      <c r="F38" s="54" t="s">
        <v>60</v>
      </c>
      <c r="G38" s="3">
        <v>1</v>
      </c>
    </row>
    <row r="39" customHeight="1" spans="1:7">
      <c r="A39" s="54">
        <v>2020</v>
      </c>
      <c r="B39" s="54" t="s">
        <v>1591</v>
      </c>
      <c r="C39" s="54" t="s">
        <v>1087</v>
      </c>
      <c r="D39" s="54">
        <v>19</v>
      </c>
      <c r="E39" s="55"/>
      <c r="F39" s="54" t="s">
        <v>60</v>
      </c>
      <c r="G39" s="3">
        <v>1</v>
      </c>
    </row>
    <row r="40" customHeight="1" spans="1:7">
      <c r="A40" s="54">
        <v>1982</v>
      </c>
      <c r="B40" s="54" t="s">
        <v>62</v>
      </c>
      <c r="C40" s="54" t="s">
        <v>979</v>
      </c>
      <c r="D40" s="54">
        <v>242</v>
      </c>
      <c r="E40" s="54" t="s">
        <v>5749</v>
      </c>
      <c r="F40" s="54" t="s">
        <v>5770</v>
      </c>
      <c r="G40" s="3">
        <v>1</v>
      </c>
    </row>
    <row r="41" customHeight="1" spans="1:7">
      <c r="A41" s="54">
        <v>1982</v>
      </c>
      <c r="B41" s="54" t="s">
        <v>62</v>
      </c>
      <c r="C41" s="54" t="s">
        <v>5778</v>
      </c>
      <c r="D41" s="54">
        <v>507</v>
      </c>
      <c r="E41" s="55"/>
      <c r="F41" s="54" t="s">
        <v>3335</v>
      </c>
      <c r="G41" s="3">
        <v>1</v>
      </c>
    </row>
    <row r="42" customHeight="1" spans="1:7">
      <c r="A42" s="54">
        <v>2019</v>
      </c>
      <c r="B42" s="54" t="s">
        <v>1099</v>
      </c>
      <c r="C42" s="54" t="s">
        <v>1060</v>
      </c>
      <c r="D42" s="54">
        <v>65</v>
      </c>
      <c r="E42" s="55"/>
      <c r="F42" s="54" t="s">
        <v>60</v>
      </c>
      <c r="G42" s="3">
        <v>1</v>
      </c>
    </row>
    <row r="43" customHeight="1" spans="1:7">
      <c r="A43" s="54">
        <v>2018</v>
      </c>
      <c r="B43" s="54" t="s">
        <v>1365</v>
      </c>
      <c r="C43" s="54" t="s">
        <v>1060</v>
      </c>
      <c r="D43" s="54">
        <v>75</v>
      </c>
      <c r="E43" s="55"/>
      <c r="F43" s="54" t="s">
        <v>60</v>
      </c>
      <c r="G43" s="3">
        <v>1</v>
      </c>
    </row>
    <row r="44" customHeight="1" spans="1:7">
      <c r="A44" s="54">
        <v>2019</v>
      </c>
      <c r="B44" s="54" t="s">
        <v>786</v>
      </c>
      <c r="C44" s="54" t="s">
        <v>5779</v>
      </c>
      <c r="D44" s="54">
        <v>308</v>
      </c>
      <c r="E44" s="55"/>
      <c r="F44" s="54" t="s">
        <v>60</v>
      </c>
      <c r="G44" s="3">
        <v>1</v>
      </c>
    </row>
    <row r="45" customHeight="1" spans="1:7">
      <c r="A45" s="54">
        <v>1990</v>
      </c>
      <c r="B45" s="54" t="s">
        <v>90</v>
      </c>
      <c r="C45" s="54" t="s">
        <v>5124</v>
      </c>
      <c r="D45" s="54">
        <v>302</v>
      </c>
      <c r="E45" s="55"/>
      <c r="F45" s="54" t="s">
        <v>60</v>
      </c>
      <c r="G45" s="3">
        <v>2</v>
      </c>
    </row>
    <row r="46" customHeight="1" spans="1:7">
      <c r="A46" s="54">
        <v>1988</v>
      </c>
      <c r="B46" s="54" t="s">
        <v>62</v>
      </c>
      <c r="C46" s="54" t="s">
        <v>979</v>
      </c>
      <c r="D46" s="54">
        <v>209</v>
      </c>
      <c r="E46" s="55"/>
      <c r="F46" s="54" t="s">
        <v>60</v>
      </c>
      <c r="G46" s="3">
        <v>1</v>
      </c>
    </row>
    <row r="47" customHeight="1" spans="1:7">
      <c r="A47" s="54">
        <v>2020</v>
      </c>
      <c r="B47" s="54" t="s">
        <v>3244</v>
      </c>
      <c r="C47" s="54" t="s">
        <v>5780</v>
      </c>
      <c r="D47" s="54" t="s">
        <v>5781</v>
      </c>
      <c r="E47" s="54" t="s">
        <v>5782</v>
      </c>
      <c r="F47" s="54" t="s">
        <v>60</v>
      </c>
      <c r="G47" s="3">
        <v>1</v>
      </c>
    </row>
    <row r="48" customHeight="1" spans="1:7">
      <c r="A48" s="54">
        <v>1990</v>
      </c>
      <c r="B48" s="54" t="s">
        <v>90</v>
      </c>
      <c r="C48" s="54" t="s">
        <v>5783</v>
      </c>
      <c r="D48" s="54">
        <v>203</v>
      </c>
      <c r="E48" s="55"/>
      <c r="F48" s="54" t="s">
        <v>60</v>
      </c>
      <c r="G48" s="3">
        <v>1</v>
      </c>
    </row>
    <row r="49" customHeight="1" spans="1:7">
      <c r="A49" s="54">
        <v>1990</v>
      </c>
      <c r="B49" s="54" t="s">
        <v>90</v>
      </c>
      <c r="C49" s="54" t="s">
        <v>5784</v>
      </c>
      <c r="D49" s="54">
        <v>82</v>
      </c>
      <c r="E49" s="55"/>
      <c r="F49" s="54" t="s">
        <v>60</v>
      </c>
      <c r="G49" s="3">
        <v>1</v>
      </c>
    </row>
    <row r="50" customHeight="1" spans="1:7">
      <c r="A50" s="54">
        <v>2018</v>
      </c>
      <c r="B50" s="54" t="s">
        <v>5785</v>
      </c>
      <c r="C50" s="54" t="s">
        <v>1168</v>
      </c>
      <c r="D50" s="54" t="s">
        <v>5786</v>
      </c>
      <c r="E50" s="55"/>
      <c r="F50" s="54" t="s">
        <v>60</v>
      </c>
      <c r="G50" s="3">
        <v>1</v>
      </c>
    </row>
    <row r="51" customHeight="1" spans="1:7">
      <c r="A51" s="54">
        <v>1990</v>
      </c>
      <c r="B51" s="54" t="s">
        <v>90</v>
      </c>
      <c r="C51" s="54" t="s">
        <v>967</v>
      </c>
      <c r="D51" s="54">
        <v>21</v>
      </c>
      <c r="E51" s="55"/>
      <c r="F51" s="54" t="s">
        <v>60</v>
      </c>
      <c r="G51" s="3">
        <v>2</v>
      </c>
    </row>
    <row r="52" customHeight="1" spans="1:7">
      <c r="A52" s="54">
        <v>1990</v>
      </c>
      <c r="B52" s="54" t="s">
        <v>90</v>
      </c>
      <c r="C52" s="54" t="s">
        <v>1517</v>
      </c>
      <c r="D52" s="54">
        <v>318</v>
      </c>
      <c r="E52" s="54" t="s">
        <v>5763</v>
      </c>
      <c r="F52" s="54" t="s">
        <v>60</v>
      </c>
      <c r="G52" s="3">
        <v>1</v>
      </c>
    </row>
    <row r="53" customHeight="1" spans="1:7">
      <c r="A53" s="54">
        <v>2020</v>
      </c>
      <c r="B53" s="54" t="s">
        <v>3244</v>
      </c>
      <c r="C53" s="54" t="s">
        <v>5787</v>
      </c>
      <c r="D53" s="54">
        <v>199</v>
      </c>
      <c r="E53" s="54" t="s">
        <v>5788</v>
      </c>
      <c r="F53" s="54" t="s">
        <v>60</v>
      </c>
      <c r="G53" s="3">
        <v>1</v>
      </c>
    </row>
    <row r="54" customHeight="1" spans="1:7">
      <c r="A54" s="54">
        <v>1982</v>
      </c>
      <c r="B54" s="54" t="s">
        <v>1974</v>
      </c>
      <c r="C54" s="54" t="s">
        <v>5778</v>
      </c>
      <c r="D54" s="54">
        <v>507</v>
      </c>
      <c r="E54" s="55"/>
      <c r="F54" s="54" t="s">
        <v>60</v>
      </c>
      <c r="G54" s="3">
        <v>1</v>
      </c>
    </row>
    <row r="55" customHeight="1" spans="1:7">
      <c r="A55" s="54">
        <v>1990</v>
      </c>
      <c r="B55" s="54" t="s">
        <v>90</v>
      </c>
      <c r="C55" s="54" t="s">
        <v>190</v>
      </c>
      <c r="D55" s="54">
        <v>330</v>
      </c>
      <c r="E55" s="54" t="s">
        <v>5789</v>
      </c>
      <c r="F55" s="54" t="s">
        <v>60</v>
      </c>
      <c r="G55" s="3">
        <v>1</v>
      </c>
    </row>
    <row r="56" customHeight="1" spans="1:7">
      <c r="A56" s="54">
        <v>1991</v>
      </c>
      <c r="B56" s="54" t="s">
        <v>90</v>
      </c>
      <c r="C56" s="54" t="s">
        <v>5790</v>
      </c>
      <c r="D56" s="54">
        <v>234</v>
      </c>
      <c r="E56" s="55"/>
      <c r="F56" s="54" t="s">
        <v>60</v>
      </c>
      <c r="G56" s="3">
        <v>1</v>
      </c>
    </row>
    <row r="57" customHeight="1" spans="1:7">
      <c r="A57" s="54">
        <v>1988</v>
      </c>
      <c r="B57" s="54" t="s">
        <v>62</v>
      </c>
      <c r="C57" s="54" t="s">
        <v>5775</v>
      </c>
      <c r="D57" s="54">
        <v>224</v>
      </c>
      <c r="E57" s="55"/>
      <c r="F57" s="54" t="s">
        <v>60</v>
      </c>
      <c r="G57" s="3">
        <v>1</v>
      </c>
    </row>
    <row r="58" customHeight="1" spans="1:7">
      <c r="A58" s="54">
        <v>2003</v>
      </c>
      <c r="B58" s="54" t="s">
        <v>5091</v>
      </c>
      <c r="C58" s="54" t="s">
        <v>1823</v>
      </c>
      <c r="D58" s="54">
        <v>9</v>
      </c>
      <c r="E58" s="54" t="s">
        <v>5791</v>
      </c>
      <c r="F58" s="54" t="s">
        <v>60</v>
      </c>
      <c r="G58" s="3">
        <v>1</v>
      </c>
    </row>
    <row r="59" customHeight="1" spans="1:7">
      <c r="A59" s="54">
        <v>1993</v>
      </c>
      <c r="B59" s="54" t="s">
        <v>5792</v>
      </c>
      <c r="C59" s="54" t="s">
        <v>5793</v>
      </c>
      <c r="D59" s="54">
        <v>105</v>
      </c>
      <c r="E59" s="55"/>
      <c r="F59" s="54" t="s">
        <v>60</v>
      </c>
      <c r="G59" s="3">
        <v>1</v>
      </c>
    </row>
    <row r="60" customHeight="1" spans="1:7">
      <c r="A60" s="54">
        <v>1994</v>
      </c>
      <c r="B60" s="54" t="s">
        <v>5794</v>
      </c>
      <c r="C60" s="54" t="s">
        <v>3762</v>
      </c>
      <c r="D60" s="54">
        <v>1</v>
      </c>
      <c r="E60" s="54" t="s">
        <v>5795</v>
      </c>
      <c r="F60" s="54" t="s">
        <v>60</v>
      </c>
      <c r="G60" s="3">
        <v>1</v>
      </c>
    </row>
    <row r="61" customHeight="1" spans="1:7">
      <c r="A61" s="54">
        <v>1979</v>
      </c>
      <c r="B61" s="54" t="s">
        <v>62</v>
      </c>
      <c r="C61" s="54" t="s">
        <v>5796</v>
      </c>
      <c r="D61" s="54">
        <v>389</v>
      </c>
      <c r="E61" s="55"/>
      <c r="F61" s="54" t="s">
        <v>60</v>
      </c>
      <c r="G61" s="3">
        <v>1</v>
      </c>
    </row>
    <row r="62" customHeight="1" spans="1:7">
      <c r="A62" s="54">
        <v>1987</v>
      </c>
      <c r="B62" s="54" t="s">
        <v>62</v>
      </c>
      <c r="C62" s="54" t="s">
        <v>190</v>
      </c>
      <c r="D62" s="54">
        <v>170</v>
      </c>
      <c r="E62" s="54" t="s">
        <v>398</v>
      </c>
      <c r="F62" s="54" t="s">
        <v>60</v>
      </c>
      <c r="G62" s="3">
        <v>1</v>
      </c>
    </row>
    <row r="63" customHeight="1" spans="1:7">
      <c r="A63" s="54">
        <v>1991</v>
      </c>
      <c r="B63" s="54" t="s">
        <v>90</v>
      </c>
      <c r="C63" s="54" t="s">
        <v>5783</v>
      </c>
      <c r="D63" s="54">
        <v>344</v>
      </c>
      <c r="E63" s="55"/>
      <c r="F63" s="54" t="s">
        <v>60</v>
      </c>
      <c r="G63" s="3">
        <v>1</v>
      </c>
    </row>
    <row r="64" customHeight="1" spans="1:7">
      <c r="A64" s="54">
        <v>2020</v>
      </c>
      <c r="B64" s="54" t="s">
        <v>1591</v>
      </c>
      <c r="C64" s="54" t="s">
        <v>5797</v>
      </c>
      <c r="D64" s="54">
        <v>15</v>
      </c>
      <c r="E64" s="54" t="s">
        <v>5798</v>
      </c>
      <c r="F64" s="54" t="s">
        <v>20</v>
      </c>
      <c r="G64" s="3">
        <v>1</v>
      </c>
    </row>
    <row r="65" customHeight="1" spans="1:7">
      <c r="A65" s="54">
        <v>1993</v>
      </c>
      <c r="B65" s="54" t="s">
        <v>5792</v>
      </c>
      <c r="C65" s="54" t="s">
        <v>5793</v>
      </c>
      <c r="D65" s="54">
        <v>105</v>
      </c>
      <c r="E65" s="55"/>
      <c r="F65" s="54" t="s">
        <v>20</v>
      </c>
      <c r="G65" s="3">
        <v>1</v>
      </c>
    </row>
    <row r="66" customHeight="1" spans="1:7">
      <c r="A66" s="54">
        <v>2020</v>
      </c>
      <c r="B66" s="54" t="s">
        <v>1847</v>
      </c>
      <c r="C66" s="54" t="s">
        <v>5779</v>
      </c>
      <c r="D66" s="54">
        <v>49</v>
      </c>
      <c r="E66" s="54" t="s">
        <v>1731</v>
      </c>
      <c r="F66" s="54" t="s">
        <v>20</v>
      </c>
      <c r="G66" s="3">
        <v>1</v>
      </c>
    </row>
    <row r="67" customHeight="1" spans="1:7">
      <c r="A67" s="54">
        <v>2020</v>
      </c>
      <c r="B67" s="54" t="s">
        <v>1847</v>
      </c>
      <c r="C67" s="54" t="s">
        <v>5799</v>
      </c>
      <c r="D67" s="54">
        <v>108</v>
      </c>
      <c r="E67" s="55"/>
      <c r="F67" s="54" t="s">
        <v>60</v>
      </c>
      <c r="G67" s="3">
        <v>1</v>
      </c>
    </row>
    <row r="68" customHeight="1" spans="1:7">
      <c r="A68" s="54">
        <v>1994</v>
      </c>
      <c r="B68" s="54" t="s">
        <v>5091</v>
      </c>
      <c r="C68" s="54" t="s">
        <v>972</v>
      </c>
      <c r="D68" s="54">
        <v>133</v>
      </c>
      <c r="E68" s="55"/>
      <c r="F68" s="54" t="s">
        <v>60</v>
      </c>
      <c r="G68" s="3">
        <v>1</v>
      </c>
    </row>
    <row r="69" customHeight="1" spans="1:7">
      <c r="A69" s="54">
        <v>1990</v>
      </c>
      <c r="B69" s="54" t="s">
        <v>90</v>
      </c>
      <c r="C69" s="54" t="s">
        <v>986</v>
      </c>
      <c r="D69" s="54">
        <v>25</v>
      </c>
      <c r="E69" s="55"/>
      <c r="F69" s="54" t="s">
        <v>60</v>
      </c>
      <c r="G69" s="3">
        <v>1</v>
      </c>
    </row>
    <row r="70" customHeight="1" spans="1:7">
      <c r="A70" s="54">
        <v>1989</v>
      </c>
      <c r="B70" s="54" t="s">
        <v>996</v>
      </c>
      <c r="C70" s="54" t="s">
        <v>1488</v>
      </c>
      <c r="D70" s="54">
        <v>292</v>
      </c>
      <c r="E70" s="55"/>
      <c r="F70" s="54" t="s">
        <v>60</v>
      </c>
      <c r="G70" s="3">
        <v>1</v>
      </c>
    </row>
    <row r="71" customHeight="1" spans="1:7">
      <c r="A71" s="54">
        <v>1990</v>
      </c>
      <c r="B71" s="54" t="s">
        <v>90</v>
      </c>
      <c r="C71" s="54" t="s">
        <v>989</v>
      </c>
      <c r="D71" s="54">
        <v>320</v>
      </c>
      <c r="E71" s="54" t="s">
        <v>5763</v>
      </c>
      <c r="F71" s="54" t="s">
        <v>60</v>
      </c>
      <c r="G71" s="3">
        <v>1</v>
      </c>
    </row>
    <row r="72" customHeight="1" spans="1:7">
      <c r="A72" s="54">
        <v>1996</v>
      </c>
      <c r="B72" s="54" t="s">
        <v>5800</v>
      </c>
      <c r="C72" s="54" t="s">
        <v>145</v>
      </c>
      <c r="D72" s="54">
        <v>33</v>
      </c>
      <c r="E72" s="55"/>
      <c r="F72" s="54" t="s">
        <v>60</v>
      </c>
      <c r="G72" s="3">
        <v>1</v>
      </c>
    </row>
    <row r="73" customHeight="1" spans="1:7">
      <c r="A73" s="54">
        <v>1954</v>
      </c>
      <c r="B73" s="54" t="s">
        <v>39</v>
      </c>
      <c r="C73" s="54" t="s">
        <v>5801</v>
      </c>
      <c r="D73" s="54">
        <v>31</v>
      </c>
      <c r="E73" s="55"/>
      <c r="F73" s="54" t="s">
        <v>5802</v>
      </c>
      <c r="G73" s="3">
        <v>1</v>
      </c>
    </row>
    <row r="74" customHeight="1" spans="1:7">
      <c r="A74" s="54">
        <v>1982</v>
      </c>
      <c r="B74" s="54" t="s">
        <v>62</v>
      </c>
      <c r="C74" s="54" t="s">
        <v>5803</v>
      </c>
      <c r="D74" s="54">
        <v>327</v>
      </c>
      <c r="E74" s="55"/>
      <c r="F74" s="54" t="s">
        <v>5770</v>
      </c>
      <c r="G74" s="3">
        <v>1</v>
      </c>
    </row>
    <row r="75" customHeight="1" spans="1:7">
      <c r="A75" s="54">
        <v>1990</v>
      </c>
      <c r="B75" s="54" t="s">
        <v>996</v>
      </c>
      <c r="C75" s="54" t="s">
        <v>5804</v>
      </c>
      <c r="D75" s="54">
        <v>185</v>
      </c>
      <c r="E75" s="55"/>
      <c r="F75" s="54" t="s">
        <v>60</v>
      </c>
      <c r="G75" s="3">
        <v>1</v>
      </c>
    </row>
    <row r="76" customHeight="1" spans="1:7">
      <c r="A76" s="54">
        <v>1990</v>
      </c>
      <c r="B76" s="54" t="s">
        <v>5805</v>
      </c>
      <c r="C76" s="54" t="s">
        <v>5806</v>
      </c>
      <c r="D76" s="54">
        <v>250</v>
      </c>
      <c r="E76" s="55"/>
      <c r="F76" s="54" t="s">
        <v>60</v>
      </c>
      <c r="G76" s="3">
        <v>1</v>
      </c>
    </row>
    <row r="77" customHeight="1" spans="1:7">
      <c r="A77" s="54">
        <v>2020</v>
      </c>
      <c r="B77" s="54" t="s">
        <v>90</v>
      </c>
      <c r="C77" s="54" t="s">
        <v>903</v>
      </c>
      <c r="D77" s="54">
        <v>376</v>
      </c>
      <c r="E77" s="55"/>
      <c r="F77" s="54" t="s">
        <v>20</v>
      </c>
      <c r="G77" s="3">
        <v>1</v>
      </c>
    </row>
    <row r="78" customHeight="1" spans="1:7">
      <c r="A78" s="54">
        <v>2020</v>
      </c>
      <c r="B78" s="54" t="s">
        <v>1847</v>
      </c>
      <c r="C78" s="54" t="s">
        <v>5787</v>
      </c>
      <c r="D78" s="54">
        <v>147</v>
      </c>
      <c r="E78" s="55"/>
      <c r="F78" s="54" t="s">
        <v>20</v>
      </c>
      <c r="G78" s="3">
        <v>1</v>
      </c>
    </row>
    <row r="79" customHeight="1" spans="1:7">
      <c r="A79" s="54">
        <v>2019</v>
      </c>
      <c r="B79" s="54" t="s">
        <v>305</v>
      </c>
      <c r="C79" s="54" t="s">
        <v>5614</v>
      </c>
      <c r="D79" s="54">
        <v>142</v>
      </c>
      <c r="E79" s="55"/>
      <c r="F79" s="54" t="s">
        <v>20</v>
      </c>
      <c r="G79" s="3">
        <v>1</v>
      </c>
    </row>
    <row r="80" customHeight="1" spans="1:7">
      <c r="A80" s="54">
        <v>2019</v>
      </c>
      <c r="B80" s="54" t="s">
        <v>786</v>
      </c>
      <c r="C80" s="54" t="s">
        <v>1338</v>
      </c>
      <c r="D80" s="54" t="s">
        <v>5807</v>
      </c>
      <c r="E80" s="54" t="s">
        <v>5808</v>
      </c>
      <c r="F80" s="54" t="s">
        <v>60</v>
      </c>
      <c r="G80" s="3">
        <v>1</v>
      </c>
    </row>
    <row r="81" customHeight="1" spans="1:7">
      <c r="A81" s="54">
        <v>1982</v>
      </c>
      <c r="B81" s="54" t="s">
        <v>62</v>
      </c>
      <c r="C81" s="54" t="s">
        <v>5809</v>
      </c>
      <c r="D81" s="54">
        <v>408</v>
      </c>
      <c r="E81" s="55"/>
      <c r="F81" s="54" t="s">
        <v>5810</v>
      </c>
      <c r="G81" s="3">
        <v>1</v>
      </c>
    </row>
    <row r="82" customHeight="1" spans="1:7">
      <c r="A82" s="54">
        <v>1982</v>
      </c>
      <c r="B82" s="54" t="s">
        <v>62</v>
      </c>
      <c r="C82" s="54" t="s">
        <v>5811</v>
      </c>
      <c r="D82" s="54">
        <v>353</v>
      </c>
      <c r="E82" s="55"/>
      <c r="F82" s="54" t="s">
        <v>2705</v>
      </c>
      <c r="G82" s="3">
        <v>1</v>
      </c>
    </row>
    <row r="83" customHeight="1" spans="1:7">
      <c r="A83" s="54">
        <v>1990</v>
      </c>
      <c r="B83" s="54" t="s">
        <v>62</v>
      </c>
      <c r="C83" s="54" t="s">
        <v>986</v>
      </c>
      <c r="D83" s="54">
        <v>37</v>
      </c>
      <c r="E83" s="55"/>
      <c r="F83" s="54" t="s">
        <v>63</v>
      </c>
      <c r="G83" s="3">
        <v>1</v>
      </c>
    </row>
    <row r="84" customHeight="1" spans="1:7">
      <c r="A84" s="54">
        <v>1990</v>
      </c>
      <c r="B84" s="54" t="s">
        <v>119</v>
      </c>
      <c r="C84" s="54" t="s">
        <v>193</v>
      </c>
      <c r="D84" s="54">
        <v>365</v>
      </c>
      <c r="E84" s="55"/>
      <c r="F84" s="54" t="s">
        <v>2967</v>
      </c>
      <c r="G84" s="3">
        <v>1</v>
      </c>
    </row>
    <row r="85" customHeight="1" spans="1:7">
      <c r="A85" s="54">
        <v>1990</v>
      </c>
      <c r="B85" s="54" t="s">
        <v>996</v>
      </c>
      <c r="C85" s="54" t="s">
        <v>4123</v>
      </c>
      <c r="D85" s="54">
        <v>632</v>
      </c>
      <c r="E85" s="55"/>
      <c r="F85" s="54" t="s">
        <v>2967</v>
      </c>
      <c r="G85" s="3">
        <v>1</v>
      </c>
    </row>
    <row r="86" customHeight="1" spans="1:7">
      <c r="A86" s="54">
        <v>1990</v>
      </c>
      <c r="B86" s="54" t="s">
        <v>90</v>
      </c>
      <c r="C86" s="54" t="s">
        <v>1268</v>
      </c>
      <c r="D86" s="54">
        <v>325</v>
      </c>
      <c r="E86" s="54" t="s">
        <v>5789</v>
      </c>
      <c r="F86" s="54" t="s">
        <v>2967</v>
      </c>
      <c r="G86" s="3">
        <v>1</v>
      </c>
    </row>
    <row r="87" customHeight="1" spans="1:7">
      <c r="A87" s="54">
        <v>1991</v>
      </c>
      <c r="B87" s="54" t="s">
        <v>1038</v>
      </c>
      <c r="C87" s="54" t="s">
        <v>5790</v>
      </c>
      <c r="D87" s="54">
        <v>33</v>
      </c>
      <c r="E87" s="55"/>
      <c r="F87" s="54" t="s">
        <v>2967</v>
      </c>
      <c r="G87" s="3">
        <v>1</v>
      </c>
    </row>
    <row r="88" customHeight="1" spans="1:7">
      <c r="A88" s="54">
        <v>1988</v>
      </c>
      <c r="B88" s="54" t="s">
        <v>62</v>
      </c>
      <c r="C88" s="54" t="s">
        <v>5775</v>
      </c>
      <c r="D88" s="54">
        <v>28</v>
      </c>
      <c r="E88" s="54" t="s">
        <v>5812</v>
      </c>
      <c r="F88" s="54" t="s">
        <v>2967</v>
      </c>
      <c r="G88" s="3">
        <v>1</v>
      </c>
    </row>
    <row r="89" customHeight="1" spans="1:7">
      <c r="A89" s="54">
        <v>1990</v>
      </c>
      <c r="B89" s="54" t="s">
        <v>996</v>
      </c>
      <c r="C89" s="54" t="s">
        <v>5813</v>
      </c>
      <c r="D89" s="54">
        <v>48</v>
      </c>
      <c r="E89" s="55"/>
      <c r="F89" s="54" t="s">
        <v>2967</v>
      </c>
      <c r="G89" s="3">
        <v>1</v>
      </c>
    </row>
    <row r="90" customHeight="1" spans="1:7">
      <c r="A90" s="54">
        <v>1982</v>
      </c>
      <c r="B90" s="54" t="s">
        <v>62</v>
      </c>
      <c r="C90" s="54" t="s">
        <v>5756</v>
      </c>
      <c r="D90" s="54">
        <v>332</v>
      </c>
      <c r="E90" s="54" t="s">
        <v>5749</v>
      </c>
      <c r="F90" s="54" t="s">
        <v>2967</v>
      </c>
      <c r="G90" s="3">
        <v>2</v>
      </c>
    </row>
    <row r="91" customHeight="1" spans="1:7">
      <c r="A91" s="54">
        <v>1990</v>
      </c>
      <c r="B91" s="54" t="s">
        <v>996</v>
      </c>
      <c r="C91" s="54" t="s">
        <v>5814</v>
      </c>
      <c r="D91" s="54">
        <v>84</v>
      </c>
      <c r="E91" s="55"/>
      <c r="F91" s="54" t="s">
        <v>2967</v>
      </c>
      <c r="G91" s="3">
        <v>1</v>
      </c>
    </row>
    <row r="92" customHeight="1" spans="1:7">
      <c r="A92" s="54">
        <v>2019</v>
      </c>
      <c r="B92" s="54" t="s">
        <v>786</v>
      </c>
      <c r="C92" s="54" t="s">
        <v>5815</v>
      </c>
      <c r="D92" s="54">
        <v>342</v>
      </c>
      <c r="E92" s="55"/>
      <c r="F92" s="54" t="s">
        <v>2967</v>
      </c>
      <c r="G92" s="3">
        <v>1</v>
      </c>
    </row>
    <row r="93" customHeight="1" spans="1:7">
      <c r="A93" s="54">
        <v>2020</v>
      </c>
      <c r="B93" s="54" t="s">
        <v>1649</v>
      </c>
      <c r="C93" s="54" t="s">
        <v>1060</v>
      </c>
      <c r="D93" s="54">
        <v>97</v>
      </c>
      <c r="E93" s="55"/>
      <c r="F93" s="54" t="s">
        <v>2967</v>
      </c>
      <c r="G93" s="3">
        <v>1</v>
      </c>
    </row>
    <row r="94" customHeight="1" spans="1:7">
      <c r="A94" s="54">
        <v>1982</v>
      </c>
      <c r="B94" s="54" t="s">
        <v>1974</v>
      </c>
      <c r="C94" s="54" t="s">
        <v>5778</v>
      </c>
      <c r="D94" s="54">
        <v>507</v>
      </c>
      <c r="E94" s="55"/>
      <c r="F94" s="54" t="s">
        <v>2967</v>
      </c>
      <c r="G94" s="3">
        <v>1</v>
      </c>
    </row>
    <row r="95" customHeight="1" spans="1:7">
      <c r="A95" s="54">
        <v>1982</v>
      </c>
      <c r="B95" s="54" t="s">
        <v>62</v>
      </c>
      <c r="C95" s="54" t="s">
        <v>5750</v>
      </c>
      <c r="D95" s="54">
        <v>198</v>
      </c>
      <c r="E95" s="55"/>
      <c r="F95" s="54" t="s">
        <v>2967</v>
      </c>
      <c r="G95" s="3">
        <v>1</v>
      </c>
    </row>
    <row r="96" customHeight="1" spans="1:7">
      <c r="A96" s="54">
        <v>1982</v>
      </c>
      <c r="B96" s="54" t="s">
        <v>62</v>
      </c>
      <c r="C96" s="54" t="s">
        <v>5751</v>
      </c>
      <c r="D96" s="54">
        <v>196</v>
      </c>
      <c r="E96" s="55"/>
      <c r="F96" s="54" t="s">
        <v>2967</v>
      </c>
      <c r="G96" s="3">
        <v>2</v>
      </c>
    </row>
    <row r="97" customHeight="1" spans="1:7">
      <c r="A97" s="54">
        <v>1992</v>
      </c>
      <c r="B97" s="54" t="s">
        <v>5752</v>
      </c>
      <c r="C97" s="54" t="s">
        <v>145</v>
      </c>
      <c r="D97" s="54" t="s">
        <v>5753</v>
      </c>
      <c r="E97" s="54" t="s">
        <v>5754</v>
      </c>
      <c r="F97" s="54" t="s">
        <v>2967</v>
      </c>
      <c r="G97" s="3">
        <v>4</v>
      </c>
    </row>
    <row r="98" customHeight="1" spans="1:7">
      <c r="A98" s="54">
        <v>1990</v>
      </c>
      <c r="B98" s="54" t="s">
        <v>119</v>
      </c>
      <c r="C98" s="54" t="s">
        <v>193</v>
      </c>
      <c r="D98" s="54">
        <v>365</v>
      </c>
      <c r="E98" s="55"/>
      <c r="F98" s="54" t="s">
        <v>2967</v>
      </c>
      <c r="G98" s="3">
        <v>1</v>
      </c>
    </row>
    <row r="99" customHeight="1" spans="1:7">
      <c r="A99" s="54">
        <v>1990</v>
      </c>
      <c r="B99" s="54" t="s">
        <v>1995</v>
      </c>
      <c r="C99" s="54" t="s">
        <v>2369</v>
      </c>
      <c r="D99" s="54">
        <v>7</v>
      </c>
      <c r="E99" s="54" t="s">
        <v>1927</v>
      </c>
      <c r="F99" s="54" t="s">
        <v>2967</v>
      </c>
      <c r="G99" s="3">
        <v>1</v>
      </c>
    </row>
    <row r="100" customHeight="1" spans="1:7">
      <c r="A100" s="54">
        <v>1990</v>
      </c>
      <c r="B100" s="54" t="s">
        <v>1974</v>
      </c>
      <c r="C100" s="54" t="s">
        <v>5816</v>
      </c>
      <c r="D100" s="54">
        <v>368</v>
      </c>
      <c r="E100" s="54" t="s">
        <v>1113</v>
      </c>
      <c r="F100" s="54" t="s">
        <v>2967</v>
      </c>
      <c r="G100" s="3">
        <v>1</v>
      </c>
    </row>
    <row r="101" customHeight="1" spans="1:7">
      <c r="A101" s="54">
        <v>1982</v>
      </c>
      <c r="B101" s="54" t="s">
        <v>62</v>
      </c>
      <c r="C101" s="54" t="s">
        <v>5817</v>
      </c>
      <c r="D101" s="54">
        <v>339</v>
      </c>
      <c r="E101" s="55"/>
      <c r="F101" s="54" t="s">
        <v>5810</v>
      </c>
      <c r="G101" s="3">
        <v>1</v>
      </c>
    </row>
    <row r="102" customHeight="1" spans="1:7">
      <c r="A102" s="54">
        <v>1982</v>
      </c>
      <c r="B102" s="54" t="s">
        <v>62</v>
      </c>
      <c r="C102" s="54" t="s">
        <v>5818</v>
      </c>
      <c r="D102" s="54">
        <v>8</v>
      </c>
      <c r="E102" s="55"/>
      <c r="F102" s="54" t="s">
        <v>5810</v>
      </c>
      <c r="G102" s="3">
        <v>1</v>
      </c>
    </row>
    <row r="103" customHeight="1" spans="1:7">
      <c r="A103" s="54">
        <v>1990</v>
      </c>
      <c r="B103" s="54" t="s">
        <v>1995</v>
      </c>
      <c r="C103" s="54" t="s">
        <v>1864</v>
      </c>
      <c r="D103" s="54">
        <v>225</v>
      </c>
      <c r="E103" s="55"/>
      <c r="F103" s="54" t="s">
        <v>60</v>
      </c>
      <c r="G103" s="3">
        <v>1</v>
      </c>
    </row>
    <row r="104" customHeight="1" spans="1:7">
      <c r="A104" s="54">
        <v>1990</v>
      </c>
      <c r="B104" s="54" t="s">
        <v>4224</v>
      </c>
      <c r="C104" s="54" t="s">
        <v>5819</v>
      </c>
      <c r="D104" s="54">
        <v>220</v>
      </c>
      <c r="E104" s="55"/>
      <c r="F104" s="54" t="s">
        <v>60</v>
      </c>
      <c r="G104" s="3">
        <v>1</v>
      </c>
    </row>
    <row r="105" customHeight="1" spans="1:7">
      <c r="A105" s="54">
        <v>2021</v>
      </c>
      <c r="B105" s="54" t="s">
        <v>62</v>
      </c>
      <c r="C105" s="54" t="s">
        <v>5820</v>
      </c>
      <c r="D105" s="54" t="s">
        <v>5821</v>
      </c>
      <c r="E105" s="55"/>
      <c r="F105" s="54" t="s">
        <v>60</v>
      </c>
      <c r="G105" s="3">
        <v>1</v>
      </c>
    </row>
    <row r="106" customHeight="1" spans="1:7">
      <c r="A106" s="54">
        <v>1987</v>
      </c>
      <c r="B106" s="54" t="s">
        <v>62</v>
      </c>
      <c r="C106" s="54" t="s">
        <v>5822</v>
      </c>
      <c r="D106" s="54">
        <v>150</v>
      </c>
      <c r="E106" s="55"/>
      <c r="F106" s="54" t="s">
        <v>60</v>
      </c>
      <c r="G106" s="3">
        <v>1</v>
      </c>
    </row>
    <row r="107" customHeight="1" spans="1:7">
      <c r="A107" s="54">
        <v>1994</v>
      </c>
      <c r="B107" s="54" t="s">
        <v>119</v>
      </c>
      <c r="C107" s="54" t="s">
        <v>5823</v>
      </c>
      <c r="D107" s="54">
        <v>86</v>
      </c>
      <c r="E107" s="54" t="s">
        <v>5765</v>
      </c>
      <c r="F107" s="54" t="s">
        <v>60</v>
      </c>
      <c r="G107" s="3">
        <v>1</v>
      </c>
    </row>
    <row r="108" customHeight="1" spans="1:7">
      <c r="A108" s="54">
        <v>1990</v>
      </c>
      <c r="B108" s="54" t="s">
        <v>330</v>
      </c>
      <c r="C108" s="54" t="s">
        <v>5124</v>
      </c>
      <c r="D108" s="54" t="s">
        <v>5824</v>
      </c>
      <c r="E108" s="55"/>
      <c r="F108" s="54" t="s">
        <v>60</v>
      </c>
      <c r="G108" s="3">
        <v>1</v>
      </c>
    </row>
    <row r="109" customHeight="1" spans="1:7">
      <c r="A109" s="54">
        <v>1990</v>
      </c>
      <c r="B109" s="54" t="s">
        <v>5091</v>
      </c>
      <c r="C109" s="54" t="s">
        <v>193</v>
      </c>
      <c r="D109" s="54">
        <v>156</v>
      </c>
      <c r="E109" s="55"/>
      <c r="F109" s="54" t="s">
        <v>63</v>
      </c>
      <c r="G109" s="3">
        <v>1</v>
      </c>
    </row>
    <row r="110" customHeight="1" spans="1:7">
      <c r="A110" s="54">
        <v>1987</v>
      </c>
      <c r="B110" s="54" t="s">
        <v>62</v>
      </c>
      <c r="C110" s="54" t="s">
        <v>120</v>
      </c>
      <c r="D110" s="54">
        <v>320</v>
      </c>
      <c r="E110" s="55"/>
      <c r="F110" s="54" t="s">
        <v>63</v>
      </c>
      <c r="G110" s="3">
        <v>1</v>
      </c>
    </row>
    <row r="111" customHeight="1" spans="1:7">
      <c r="A111" s="54">
        <v>1990</v>
      </c>
      <c r="B111" s="54" t="s">
        <v>330</v>
      </c>
      <c r="C111" s="54" t="s">
        <v>1215</v>
      </c>
      <c r="D111" s="54" t="s">
        <v>1216</v>
      </c>
      <c r="E111" s="55"/>
      <c r="F111" s="54" t="s">
        <v>63</v>
      </c>
      <c r="G111" s="3">
        <v>1</v>
      </c>
    </row>
    <row r="112" customHeight="1" spans="1:7">
      <c r="A112" s="54">
        <v>1993</v>
      </c>
      <c r="B112" s="54" t="s">
        <v>62</v>
      </c>
      <c r="C112" s="54" t="s">
        <v>5825</v>
      </c>
      <c r="D112" s="54">
        <v>80</v>
      </c>
      <c r="E112" s="55"/>
      <c r="F112" s="54" t="s">
        <v>63</v>
      </c>
      <c r="G112" s="3">
        <v>1</v>
      </c>
    </row>
    <row r="113" customHeight="1" spans="1:7">
      <c r="A113" s="54">
        <v>1994</v>
      </c>
      <c r="B113" s="54" t="s">
        <v>119</v>
      </c>
      <c r="C113" s="54" t="s">
        <v>5826</v>
      </c>
      <c r="D113" s="54">
        <v>356</v>
      </c>
      <c r="E113" s="55"/>
      <c r="F113" s="54" t="s">
        <v>63</v>
      </c>
      <c r="G113" s="3">
        <v>1</v>
      </c>
    </row>
    <row r="114" customHeight="1" spans="1:7">
      <c r="A114" s="54">
        <v>1994</v>
      </c>
      <c r="B114" s="54" t="s">
        <v>119</v>
      </c>
      <c r="C114" s="54" t="s">
        <v>5827</v>
      </c>
      <c r="D114" s="54">
        <v>78</v>
      </c>
      <c r="E114" s="58" t="s">
        <v>5828</v>
      </c>
      <c r="F114" s="54" t="s">
        <v>63</v>
      </c>
      <c r="G114" s="3">
        <v>1</v>
      </c>
    </row>
    <row r="115" customHeight="1" spans="1:7">
      <c r="A115" s="54">
        <v>1981</v>
      </c>
      <c r="B115" s="54" t="s">
        <v>62</v>
      </c>
      <c r="C115" s="54" t="s">
        <v>5829</v>
      </c>
      <c r="D115" s="54">
        <v>506</v>
      </c>
      <c r="E115" s="55"/>
      <c r="F115" s="54" t="s">
        <v>63</v>
      </c>
      <c r="G115" s="3">
        <v>1</v>
      </c>
    </row>
    <row r="116" customHeight="1" spans="1:7">
      <c r="A116" s="54">
        <v>1990</v>
      </c>
      <c r="B116" s="54" t="s">
        <v>996</v>
      </c>
      <c r="C116" s="54" t="s">
        <v>989</v>
      </c>
      <c r="D116" s="54">
        <v>181</v>
      </c>
      <c r="E116" s="55"/>
      <c r="F116" s="54" t="s">
        <v>63</v>
      </c>
      <c r="G116" s="3">
        <v>1</v>
      </c>
    </row>
    <row r="117" customHeight="1" spans="1:7">
      <c r="A117" s="54">
        <v>1990</v>
      </c>
      <c r="B117" s="54" t="s">
        <v>90</v>
      </c>
      <c r="C117" s="54" t="s">
        <v>989</v>
      </c>
      <c r="D117" s="54">
        <v>320</v>
      </c>
      <c r="E117" s="54" t="s">
        <v>5763</v>
      </c>
      <c r="F117" s="54" t="s">
        <v>63</v>
      </c>
      <c r="G117" s="3">
        <v>2</v>
      </c>
    </row>
    <row r="118" customHeight="1" spans="1:7">
      <c r="A118" s="54">
        <v>2001</v>
      </c>
      <c r="B118" s="54" t="s">
        <v>5091</v>
      </c>
      <c r="C118" s="54" t="s">
        <v>5193</v>
      </c>
      <c r="D118" s="54">
        <v>151</v>
      </c>
      <c r="E118" s="54" t="s">
        <v>5830</v>
      </c>
      <c r="F118" s="54" t="s">
        <v>63</v>
      </c>
      <c r="G118" s="3">
        <v>1</v>
      </c>
    </row>
    <row r="119" customHeight="1" spans="1:7">
      <c r="A119" s="54">
        <v>1992</v>
      </c>
      <c r="B119" s="54" t="s">
        <v>5752</v>
      </c>
      <c r="C119" s="54" t="s">
        <v>145</v>
      </c>
      <c r="D119" s="54" t="s">
        <v>5753</v>
      </c>
      <c r="E119" s="54" t="s">
        <v>5754</v>
      </c>
      <c r="F119" s="54" t="s">
        <v>63</v>
      </c>
      <c r="G119" s="3">
        <v>1</v>
      </c>
    </row>
    <row r="120" customHeight="1" spans="1:7">
      <c r="A120" s="54">
        <v>1994</v>
      </c>
      <c r="B120" s="54" t="s">
        <v>119</v>
      </c>
      <c r="C120" s="54" t="s">
        <v>227</v>
      </c>
      <c r="D120" s="54">
        <v>63</v>
      </c>
      <c r="E120" s="54" t="s">
        <v>5765</v>
      </c>
      <c r="F120" s="54" t="s">
        <v>63</v>
      </c>
      <c r="G120" s="3">
        <v>1</v>
      </c>
    </row>
    <row r="121" customHeight="1" spans="1:7">
      <c r="A121" s="54">
        <v>1987</v>
      </c>
      <c r="B121" s="54" t="s">
        <v>62</v>
      </c>
      <c r="C121" s="54" t="s">
        <v>5826</v>
      </c>
      <c r="D121" s="54">
        <v>614</v>
      </c>
      <c r="E121" s="54" t="s">
        <v>1927</v>
      </c>
      <c r="F121" s="54" t="s">
        <v>63</v>
      </c>
      <c r="G121" s="3">
        <v>1</v>
      </c>
    </row>
    <row r="122" customHeight="1" spans="1:7">
      <c r="A122" s="54">
        <v>1994</v>
      </c>
      <c r="B122" s="54" t="s">
        <v>119</v>
      </c>
      <c r="C122" s="54" t="s">
        <v>5831</v>
      </c>
      <c r="D122" s="54">
        <v>340</v>
      </c>
      <c r="E122" s="55"/>
      <c r="F122" s="54" t="s">
        <v>63</v>
      </c>
      <c r="G122" s="3">
        <v>1</v>
      </c>
    </row>
    <row r="123" customHeight="1" spans="1:7">
      <c r="A123" s="54">
        <v>1994</v>
      </c>
      <c r="B123" s="54" t="s">
        <v>119</v>
      </c>
      <c r="C123" s="54" t="s">
        <v>5823</v>
      </c>
      <c r="D123" s="54">
        <v>86</v>
      </c>
      <c r="E123" s="54" t="s">
        <v>5765</v>
      </c>
      <c r="F123" s="54" t="s">
        <v>63</v>
      </c>
      <c r="G123" s="3">
        <v>1</v>
      </c>
    </row>
    <row r="124" customHeight="1" spans="1:7">
      <c r="A124" s="54">
        <v>1988</v>
      </c>
      <c r="B124" s="54" t="s">
        <v>62</v>
      </c>
      <c r="C124" s="54" t="s">
        <v>3762</v>
      </c>
      <c r="D124" s="54">
        <v>250</v>
      </c>
      <c r="E124" s="55"/>
      <c r="F124" s="54" t="s">
        <v>63</v>
      </c>
      <c r="G124" s="3">
        <v>1</v>
      </c>
    </row>
    <row r="125" customHeight="1" spans="1:7">
      <c r="A125" s="54">
        <v>1982</v>
      </c>
      <c r="B125" s="54" t="s">
        <v>62</v>
      </c>
      <c r="C125" s="54" t="s">
        <v>5747</v>
      </c>
      <c r="D125" s="54">
        <v>39</v>
      </c>
      <c r="E125" s="54" t="s">
        <v>5758</v>
      </c>
      <c r="F125" s="54" t="s">
        <v>2967</v>
      </c>
      <c r="G125" s="3">
        <v>1</v>
      </c>
    </row>
    <row r="126" customHeight="1" spans="1:7">
      <c r="A126" s="54">
        <v>1979</v>
      </c>
      <c r="B126" s="54" t="s">
        <v>62</v>
      </c>
      <c r="C126" s="54" t="s">
        <v>5832</v>
      </c>
      <c r="D126" s="54">
        <v>199</v>
      </c>
      <c r="E126" s="55"/>
      <c r="F126" s="54" t="s">
        <v>2967</v>
      </c>
      <c r="G126" s="3">
        <v>1</v>
      </c>
    </row>
    <row r="127" customHeight="1" spans="1:7">
      <c r="A127" s="54">
        <v>1990</v>
      </c>
      <c r="B127" s="54" t="s">
        <v>996</v>
      </c>
      <c r="C127" s="54" t="s">
        <v>5813</v>
      </c>
      <c r="D127" s="54">
        <v>48</v>
      </c>
      <c r="E127" s="55"/>
      <c r="F127" s="54" t="s">
        <v>63</v>
      </c>
      <c r="G127" s="3">
        <v>2</v>
      </c>
    </row>
    <row r="128" customHeight="1" spans="1:7">
      <c r="A128" s="54">
        <v>1982</v>
      </c>
      <c r="B128" s="54" t="s">
        <v>62</v>
      </c>
      <c r="C128" s="54" t="s">
        <v>5833</v>
      </c>
      <c r="D128" s="54">
        <v>151</v>
      </c>
      <c r="E128" s="54" t="s">
        <v>5749</v>
      </c>
      <c r="F128" s="54" t="s">
        <v>63</v>
      </c>
      <c r="G128" s="3">
        <v>1</v>
      </c>
    </row>
    <row r="129" customHeight="1" spans="1:7">
      <c r="A129" s="54">
        <v>1990</v>
      </c>
      <c r="B129" s="54" t="s">
        <v>996</v>
      </c>
      <c r="C129" s="54" t="s">
        <v>5834</v>
      </c>
      <c r="D129" s="54">
        <v>204</v>
      </c>
      <c r="E129" s="55"/>
      <c r="F129" s="54" t="s">
        <v>63</v>
      </c>
      <c r="G129" s="3">
        <v>1</v>
      </c>
    </row>
    <row r="130" customHeight="1" spans="1:7">
      <c r="A130" s="54">
        <v>1991</v>
      </c>
      <c r="B130" s="54" t="s">
        <v>996</v>
      </c>
      <c r="C130" s="54" t="s">
        <v>972</v>
      </c>
      <c r="D130" s="54">
        <v>653</v>
      </c>
      <c r="E130" s="55"/>
      <c r="F130" s="54" t="s">
        <v>63</v>
      </c>
      <c r="G130" s="3">
        <v>2</v>
      </c>
    </row>
    <row r="131" customHeight="1" spans="1:7">
      <c r="A131" s="54">
        <v>1990</v>
      </c>
      <c r="B131" s="54" t="s">
        <v>90</v>
      </c>
      <c r="C131" s="54" t="s">
        <v>972</v>
      </c>
      <c r="D131" s="54">
        <v>1</v>
      </c>
      <c r="E131" s="55"/>
      <c r="F131" s="54" t="s">
        <v>63</v>
      </c>
      <c r="G131" s="3">
        <v>1</v>
      </c>
    </row>
    <row r="132" customHeight="1" spans="1:7">
      <c r="A132" s="54">
        <v>1982</v>
      </c>
      <c r="B132" s="54" t="s">
        <v>62</v>
      </c>
      <c r="C132" s="54" t="s">
        <v>5835</v>
      </c>
      <c r="D132" s="54">
        <v>350</v>
      </c>
      <c r="E132" s="54" t="s">
        <v>5758</v>
      </c>
      <c r="F132" s="54" t="s">
        <v>63</v>
      </c>
      <c r="G132" s="3">
        <v>4</v>
      </c>
    </row>
    <row r="133" customHeight="1" spans="1:7">
      <c r="A133" s="54">
        <v>1989</v>
      </c>
      <c r="B133" s="54" t="s">
        <v>996</v>
      </c>
      <c r="C133" s="54" t="s">
        <v>1616</v>
      </c>
      <c r="D133" s="54">
        <v>96</v>
      </c>
      <c r="E133" s="55"/>
      <c r="F133" s="54" t="s">
        <v>63</v>
      </c>
      <c r="G133" s="3">
        <v>1</v>
      </c>
    </row>
    <row r="134" customHeight="1" spans="1:7">
      <c r="A134" s="54">
        <v>1990</v>
      </c>
      <c r="B134" s="54" t="s">
        <v>90</v>
      </c>
      <c r="C134" s="54" t="s">
        <v>5124</v>
      </c>
      <c r="D134" s="54">
        <v>302</v>
      </c>
      <c r="E134" s="55"/>
      <c r="F134" s="54" t="s">
        <v>63</v>
      </c>
      <c r="G134" s="3">
        <v>1</v>
      </c>
    </row>
    <row r="135" customHeight="1" spans="1:7">
      <c r="A135" s="54">
        <v>1981</v>
      </c>
      <c r="B135" s="54" t="s">
        <v>62</v>
      </c>
      <c r="C135" s="54" t="s">
        <v>5836</v>
      </c>
      <c r="D135" s="54">
        <v>355</v>
      </c>
      <c r="E135" s="55"/>
      <c r="F135" s="54" t="s">
        <v>63</v>
      </c>
      <c r="G135" s="3">
        <v>1</v>
      </c>
    </row>
    <row r="136" customHeight="1" spans="1:7">
      <c r="A136" s="54">
        <v>1991</v>
      </c>
      <c r="B136" s="54" t="s">
        <v>90</v>
      </c>
      <c r="C136" s="54" t="s">
        <v>967</v>
      </c>
      <c r="D136" s="54">
        <v>225</v>
      </c>
      <c r="E136" s="55"/>
      <c r="F136" s="54" t="s">
        <v>63</v>
      </c>
      <c r="G136" s="3">
        <v>1</v>
      </c>
    </row>
    <row r="137" customHeight="1" spans="1:7">
      <c r="A137" s="54">
        <v>1982</v>
      </c>
      <c r="B137" s="54" t="s">
        <v>62</v>
      </c>
      <c r="C137" s="54" t="s">
        <v>5837</v>
      </c>
      <c r="D137" s="54">
        <v>313</v>
      </c>
      <c r="E137" s="55"/>
      <c r="F137" s="54" t="s">
        <v>63</v>
      </c>
      <c r="G137" s="3">
        <v>1</v>
      </c>
    </row>
    <row r="138" customHeight="1" spans="1:7">
      <c r="A138" s="54">
        <v>1991</v>
      </c>
      <c r="B138" s="54" t="s">
        <v>5091</v>
      </c>
      <c r="C138" s="54" t="s">
        <v>1215</v>
      </c>
      <c r="D138" s="54">
        <v>456</v>
      </c>
      <c r="E138" s="54" t="s">
        <v>5838</v>
      </c>
      <c r="F138" s="54" t="s">
        <v>63</v>
      </c>
      <c r="G138" s="3">
        <v>1</v>
      </c>
    </row>
    <row r="139" customHeight="1" spans="1:7">
      <c r="A139" s="54">
        <v>1990</v>
      </c>
      <c r="B139" s="54" t="s">
        <v>996</v>
      </c>
      <c r="C139" s="54" t="s">
        <v>5814</v>
      </c>
      <c r="D139" s="54">
        <v>84</v>
      </c>
      <c r="E139" s="55"/>
      <c r="F139" s="54" t="s">
        <v>63</v>
      </c>
      <c r="G139" s="3">
        <v>1</v>
      </c>
    </row>
    <row r="140" customHeight="1" spans="1:7">
      <c r="A140" s="54">
        <v>1988</v>
      </c>
      <c r="B140" s="54" t="s">
        <v>62</v>
      </c>
      <c r="C140" s="54" t="s">
        <v>5775</v>
      </c>
      <c r="D140" s="54">
        <v>224</v>
      </c>
      <c r="E140" s="55"/>
      <c r="F140" s="54" t="s">
        <v>63</v>
      </c>
      <c r="G140" s="3">
        <v>1</v>
      </c>
    </row>
    <row r="141" customHeight="1" spans="1:7">
      <c r="A141" s="54">
        <v>1990</v>
      </c>
      <c r="B141" s="54" t="s">
        <v>996</v>
      </c>
      <c r="C141" s="54" t="s">
        <v>5839</v>
      </c>
      <c r="D141" s="54">
        <v>79</v>
      </c>
      <c r="E141" s="55"/>
      <c r="F141" s="54" t="s">
        <v>63</v>
      </c>
      <c r="G141" s="3">
        <v>1</v>
      </c>
    </row>
    <row r="142" customHeight="1" spans="1:7">
      <c r="A142" s="54">
        <v>1990</v>
      </c>
      <c r="B142" s="54" t="s">
        <v>90</v>
      </c>
      <c r="C142" s="54" t="s">
        <v>1517</v>
      </c>
      <c r="D142" s="54">
        <v>112</v>
      </c>
      <c r="E142" s="55"/>
      <c r="F142" s="54" t="s">
        <v>63</v>
      </c>
      <c r="G142" s="3">
        <v>1</v>
      </c>
    </row>
    <row r="143" customHeight="1" spans="1:7">
      <c r="A143" s="54">
        <v>1987</v>
      </c>
      <c r="B143" s="54" t="s">
        <v>62</v>
      </c>
      <c r="C143" s="54" t="s">
        <v>3539</v>
      </c>
      <c r="D143" s="54">
        <v>366</v>
      </c>
      <c r="E143" s="55"/>
      <c r="F143" s="54" t="s">
        <v>63</v>
      </c>
      <c r="G143" s="3">
        <v>1</v>
      </c>
    </row>
    <row r="144" customHeight="1" spans="1:7">
      <c r="A144" s="54">
        <v>1987</v>
      </c>
      <c r="B144" s="54" t="s">
        <v>62</v>
      </c>
      <c r="C144" s="54" t="s">
        <v>5840</v>
      </c>
      <c r="D144" s="54">
        <v>400</v>
      </c>
      <c r="E144" s="55"/>
      <c r="F144" s="54" t="s">
        <v>63</v>
      </c>
      <c r="G144" s="3">
        <v>1</v>
      </c>
    </row>
    <row r="145" customHeight="1" spans="1:7">
      <c r="A145" s="54">
        <v>1990</v>
      </c>
      <c r="B145" s="54" t="s">
        <v>1995</v>
      </c>
      <c r="C145" s="54" t="s">
        <v>1961</v>
      </c>
      <c r="D145" s="54">
        <v>12</v>
      </c>
      <c r="E145" s="54" t="s">
        <v>1927</v>
      </c>
      <c r="F145" s="54" t="s">
        <v>63</v>
      </c>
      <c r="G145" s="3">
        <v>1</v>
      </c>
    </row>
    <row r="146" customHeight="1" spans="1:7">
      <c r="A146" s="54">
        <v>1990</v>
      </c>
      <c r="B146" s="54" t="s">
        <v>1995</v>
      </c>
      <c r="C146" s="54" t="s">
        <v>2369</v>
      </c>
      <c r="D146" s="54">
        <v>7</v>
      </c>
      <c r="E146" s="54" t="s">
        <v>1927</v>
      </c>
      <c r="F146" s="54" t="s">
        <v>63</v>
      </c>
      <c r="G146" s="3">
        <v>1</v>
      </c>
    </row>
    <row r="147" customHeight="1" spans="1:7">
      <c r="A147" s="54">
        <v>1982</v>
      </c>
      <c r="B147" s="54" t="s">
        <v>1974</v>
      </c>
      <c r="C147" s="54" t="s">
        <v>5841</v>
      </c>
      <c r="D147" s="54">
        <v>79</v>
      </c>
      <c r="E147" s="55"/>
      <c r="F147" s="54" t="s">
        <v>63</v>
      </c>
      <c r="G147" s="3">
        <v>3</v>
      </c>
    </row>
    <row r="148" customHeight="1" spans="1:7">
      <c r="A148" s="54">
        <v>1990</v>
      </c>
      <c r="B148" s="54" t="s">
        <v>996</v>
      </c>
      <c r="C148" s="54" t="s">
        <v>3276</v>
      </c>
      <c r="D148" s="54">
        <v>6</v>
      </c>
      <c r="E148" s="55"/>
      <c r="F148" s="54" t="s">
        <v>63</v>
      </c>
      <c r="G148" s="3">
        <v>2</v>
      </c>
    </row>
    <row r="149" customHeight="1" spans="1:7">
      <c r="A149" s="54">
        <v>2019</v>
      </c>
      <c r="B149" s="54" t="s">
        <v>5842</v>
      </c>
      <c r="C149" s="54" t="s">
        <v>1060</v>
      </c>
      <c r="D149" s="54">
        <v>41</v>
      </c>
      <c r="E149" s="55"/>
      <c r="F149" s="54" t="s">
        <v>63</v>
      </c>
      <c r="G149" s="3">
        <v>1</v>
      </c>
    </row>
    <row r="150" customHeight="1" spans="1:7">
      <c r="A150" s="54">
        <v>2020</v>
      </c>
      <c r="B150" s="54" t="s">
        <v>786</v>
      </c>
      <c r="C150" s="54" t="s">
        <v>1060</v>
      </c>
      <c r="D150" s="54">
        <v>255</v>
      </c>
      <c r="E150" s="55"/>
      <c r="F150" s="54" t="s">
        <v>63</v>
      </c>
      <c r="G150" s="3">
        <v>1</v>
      </c>
    </row>
    <row r="151" customHeight="1" spans="1:7">
      <c r="A151" s="54">
        <v>1982</v>
      </c>
      <c r="B151" s="54" t="s">
        <v>62</v>
      </c>
      <c r="C151" s="54" t="s">
        <v>5778</v>
      </c>
      <c r="D151" s="54">
        <v>507</v>
      </c>
      <c r="E151" s="55"/>
      <c r="F151" s="54" t="s">
        <v>63</v>
      </c>
      <c r="G151" s="3">
        <v>2</v>
      </c>
    </row>
    <row r="152" customHeight="1" spans="1:7">
      <c r="A152" s="54">
        <v>1990</v>
      </c>
      <c r="B152" s="54" t="s">
        <v>62</v>
      </c>
      <c r="C152" s="54" t="s">
        <v>5843</v>
      </c>
      <c r="D152" s="54">
        <v>284</v>
      </c>
      <c r="E152" s="55"/>
      <c r="F152" s="54" t="s">
        <v>63</v>
      </c>
      <c r="G152" s="3">
        <v>1</v>
      </c>
    </row>
    <row r="153" customHeight="1" spans="1:7">
      <c r="A153" s="54">
        <v>1982</v>
      </c>
      <c r="B153" s="54" t="s">
        <v>62</v>
      </c>
      <c r="C153" s="54" t="s">
        <v>5844</v>
      </c>
      <c r="D153" s="54">
        <v>188</v>
      </c>
      <c r="E153" s="55"/>
      <c r="F153" s="54" t="s">
        <v>63</v>
      </c>
      <c r="G153" s="3">
        <v>1</v>
      </c>
    </row>
    <row r="154" customHeight="1" spans="1:7">
      <c r="A154" s="54">
        <v>1991</v>
      </c>
      <c r="B154" s="54" t="s">
        <v>90</v>
      </c>
      <c r="C154" s="54" t="s">
        <v>5783</v>
      </c>
      <c r="D154" s="54">
        <v>344</v>
      </c>
      <c r="E154" s="55"/>
      <c r="F154" s="54" t="s">
        <v>63</v>
      </c>
      <c r="G154" s="3">
        <v>1</v>
      </c>
    </row>
    <row r="155" customHeight="1" spans="1:7">
      <c r="A155" s="54">
        <v>1988</v>
      </c>
      <c r="B155" s="54" t="s">
        <v>62</v>
      </c>
      <c r="C155" s="54" t="s">
        <v>5845</v>
      </c>
      <c r="D155" s="54">
        <v>118</v>
      </c>
      <c r="E155" s="55"/>
      <c r="F155" s="54" t="s">
        <v>63</v>
      </c>
      <c r="G155" s="3">
        <v>1</v>
      </c>
    </row>
    <row r="156" customHeight="1" spans="1:7">
      <c r="A156" s="54">
        <v>1982</v>
      </c>
      <c r="B156" s="54" t="s">
        <v>62</v>
      </c>
      <c r="C156" s="54" t="s">
        <v>5773</v>
      </c>
      <c r="D156" s="54">
        <v>277</v>
      </c>
      <c r="E156" s="55"/>
      <c r="F156" s="54" t="s">
        <v>63</v>
      </c>
      <c r="G156" s="3">
        <v>1</v>
      </c>
    </row>
    <row r="157" customHeight="1" spans="1:7">
      <c r="A157" s="54">
        <v>1982</v>
      </c>
      <c r="B157" s="54" t="s">
        <v>62</v>
      </c>
      <c r="C157" s="54" t="s">
        <v>5846</v>
      </c>
      <c r="D157" s="54">
        <v>44</v>
      </c>
      <c r="E157" s="55"/>
      <c r="F157" s="54" t="s">
        <v>63</v>
      </c>
      <c r="G157" s="3">
        <v>1</v>
      </c>
    </row>
    <row r="158" customHeight="1" spans="1:7">
      <c r="A158" s="54">
        <v>1982</v>
      </c>
      <c r="B158" s="54" t="s">
        <v>62</v>
      </c>
      <c r="C158" s="54" t="s">
        <v>5847</v>
      </c>
      <c r="D158" s="54">
        <v>3</v>
      </c>
      <c r="E158" s="54" t="s">
        <v>5761</v>
      </c>
      <c r="F158" s="54" t="s">
        <v>63</v>
      </c>
      <c r="G158" s="3">
        <v>1</v>
      </c>
    </row>
    <row r="159" customHeight="1" spans="1:7">
      <c r="A159" s="54">
        <v>1982</v>
      </c>
      <c r="B159" s="54" t="s">
        <v>62</v>
      </c>
      <c r="C159" s="54" t="s">
        <v>5750</v>
      </c>
      <c r="D159" s="54">
        <v>198</v>
      </c>
      <c r="E159" s="55"/>
      <c r="F159" s="54" t="s">
        <v>63</v>
      </c>
      <c r="G159" s="3">
        <v>3</v>
      </c>
    </row>
    <row r="160" customHeight="1" spans="1:7">
      <c r="A160" s="54">
        <v>1982</v>
      </c>
      <c r="B160" s="54" t="s">
        <v>62</v>
      </c>
      <c r="C160" s="54" t="s">
        <v>5771</v>
      </c>
      <c r="D160" s="54">
        <v>201</v>
      </c>
      <c r="E160" s="55"/>
      <c r="F160" s="54" t="s">
        <v>63</v>
      </c>
      <c r="G160" s="3">
        <v>1</v>
      </c>
    </row>
    <row r="161" customHeight="1" spans="1:7">
      <c r="A161" s="54">
        <v>1990</v>
      </c>
      <c r="B161" s="54" t="s">
        <v>996</v>
      </c>
      <c r="C161" s="54" t="s">
        <v>5804</v>
      </c>
      <c r="D161" s="54">
        <v>185</v>
      </c>
      <c r="E161" s="55"/>
      <c r="F161" s="54" t="s">
        <v>63</v>
      </c>
      <c r="G161" s="3">
        <v>1</v>
      </c>
    </row>
    <row r="162" customHeight="1" spans="1:7">
      <c r="A162" s="54">
        <v>2008</v>
      </c>
      <c r="B162" s="54" t="s">
        <v>23</v>
      </c>
      <c r="C162" s="54" t="s">
        <v>1757</v>
      </c>
      <c r="D162" s="54" t="s">
        <v>5848</v>
      </c>
      <c r="E162" s="54" t="s">
        <v>5849</v>
      </c>
      <c r="F162" s="54" t="s">
        <v>63</v>
      </c>
      <c r="G162" s="3">
        <v>1</v>
      </c>
    </row>
    <row r="163" customHeight="1" spans="1:7">
      <c r="A163" s="54">
        <v>2019</v>
      </c>
      <c r="B163" s="54" t="s">
        <v>1649</v>
      </c>
      <c r="C163" s="54" t="s">
        <v>1060</v>
      </c>
      <c r="D163" s="54">
        <v>94</v>
      </c>
      <c r="E163" s="55"/>
      <c r="F163" s="54" t="s">
        <v>63</v>
      </c>
      <c r="G163" s="3">
        <v>1</v>
      </c>
    </row>
    <row r="164" customHeight="1" spans="1:7">
      <c r="A164" s="54">
        <v>1990</v>
      </c>
      <c r="B164" s="54" t="s">
        <v>90</v>
      </c>
      <c r="C164" s="54" t="s">
        <v>5850</v>
      </c>
      <c r="D164" s="54">
        <v>307</v>
      </c>
      <c r="E164" s="55"/>
      <c r="F164" s="54" t="s">
        <v>63</v>
      </c>
      <c r="G164" s="3">
        <v>1</v>
      </c>
    </row>
    <row r="165" customHeight="1" spans="1:7">
      <c r="A165" s="54">
        <v>1989</v>
      </c>
      <c r="B165" s="54" t="s">
        <v>996</v>
      </c>
      <c r="C165" s="54" t="s">
        <v>1488</v>
      </c>
      <c r="D165" s="54">
        <v>292</v>
      </c>
      <c r="E165" s="55"/>
      <c r="F165" s="54" t="s">
        <v>63</v>
      </c>
      <c r="G165" s="3">
        <v>1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39"/>
  <sheetViews>
    <sheetView workbookViewId="0">
      <selection activeCell="A1" sqref="A1"/>
    </sheetView>
  </sheetViews>
  <sheetFormatPr defaultColWidth="12.6285714285714" defaultRowHeight="15.75" customHeight="1"/>
  <cols>
    <col min="3" max="3" width="18.8761904761905" customWidth="1"/>
  </cols>
  <sheetData>
    <row r="1" customHeight="1" spans="1:11">
      <c r="A1" s="1" t="s">
        <v>3</v>
      </c>
      <c r="B1" s="1" t="s">
        <v>4</v>
      </c>
      <c r="C1" s="2" t="s">
        <v>5</v>
      </c>
      <c r="D1" s="1" t="s">
        <v>7</v>
      </c>
      <c r="E1" s="1" t="s">
        <v>8</v>
      </c>
      <c r="F1" s="1" t="s">
        <v>4927</v>
      </c>
      <c r="G1" s="1" t="s">
        <v>5222</v>
      </c>
      <c r="H1" s="1"/>
      <c r="I1" s="1" t="s">
        <v>5223</v>
      </c>
      <c r="J1" s="1" t="s">
        <v>5224</v>
      </c>
      <c r="K1" s="1" t="s">
        <v>4889</v>
      </c>
    </row>
    <row r="3" customHeight="1" spans="12:13">
      <c r="L3" s="11" t="s">
        <v>4885</v>
      </c>
      <c r="M3" s="51"/>
    </row>
    <row r="4" customHeight="1" spans="1:13">
      <c r="A4" s="3">
        <v>2021</v>
      </c>
      <c r="B4" s="3" t="s">
        <v>1706</v>
      </c>
      <c r="C4" s="3" t="s">
        <v>982</v>
      </c>
      <c r="D4" s="3" t="s">
        <v>5851</v>
      </c>
      <c r="F4" s="3">
        <v>1</v>
      </c>
      <c r="G4" s="3" t="s">
        <v>4164</v>
      </c>
      <c r="L4" s="15">
        <f>SUM(F4:F48)</f>
        <v>50</v>
      </c>
      <c r="M4" s="36"/>
    </row>
    <row r="5" customHeight="1" spans="1:7">
      <c r="A5" s="3">
        <v>2016</v>
      </c>
      <c r="B5" s="3" t="s">
        <v>2664</v>
      </c>
      <c r="C5" s="3" t="s">
        <v>1795</v>
      </c>
      <c r="D5" s="3" t="s">
        <v>5852</v>
      </c>
      <c r="F5" s="3">
        <v>1</v>
      </c>
      <c r="G5" s="3" t="s">
        <v>4908</v>
      </c>
    </row>
    <row r="6" customHeight="1" spans="1:7">
      <c r="A6" s="3">
        <v>2020</v>
      </c>
      <c r="B6" s="3" t="s">
        <v>305</v>
      </c>
      <c r="C6" s="3" t="s">
        <v>2722</v>
      </c>
      <c r="D6" s="3" t="s">
        <v>2478</v>
      </c>
      <c r="F6" s="3">
        <v>3</v>
      </c>
      <c r="G6" s="3" t="s">
        <v>4908</v>
      </c>
    </row>
    <row r="7" customHeight="1" spans="1:6">
      <c r="A7" s="3">
        <v>2020</v>
      </c>
      <c r="B7" s="3" t="s">
        <v>786</v>
      </c>
      <c r="C7" s="3" t="s">
        <v>1786</v>
      </c>
      <c r="D7" s="3" t="s">
        <v>5436</v>
      </c>
      <c r="F7" s="3">
        <v>3</v>
      </c>
    </row>
    <row r="8" customHeight="1" spans="1:6">
      <c r="A8" s="3">
        <v>2012</v>
      </c>
      <c r="B8" s="3" t="s">
        <v>786</v>
      </c>
      <c r="C8" s="3" t="s">
        <v>1993</v>
      </c>
      <c r="F8" s="3">
        <v>1</v>
      </c>
    </row>
    <row r="9" customHeight="1" spans="1:6">
      <c r="A9" s="3">
        <v>2019</v>
      </c>
      <c r="B9" s="3" t="s">
        <v>786</v>
      </c>
      <c r="C9" s="3" t="s">
        <v>1786</v>
      </c>
      <c r="F9" s="3">
        <v>3</v>
      </c>
    </row>
    <row r="10" customHeight="1" spans="1:7">
      <c r="A10" s="3">
        <v>2020</v>
      </c>
      <c r="B10" s="3" t="s">
        <v>23</v>
      </c>
      <c r="C10" s="3" t="s">
        <v>5853</v>
      </c>
      <c r="F10" s="3">
        <v>1</v>
      </c>
      <c r="G10" s="3" t="s">
        <v>4165</v>
      </c>
    </row>
    <row r="11" customHeight="1" spans="1:7">
      <c r="A11" s="3">
        <v>2020</v>
      </c>
      <c r="B11" s="3" t="s">
        <v>786</v>
      </c>
      <c r="C11" s="3" t="s">
        <v>859</v>
      </c>
      <c r="D11" s="3" t="s">
        <v>1351</v>
      </c>
      <c r="F11" s="3">
        <v>1</v>
      </c>
      <c r="G11" s="3" t="s">
        <v>4164</v>
      </c>
    </row>
    <row r="12" customHeight="1" spans="1:7">
      <c r="A12" s="3">
        <v>2020</v>
      </c>
      <c r="B12" s="3" t="s">
        <v>954</v>
      </c>
      <c r="C12" s="3" t="s">
        <v>5854</v>
      </c>
      <c r="F12" s="3">
        <v>1</v>
      </c>
      <c r="G12" s="3" t="s">
        <v>4164</v>
      </c>
    </row>
    <row r="13" customHeight="1" spans="1:7">
      <c r="A13" s="3">
        <v>2020</v>
      </c>
      <c r="B13" s="3" t="s">
        <v>884</v>
      </c>
      <c r="C13" s="3" t="s">
        <v>5855</v>
      </c>
      <c r="F13" s="3">
        <v>2</v>
      </c>
      <c r="G13" s="3" t="s">
        <v>4164</v>
      </c>
    </row>
    <row r="14" customHeight="1" spans="1:7">
      <c r="A14" s="3">
        <v>2020</v>
      </c>
      <c r="B14" s="3" t="s">
        <v>954</v>
      </c>
      <c r="C14" s="3" t="s">
        <v>5856</v>
      </c>
      <c r="F14" s="3">
        <v>1</v>
      </c>
      <c r="G14" s="3" t="s">
        <v>4164</v>
      </c>
    </row>
    <row r="15" customHeight="1" spans="1:7">
      <c r="A15" s="3">
        <v>2020</v>
      </c>
      <c r="B15" s="3" t="s">
        <v>954</v>
      </c>
      <c r="C15" s="3" t="s">
        <v>5857</v>
      </c>
      <c r="F15" s="3">
        <v>1</v>
      </c>
      <c r="G15" s="3" t="s">
        <v>4164</v>
      </c>
    </row>
    <row r="16" customHeight="1" spans="1:7">
      <c r="A16" s="3">
        <v>2020</v>
      </c>
      <c r="B16" s="3" t="s">
        <v>954</v>
      </c>
      <c r="C16" s="3" t="s">
        <v>5858</v>
      </c>
      <c r="D16" s="3" t="s">
        <v>955</v>
      </c>
      <c r="F16" s="3">
        <v>2</v>
      </c>
      <c r="G16" s="3" t="s">
        <v>4164</v>
      </c>
    </row>
    <row r="17" customHeight="1" spans="1:7">
      <c r="A17" s="3">
        <v>2020</v>
      </c>
      <c r="B17" s="3" t="s">
        <v>954</v>
      </c>
      <c r="C17" s="3" t="s">
        <v>5859</v>
      </c>
      <c r="F17" s="3">
        <v>1</v>
      </c>
      <c r="G17" s="3" t="s">
        <v>4164</v>
      </c>
    </row>
    <row r="18" customHeight="1" spans="1:7">
      <c r="A18" s="3">
        <v>2020</v>
      </c>
      <c r="B18" s="3" t="s">
        <v>1847</v>
      </c>
      <c r="C18" s="3" t="s">
        <v>1400</v>
      </c>
      <c r="D18" s="3" t="s">
        <v>5860</v>
      </c>
      <c r="F18" s="3">
        <v>1</v>
      </c>
      <c r="G18" s="3" t="s">
        <v>4164</v>
      </c>
    </row>
    <row r="19" customHeight="1" spans="1:7">
      <c r="A19" s="3">
        <v>2020</v>
      </c>
      <c r="B19" s="3" t="s">
        <v>1099</v>
      </c>
      <c r="C19" s="3" t="s">
        <v>893</v>
      </c>
      <c r="F19" s="3">
        <v>1</v>
      </c>
      <c r="G19" s="3" t="s">
        <v>4164</v>
      </c>
    </row>
    <row r="20" customHeight="1" spans="1:7">
      <c r="A20" s="3">
        <v>2019</v>
      </c>
      <c r="B20" s="3" t="s">
        <v>786</v>
      </c>
      <c r="C20" s="3" t="s">
        <v>70</v>
      </c>
      <c r="D20" s="3" t="s">
        <v>5861</v>
      </c>
      <c r="F20" s="3">
        <v>1</v>
      </c>
      <c r="G20" s="3" t="s">
        <v>4165</v>
      </c>
    </row>
    <row r="21" customHeight="1" spans="1:7">
      <c r="A21" s="3">
        <v>2020</v>
      </c>
      <c r="B21" s="3" t="s">
        <v>1098</v>
      </c>
      <c r="C21" s="3" t="s">
        <v>859</v>
      </c>
      <c r="F21" s="3">
        <v>1</v>
      </c>
      <c r="G21" s="3" t="s">
        <v>4164</v>
      </c>
    </row>
    <row r="22" customHeight="1" spans="1:7">
      <c r="A22" s="3">
        <v>2020</v>
      </c>
      <c r="B22" s="3" t="s">
        <v>956</v>
      </c>
      <c r="C22" s="3" t="s">
        <v>880</v>
      </c>
      <c r="D22" s="3" t="s">
        <v>5862</v>
      </c>
      <c r="F22" s="3">
        <v>1</v>
      </c>
      <c r="G22" s="3" t="s">
        <v>4164</v>
      </c>
    </row>
    <row r="23" customHeight="1" spans="1:7">
      <c r="A23" s="3">
        <v>2020</v>
      </c>
      <c r="B23" s="3" t="s">
        <v>956</v>
      </c>
      <c r="C23" s="3" t="s">
        <v>880</v>
      </c>
      <c r="D23" s="3" t="s">
        <v>5863</v>
      </c>
      <c r="F23" s="3">
        <v>1</v>
      </c>
      <c r="G23" s="3" t="s">
        <v>4164</v>
      </c>
    </row>
    <row r="24" customHeight="1" spans="1:7">
      <c r="A24" s="3">
        <v>2021</v>
      </c>
      <c r="B24" s="3" t="s">
        <v>786</v>
      </c>
      <c r="C24" s="3" t="s">
        <v>1844</v>
      </c>
      <c r="D24" s="3" t="s">
        <v>2087</v>
      </c>
      <c r="F24" s="3">
        <v>1</v>
      </c>
      <c r="G24" s="3" t="s">
        <v>4908</v>
      </c>
    </row>
    <row r="25" customHeight="1" spans="1:7">
      <c r="A25" s="3">
        <v>2016</v>
      </c>
      <c r="B25" s="3" t="s">
        <v>3993</v>
      </c>
      <c r="C25" s="3" t="s">
        <v>4348</v>
      </c>
      <c r="F25" s="3">
        <v>1</v>
      </c>
      <c r="G25" s="3" t="s">
        <v>4385</v>
      </c>
    </row>
    <row r="26" customHeight="1" spans="1:7">
      <c r="A26" s="3">
        <v>2011</v>
      </c>
      <c r="B26" s="3" t="s">
        <v>5864</v>
      </c>
      <c r="C26" s="3" t="s">
        <v>5865</v>
      </c>
      <c r="F26" s="3">
        <v>1</v>
      </c>
      <c r="G26" s="3" t="s">
        <v>5496</v>
      </c>
    </row>
    <row r="27" customHeight="1" spans="1:7">
      <c r="A27" s="3">
        <v>2011</v>
      </c>
      <c r="B27" s="3" t="s">
        <v>3765</v>
      </c>
      <c r="C27" s="3" t="s">
        <v>5866</v>
      </c>
      <c r="F27" s="3">
        <v>1</v>
      </c>
      <c r="G27" s="3" t="s">
        <v>5496</v>
      </c>
    </row>
    <row r="28" customHeight="1" spans="1:7">
      <c r="A28" s="3">
        <v>2021</v>
      </c>
      <c r="B28" s="3" t="s">
        <v>786</v>
      </c>
      <c r="C28" s="3" t="s">
        <v>2455</v>
      </c>
      <c r="D28" s="3" t="s">
        <v>5867</v>
      </c>
      <c r="F28" s="3">
        <v>1</v>
      </c>
      <c r="G28" s="3" t="s">
        <v>4908</v>
      </c>
    </row>
    <row r="29" customHeight="1" spans="1:7">
      <c r="A29" s="3">
        <v>2021</v>
      </c>
      <c r="B29" s="3" t="s">
        <v>786</v>
      </c>
      <c r="C29" s="3" t="s">
        <v>5521</v>
      </c>
      <c r="D29" s="3" t="s">
        <v>889</v>
      </c>
      <c r="F29" s="3">
        <v>1</v>
      </c>
      <c r="G29" s="3" t="s">
        <v>4908</v>
      </c>
    </row>
    <row r="30" customHeight="1" spans="1:7">
      <c r="A30" s="3">
        <v>2021</v>
      </c>
      <c r="B30" s="3" t="s">
        <v>786</v>
      </c>
      <c r="C30" s="3" t="s">
        <v>2209</v>
      </c>
      <c r="D30" s="3" t="s">
        <v>901</v>
      </c>
      <c r="F30" s="3">
        <v>1</v>
      </c>
      <c r="G30" s="3" t="s">
        <v>4908</v>
      </c>
    </row>
    <row r="31" customHeight="1" spans="1:7">
      <c r="A31" s="3">
        <v>2020</v>
      </c>
      <c r="B31" s="3" t="s">
        <v>1694</v>
      </c>
      <c r="C31" s="3" t="s">
        <v>5868</v>
      </c>
      <c r="D31" s="3" t="s">
        <v>1731</v>
      </c>
      <c r="F31" s="3">
        <v>1</v>
      </c>
      <c r="G31" s="3" t="s">
        <v>5869</v>
      </c>
    </row>
    <row r="32" customHeight="1" spans="1:7">
      <c r="A32" s="3">
        <v>2020</v>
      </c>
      <c r="B32" s="3" t="s">
        <v>1098</v>
      </c>
      <c r="C32" s="3" t="s">
        <v>893</v>
      </c>
      <c r="D32" s="3" t="s">
        <v>5862</v>
      </c>
      <c r="F32" s="3">
        <v>1</v>
      </c>
      <c r="G32" s="3" t="s">
        <v>5869</v>
      </c>
    </row>
    <row r="33" customHeight="1" spans="1:7">
      <c r="A33" s="3">
        <v>2020</v>
      </c>
      <c r="B33" s="3" t="s">
        <v>5870</v>
      </c>
      <c r="C33" s="3" t="s">
        <v>895</v>
      </c>
      <c r="D33" s="3" t="s">
        <v>5862</v>
      </c>
      <c r="F33" s="3">
        <v>3</v>
      </c>
      <c r="G33" s="3" t="s">
        <v>5869</v>
      </c>
    </row>
    <row r="34" customHeight="1" spans="1:6">
      <c r="A34" s="3">
        <v>2018</v>
      </c>
      <c r="B34" s="3" t="s">
        <v>786</v>
      </c>
      <c r="C34" s="3" t="s">
        <v>2077</v>
      </c>
      <c r="D34" s="3" t="s">
        <v>1837</v>
      </c>
      <c r="F34" s="3">
        <v>1</v>
      </c>
    </row>
    <row r="35" customHeight="1" spans="1:6">
      <c r="A35" s="3">
        <v>2018</v>
      </c>
      <c r="B35" s="3" t="s">
        <v>786</v>
      </c>
      <c r="C35" s="3" t="s">
        <v>2077</v>
      </c>
      <c r="D35" s="3" t="s">
        <v>851</v>
      </c>
      <c r="F35" s="3">
        <v>2</v>
      </c>
    </row>
    <row r="36" customHeight="1" spans="1:6">
      <c r="A36" s="3">
        <v>2018</v>
      </c>
      <c r="B36" s="3" t="s">
        <v>786</v>
      </c>
      <c r="C36" s="3" t="s">
        <v>2077</v>
      </c>
      <c r="D36" s="3" t="s">
        <v>2262</v>
      </c>
      <c r="F36" s="3">
        <v>1</v>
      </c>
    </row>
    <row r="37" customHeight="1" spans="1:6">
      <c r="A37" s="3">
        <v>2018</v>
      </c>
      <c r="B37" s="3" t="s">
        <v>786</v>
      </c>
      <c r="C37" s="3" t="s">
        <v>2077</v>
      </c>
      <c r="D37" s="3" t="s">
        <v>5871</v>
      </c>
      <c r="F37" s="3">
        <v>1</v>
      </c>
    </row>
    <row r="38" customHeight="1" spans="1:6">
      <c r="A38" s="3">
        <v>2018</v>
      </c>
      <c r="B38" s="3" t="s">
        <v>786</v>
      </c>
      <c r="C38" s="3" t="s">
        <v>1340</v>
      </c>
      <c r="F38" s="3">
        <v>4</v>
      </c>
    </row>
    <row r="39" customHeight="1" spans="1:6">
      <c r="A39" s="3">
        <v>2020</v>
      </c>
      <c r="B39" s="3" t="s">
        <v>119</v>
      </c>
      <c r="C39" s="3" t="s">
        <v>927</v>
      </c>
      <c r="D39" s="3" t="s">
        <v>953</v>
      </c>
      <c r="F39" s="3">
        <v>1</v>
      </c>
    </row>
  </sheetData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18"/>
  <sheetViews>
    <sheetView workbookViewId="0">
      <selection activeCell="A1" sqref="A1"/>
    </sheetView>
  </sheetViews>
  <sheetFormatPr defaultColWidth="12.6285714285714" defaultRowHeight="15.75" customHeight="1"/>
  <sheetData>
    <row r="1" customHeight="1" spans="1:11">
      <c r="A1" s="1" t="s">
        <v>3</v>
      </c>
      <c r="B1" s="1" t="s">
        <v>4</v>
      </c>
      <c r="C1" s="2" t="s">
        <v>5</v>
      </c>
      <c r="D1" s="1" t="s">
        <v>7</v>
      </c>
      <c r="E1" s="1" t="s">
        <v>8</v>
      </c>
      <c r="F1" s="1" t="s">
        <v>4927</v>
      </c>
      <c r="G1" s="1" t="s">
        <v>5222</v>
      </c>
      <c r="H1" s="1"/>
      <c r="I1" s="1" t="s">
        <v>5223</v>
      </c>
      <c r="J1" s="1" t="s">
        <v>5224</v>
      </c>
      <c r="K1" s="1" t="s">
        <v>4889</v>
      </c>
    </row>
    <row r="3" customHeight="1" spans="1:10">
      <c r="A3" s="3">
        <v>2019</v>
      </c>
      <c r="B3" s="3" t="s">
        <v>786</v>
      </c>
      <c r="C3" s="3" t="s">
        <v>1786</v>
      </c>
      <c r="D3" s="3" t="s">
        <v>5872</v>
      </c>
      <c r="E3" s="3" t="s">
        <v>4175</v>
      </c>
      <c r="F3" s="3">
        <v>2</v>
      </c>
      <c r="I3" s="3">
        <v>910</v>
      </c>
      <c r="J3" s="3">
        <v>920</v>
      </c>
    </row>
    <row r="4" customHeight="1" spans="1:10">
      <c r="A4" s="3">
        <v>2019</v>
      </c>
      <c r="B4" s="3" t="s">
        <v>786</v>
      </c>
      <c r="C4" s="3" t="s">
        <v>1786</v>
      </c>
      <c r="D4" s="3" t="s">
        <v>2260</v>
      </c>
      <c r="E4" s="3" t="s">
        <v>25</v>
      </c>
      <c r="F4" s="3">
        <v>1</v>
      </c>
      <c r="I4" s="3">
        <v>224</v>
      </c>
      <c r="J4" s="3">
        <v>224</v>
      </c>
    </row>
    <row r="5" customHeight="1" spans="1:10">
      <c r="A5" s="47">
        <v>2019</v>
      </c>
      <c r="B5" s="3" t="s">
        <v>786</v>
      </c>
      <c r="C5" s="3" t="s">
        <v>1786</v>
      </c>
      <c r="D5" s="3" t="s">
        <v>2614</v>
      </c>
      <c r="E5" s="3" t="s">
        <v>155</v>
      </c>
      <c r="F5" s="3">
        <v>1</v>
      </c>
      <c r="I5" s="3">
        <v>536</v>
      </c>
      <c r="J5" s="3">
        <v>605</v>
      </c>
    </row>
    <row r="6" customHeight="1" spans="1:10">
      <c r="A6" s="3">
        <v>2019</v>
      </c>
      <c r="B6" s="3" t="s">
        <v>786</v>
      </c>
      <c r="C6" s="3" t="s">
        <v>1786</v>
      </c>
      <c r="D6" s="3" t="s">
        <v>4274</v>
      </c>
      <c r="E6" s="3" t="s">
        <v>25</v>
      </c>
      <c r="F6" s="3">
        <v>1</v>
      </c>
      <c r="I6" s="3">
        <v>251</v>
      </c>
      <c r="J6" s="3">
        <v>275</v>
      </c>
    </row>
    <row r="7" customHeight="1" spans="1:10">
      <c r="A7" s="3">
        <v>2019</v>
      </c>
      <c r="B7" s="3" t="s">
        <v>786</v>
      </c>
      <c r="C7" s="3" t="s">
        <v>1786</v>
      </c>
      <c r="D7" s="3" t="s">
        <v>5873</v>
      </c>
      <c r="E7" s="3" t="s">
        <v>25</v>
      </c>
      <c r="F7" s="3">
        <v>1</v>
      </c>
      <c r="I7" s="3">
        <v>187</v>
      </c>
      <c r="J7" s="3">
        <v>250</v>
      </c>
    </row>
    <row r="8" customHeight="1" spans="1:10">
      <c r="A8" s="3">
        <v>2019</v>
      </c>
      <c r="B8" s="3" t="s">
        <v>786</v>
      </c>
      <c r="C8" s="3" t="s">
        <v>1786</v>
      </c>
      <c r="D8" s="3" t="s">
        <v>5872</v>
      </c>
      <c r="E8" s="3" t="s">
        <v>30</v>
      </c>
      <c r="F8" s="3">
        <v>2</v>
      </c>
      <c r="I8" s="3">
        <v>202</v>
      </c>
      <c r="J8" s="3">
        <v>202</v>
      </c>
    </row>
    <row r="9" customHeight="1" spans="1:10">
      <c r="A9" s="3">
        <v>2019</v>
      </c>
      <c r="B9" s="3" t="s">
        <v>786</v>
      </c>
      <c r="C9" s="3" t="s">
        <v>1786</v>
      </c>
      <c r="D9" s="3" t="s">
        <v>5872</v>
      </c>
      <c r="E9" s="3" t="s">
        <v>155</v>
      </c>
      <c r="F9" s="3">
        <v>1</v>
      </c>
      <c r="I9" s="3">
        <v>112</v>
      </c>
      <c r="J9" s="3">
        <v>160</v>
      </c>
    </row>
    <row r="10" customHeight="1" spans="1:9">
      <c r="A10" s="3">
        <v>2019</v>
      </c>
      <c r="B10" s="3" t="s">
        <v>319</v>
      </c>
      <c r="C10" s="3" t="s">
        <v>1786</v>
      </c>
      <c r="D10" s="3" t="s">
        <v>5872</v>
      </c>
      <c r="E10" s="3" t="s">
        <v>155</v>
      </c>
      <c r="F10" s="3">
        <v>1</v>
      </c>
      <c r="I10" s="3">
        <v>65</v>
      </c>
    </row>
    <row r="11" customHeight="1" spans="1:9">
      <c r="A11" s="3">
        <v>2019</v>
      </c>
      <c r="B11" s="3" t="s">
        <v>884</v>
      </c>
      <c r="C11" s="3" t="s">
        <v>1786</v>
      </c>
      <c r="D11" s="3" t="s">
        <v>3291</v>
      </c>
      <c r="E11" s="3" t="s">
        <v>30</v>
      </c>
      <c r="F11" s="3">
        <v>1</v>
      </c>
      <c r="I11" s="3">
        <v>45</v>
      </c>
    </row>
    <row r="12" customHeight="1" spans="1:11">
      <c r="A12" s="3">
        <v>2019</v>
      </c>
      <c r="B12" s="3" t="s">
        <v>884</v>
      </c>
      <c r="C12" s="3" t="s">
        <v>1786</v>
      </c>
      <c r="D12" s="3" t="s">
        <v>886</v>
      </c>
      <c r="E12" s="3" t="s">
        <v>30</v>
      </c>
      <c r="I12" s="3">
        <v>120</v>
      </c>
      <c r="K12" s="48"/>
    </row>
    <row r="13" customHeight="1" spans="3:4">
      <c r="C13" s="5"/>
      <c r="D13" s="5"/>
    </row>
    <row r="14" customHeight="1" spans="3:3">
      <c r="C14" s="5"/>
    </row>
    <row r="15" customHeight="1" spans="3:11">
      <c r="C15" s="5"/>
      <c r="D15" s="5"/>
      <c r="I15" s="6">
        <f>SUM(I3:I14)</f>
        <v>2652</v>
      </c>
      <c r="K15" s="49">
        <f>325/I15</f>
        <v>0.122549019607843</v>
      </c>
    </row>
    <row r="16" customHeight="1" spans="3:3">
      <c r="C16" s="5"/>
    </row>
    <row r="17" customHeight="1" spans="3:13">
      <c r="C17" s="5"/>
      <c r="I17" s="3">
        <v>100000</v>
      </c>
      <c r="J17" s="3">
        <v>50</v>
      </c>
      <c r="K17" s="3">
        <v>20</v>
      </c>
      <c r="L17" s="3">
        <v>0.03</v>
      </c>
      <c r="M17" s="50">
        <f t="shared" ref="M17:M18" si="0">I17*J17*K17*L17</f>
        <v>3000000</v>
      </c>
    </row>
    <row r="18" customHeight="1" spans="9:13">
      <c r="I18" s="3">
        <v>1000000</v>
      </c>
      <c r="J18" s="3">
        <v>50</v>
      </c>
      <c r="K18" s="3">
        <v>20</v>
      </c>
      <c r="L18" s="3">
        <v>0.03</v>
      </c>
      <c r="M18" s="50">
        <f t="shared" si="0"/>
        <v>30000000</v>
      </c>
    </row>
  </sheetData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B107"/>
  <sheetViews>
    <sheetView workbookViewId="0">
      <selection activeCell="A1" sqref="A1"/>
    </sheetView>
  </sheetViews>
  <sheetFormatPr defaultColWidth="12.6285714285714" defaultRowHeight="15.75" customHeight="1"/>
  <cols>
    <col min="4" max="4" width="21" customWidth="1"/>
    <col min="5" max="5" width="15.6285714285714" customWidth="1"/>
    <col min="6" max="6" width="13.3809523809524" customWidth="1"/>
    <col min="12" max="12" width="13.3809523809524" customWidth="1"/>
    <col min="13" max="13" width="14" customWidth="1"/>
  </cols>
  <sheetData>
    <row r="1" customHeight="1" spans="1:13">
      <c r="A1" s="1" t="s">
        <v>5874</v>
      </c>
      <c r="B1" s="1" t="s">
        <v>5875</v>
      </c>
      <c r="C1" s="1" t="s">
        <v>3</v>
      </c>
      <c r="D1" s="1" t="s">
        <v>4</v>
      </c>
      <c r="E1" s="1" t="s">
        <v>5</v>
      </c>
      <c r="F1" s="1" t="s">
        <v>7</v>
      </c>
      <c r="G1" s="1" t="s">
        <v>8</v>
      </c>
      <c r="H1" s="1" t="s">
        <v>4927</v>
      </c>
      <c r="I1" s="1" t="s">
        <v>4974</v>
      </c>
      <c r="J1" s="1" t="s">
        <v>5468</v>
      </c>
      <c r="K1" s="1" t="s">
        <v>5469</v>
      </c>
      <c r="L1" s="1" t="s">
        <v>5470</v>
      </c>
      <c r="M1" s="1" t="s">
        <v>5223</v>
      </c>
    </row>
    <row r="2" customHeight="1" spans="1:18">
      <c r="A2" s="29"/>
      <c r="B2" s="30"/>
      <c r="C2" s="30"/>
      <c r="D2" s="30"/>
      <c r="E2" s="30"/>
      <c r="F2" s="30"/>
      <c r="G2" s="30"/>
      <c r="H2" s="31"/>
      <c r="P2" s="11" t="s">
        <v>1784</v>
      </c>
      <c r="Q2" s="22" t="s">
        <v>5027</v>
      </c>
      <c r="R2" s="12" t="s">
        <v>5742</v>
      </c>
    </row>
    <row r="3" customHeight="1" spans="1:18">
      <c r="A3" s="32" t="s">
        <v>5876</v>
      </c>
      <c r="B3" s="33">
        <v>280</v>
      </c>
      <c r="C3" s="33">
        <v>2018</v>
      </c>
      <c r="D3" s="33" t="s">
        <v>305</v>
      </c>
      <c r="E3" s="33" t="s">
        <v>1840</v>
      </c>
      <c r="F3" s="33" t="s">
        <v>4312</v>
      </c>
      <c r="G3" s="33">
        <v>10</v>
      </c>
      <c r="H3" s="34">
        <v>1</v>
      </c>
      <c r="P3" s="13"/>
      <c r="Q3" s="23"/>
      <c r="R3" s="14"/>
    </row>
    <row r="4" customHeight="1" spans="1:18">
      <c r="A4" s="32" t="s">
        <v>5876</v>
      </c>
      <c r="B4" s="33">
        <v>150</v>
      </c>
      <c r="C4" s="33">
        <v>2018</v>
      </c>
      <c r="D4" s="33" t="s">
        <v>305</v>
      </c>
      <c r="E4" s="33" t="s">
        <v>1840</v>
      </c>
      <c r="F4" s="33" t="s">
        <v>4312</v>
      </c>
      <c r="G4" s="33" t="s">
        <v>155</v>
      </c>
      <c r="H4" s="34">
        <v>1</v>
      </c>
      <c r="P4" s="15"/>
      <c r="Q4" s="25">
        <f>SUM(H3:H122)</f>
        <v>126</v>
      </c>
      <c r="R4" s="36"/>
    </row>
    <row r="5" customHeight="1" spans="1:8">
      <c r="A5" s="32" t="s">
        <v>5876</v>
      </c>
      <c r="B5" s="33">
        <v>150</v>
      </c>
      <c r="C5" s="33">
        <v>2018</v>
      </c>
      <c r="D5" s="33" t="s">
        <v>119</v>
      </c>
      <c r="E5" s="33" t="s">
        <v>922</v>
      </c>
      <c r="F5" s="35"/>
      <c r="G5" s="33">
        <v>10</v>
      </c>
      <c r="H5" s="34">
        <v>2</v>
      </c>
    </row>
    <row r="6" customHeight="1" spans="1:8">
      <c r="A6" s="32" t="s">
        <v>5876</v>
      </c>
      <c r="B6" s="33">
        <v>150</v>
      </c>
      <c r="C6" s="33">
        <v>2018</v>
      </c>
      <c r="D6" s="33" t="s">
        <v>305</v>
      </c>
      <c r="E6" s="33" t="s">
        <v>922</v>
      </c>
      <c r="F6" s="35"/>
      <c r="G6" s="35"/>
      <c r="H6" s="34">
        <v>2</v>
      </c>
    </row>
    <row r="7" customHeight="1" spans="1:8">
      <c r="A7" s="32" t="s">
        <v>5876</v>
      </c>
      <c r="B7" s="33">
        <v>150</v>
      </c>
      <c r="C7" s="33">
        <v>2018</v>
      </c>
      <c r="D7" s="33" t="s">
        <v>786</v>
      </c>
      <c r="E7" s="33" t="s">
        <v>1840</v>
      </c>
      <c r="F7" s="33" t="s">
        <v>5877</v>
      </c>
      <c r="G7" s="33" t="s">
        <v>244</v>
      </c>
      <c r="H7" s="34">
        <v>1</v>
      </c>
    </row>
    <row r="8" customHeight="1" spans="1:8">
      <c r="A8" s="32" t="s">
        <v>5876</v>
      </c>
      <c r="B8" s="33">
        <v>150</v>
      </c>
      <c r="C8" s="33">
        <v>2018</v>
      </c>
      <c r="D8" s="33" t="s">
        <v>5245</v>
      </c>
      <c r="E8" s="33" t="s">
        <v>1840</v>
      </c>
      <c r="F8" s="35"/>
      <c r="G8" s="33" t="s">
        <v>244</v>
      </c>
      <c r="H8" s="34">
        <v>1</v>
      </c>
    </row>
    <row r="9" customHeight="1" spans="1:8">
      <c r="A9" s="32" t="s">
        <v>5876</v>
      </c>
      <c r="B9" s="33">
        <v>180</v>
      </c>
      <c r="C9" s="33">
        <v>2018</v>
      </c>
      <c r="D9" s="33" t="s">
        <v>5878</v>
      </c>
      <c r="E9" s="33" t="s">
        <v>5879</v>
      </c>
      <c r="F9" s="35"/>
      <c r="G9" s="33" t="s">
        <v>5880</v>
      </c>
      <c r="H9" s="34">
        <v>1</v>
      </c>
    </row>
    <row r="10" customHeight="1" spans="1:8">
      <c r="A10" s="32" t="s">
        <v>5876</v>
      </c>
      <c r="B10" s="33">
        <v>75</v>
      </c>
      <c r="C10" s="33">
        <v>2018</v>
      </c>
      <c r="D10" s="33" t="s">
        <v>5881</v>
      </c>
      <c r="E10" s="33" t="s">
        <v>5882</v>
      </c>
      <c r="F10" s="35"/>
      <c r="G10" s="33">
        <v>9</v>
      </c>
      <c r="H10" s="34">
        <v>1</v>
      </c>
    </row>
    <row r="11" customHeight="1" spans="1:8">
      <c r="A11" s="32" t="s">
        <v>5876</v>
      </c>
      <c r="B11" s="33">
        <v>75</v>
      </c>
      <c r="C11" s="33">
        <v>2018</v>
      </c>
      <c r="D11" s="33" t="s">
        <v>5881</v>
      </c>
      <c r="E11" s="33" t="s">
        <v>5883</v>
      </c>
      <c r="F11" s="35"/>
      <c r="G11" s="33">
        <v>9</v>
      </c>
      <c r="H11" s="34">
        <v>1</v>
      </c>
    </row>
    <row r="12" customHeight="1" spans="1:8">
      <c r="A12" s="32" t="s">
        <v>5876</v>
      </c>
      <c r="B12" s="33">
        <v>300</v>
      </c>
      <c r="C12" s="33">
        <v>2018</v>
      </c>
      <c r="D12" s="33" t="s">
        <v>5884</v>
      </c>
      <c r="E12" s="33" t="s">
        <v>5883</v>
      </c>
      <c r="F12" s="33" t="s">
        <v>5885</v>
      </c>
      <c r="G12" s="33" t="s">
        <v>244</v>
      </c>
      <c r="H12" s="34">
        <v>1</v>
      </c>
    </row>
    <row r="13" customHeight="1" spans="1:8">
      <c r="A13" s="32" t="s">
        <v>5876</v>
      </c>
      <c r="B13" s="33">
        <v>300</v>
      </c>
      <c r="C13" s="33">
        <v>2018</v>
      </c>
      <c r="D13" s="33" t="s">
        <v>5884</v>
      </c>
      <c r="E13" s="33" t="s">
        <v>5883</v>
      </c>
      <c r="F13" s="33" t="s">
        <v>5886</v>
      </c>
      <c r="G13" s="33" t="s">
        <v>244</v>
      </c>
      <c r="H13" s="34">
        <v>1</v>
      </c>
    </row>
    <row r="14" customHeight="1" spans="1:8">
      <c r="A14" s="32" t="s">
        <v>5876</v>
      </c>
      <c r="B14" s="33">
        <v>200</v>
      </c>
      <c r="C14" s="33">
        <v>2018</v>
      </c>
      <c r="D14" s="33" t="s">
        <v>237</v>
      </c>
      <c r="E14" s="33" t="s">
        <v>238</v>
      </c>
      <c r="F14" s="35"/>
      <c r="G14" s="33">
        <v>9</v>
      </c>
      <c r="H14" s="34">
        <v>3</v>
      </c>
    </row>
    <row r="15" customHeight="1" spans="1:8">
      <c r="A15" s="32" t="s">
        <v>5876</v>
      </c>
      <c r="B15" s="33">
        <v>80</v>
      </c>
      <c r="C15" s="33">
        <v>2018</v>
      </c>
      <c r="D15" s="33" t="s">
        <v>237</v>
      </c>
      <c r="E15" s="33" t="s">
        <v>58</v>
      </c>
      <c r="F15" s="35"/>
      <c r="G15" s="33">
        <v>9</v>
      </c>
      <c r="H15" s="34">
        <v>1</v>
      </c>
    </row>
    <row r="16" customHeight="1" spans="1:10">
      <c r="A16" s="32" t="s">
        <v>5876</v>
      </c>
      <c r="B16" s="33">
        <v>150</v>
      </c>
      <c r="C16" s="33">
        <v>2018</v>
      </c>
      <c r="D16" s="33" t="s">
        <v>415</v>
      </c>
      <c r="E16" s="33" t="s">
        <v>407</v>
      </c>
      <c r="F16" s="35"/>
      <c r="G16" s="33">
        <v>10</v>
      </c>
      <c r="H16" s="34">
        <v>1</v>
      </c>
      <c r="J16" s="3" t="s">
        <v>5474</v>
      </c>
    </row>
    <row r="17" customHeight="1" spans="1:8">
      <c r="A17" s="32" t="s">
        <v>5876</v>
      </c>
      <c r="B17" s="33">
        <v>150</v>
      </c>
      <c r="C17" s="33">
        <v>2018</v>
      </c>
      <c r="D17" s="33" t="s">
        <v>57</v>
      </c>
      <c r="E17" s="33" t="s">
        <v>238</v>
      </c>
      <c r="F17" s="35"/>
      <c r="G17" s="33" t="s">
        <v>244</v>
      </c>
      <c r="H17" s="34">
        <v>1</v>
      </c>
    </row>
    <row r="18" customHeight="1" spans="1:8">
      <c r="A18" s="32" t="s">
        <v>5876</v>
      </c>
      <c r="B18" s="33">
        <v>600</v>
      </c>
      <c r="C18" s="33">
        <v>2018</v>
      </c>
      <c r="D18" s="33" t="s">
        <v>5887</v>
      </c>
      <c r="E18" s="33" t="s">
        <v>58</v>
      </c>
      <c r="F18" s="35"/>
      <c r="G18" s="33">
        <v>10</v>
      </c>
      <c r="H18" s="34">
        <v>3</v>
      </c>
    </row>
    <row r="19" customHeight="1" spans="1:8">
      <c r="A19" s="32" t="s">
        <v>5876</v>
      </c>
      <c r="B19" s="33">
        <v>600</v>
      </c>
      <c r="C19" s="33">
        <v>2018</v>
      </c>
      <c r="D19" s="33" t="s">
        <v>5888</v>
      </c>
      <c r="E19" s="33" t="s">
        <v>58</v>
      </c>
      <c r="F19" s="35"/>
      <c r="G19" s="33">
        <v>10</v>
      </c>
      <c r="H19" s="34">
        <v>2</v>
      </c>
    </row>
    <row r="20" customHeight="1" spans="1:8">
      <c r="A20" s="32" t="s">
        <v>5876</v>
      </c>
      <c r="B20" s="33">
        <v>130</v>
      </c>
      <c r="C20" s="33">
        <v>2018</v>
      </c>
      <c r="D20" s="33" t="s">
        <v>75</v>
      </c>
      <c r="E20" s="33" t="s">
        <v>58</v>
      </c>
      <c r="F20" s="35"/>
      <c r="G20" s="33" t="s">
        <v>68</v>
      </c>
      <c r="H20" s="34">
        <v>1</v>
      </c>
    </row>
    <row r="21" customHeight="1" spans="1:8">
      <c r="A21" s="32" t="s">
        <v>5876</v>
      </c>
      <c r="B21" s="33">
        <v>80</v>
      </c>
      <c r="C21" s="33">
        <v>2018</v>
      </c>
      <c r="D21" s="33" t="s">
        <v>75</v>
      </c>
      <c r="E21" s="33" t="s">
        <v>58</v>
      </c>
      <c r="F21" s="33" t="s">
        <v>5889</v>
      </c>
      <c r="G21" s="33" t="s">
        <v>244</v>
      </c>
      <c r="H21" s="34">
        <v>1</v>
      </c>
    </row>
    <row r="22" customHeight="1" spans="1:8">
      <c r="A22" s="32" t="s">
        <v>5876</v>
      </c>
      <c r="B22" s="33">
        <v>400</v>
      </c>
      <c r="C22" s="33">
        <v>2018</v>
      </c>
      <c r="D22" s="33" t="s">
        <v>75</v>
      </c>
      <c r="E22" s="33" t="s">
        <v>58</v>
      </c>
      <c r="F22" s="35"/>
      <c r="G22" s="33" t="s">
        <v>68</v>
      </c>
      <c r="H22" s="34">
        <v>3</v>
      </c>
    </row>
    <row r="23" customHeight="1" spans="1:10">
      <c r="A23" s="32" t="s">
        <v>5876</v>
      </c>
      <c r="B23" s="33">
        <v>120</v>
      </c>
      <c r="C23" s="33">
        <v>2019</v>
      </c>
      <c r="D23" s="33" t="s">
        <v>151</v>
      </c>
      <c r="E23" s="33" t="s">
        <v>5375</v>
      </c>
      <c r="F23" s="33" t="s">
        <v>506</v>
      </c>
      <c r="G23" s="33">
        <v>9</v>
      </c>
      <c r="H23" s="34">
        <v>1</v>
      </c>
      <c r="J23" s="3" t="s">
        <v>5474</v>
      </c>
    </row>
    <row r="24" customHeight="1" spans="1:12">
      <c r="A24" s="32" t="s">
        <v>5876</v>
      </c>
      <c r="B24" s="33">
        <v>1500</v>
      </c>
      <c r="C24" s="33">
        <v>2019</v>
      </c>
      <c r="D24" s="33" t="s">
        <v>151</v>
      </c>
      <c r="E24" s="33" t="s">
        <v>36</v>
      </c>
      <c r="F24" s="33" t="s">
        <v>5890</v>
      </c>
      <c r="G24" s="33">
        <v>10</v>
      </c>
      <c r="H24" s="34">
        <v>1</v>
      </c>
      <c r="J24" s="3" t="s">
        <v>5474</v>
      </c>
      <c r="L24" s="3" t="s">
        <v>5891</v>
      </c>
    </row>
    <row r="25" customHeight="1" spans="1:10">
      <c r="A25" s="32" t="s">
        <v>5876</v>
      </c>
      <c r="B25" s="33">
        <v>300</v>
      </c>
      <c r="C25" s="33">
        <v>2019</v>
      </c>
      <c r="D25" s="33" t="s">
        <v>483</v>
      </c>
      <c r="E25" s="33" t="s">
        <v>36</v>
      </c>
      <c r="F25" s="35"/>
      <c r="G25" s="33" t="s">
        <v>68</v>
      </c>
      <c r="H25" s="34">
        <v>1</v>
      </c>
      <c r="J25" s="3" t="s">
        <v>5474</v>
      </c>
    </row>
    <row r="26" customHeight="1" spans="1:10">
      <c r="A26" s="32" t="s">
        <v>5876</v>
      </c>
      <c r="B26" s="33">
        <v>300</v>
      </c>
      <c r="C26" s="33">
        <v>2019</v>
      </c>
      <c r="D26" s="33" t="s">
        <v>151</v>
      </c>
      <c r="E26" s="33" t="s">
        <v>36</v>
      </c>
      <c r="F26" s="35"/>
      <c r="G26" s="33" t="s">
        <v>244</v>
      </c>
      <c r="H26" s="34">
        <v>1</v>
      </c>
      <c r="J26" s="3" t="s">
        <v>5474</v>
      </c>
    </row>
    <row r="27" customHeight="1" spans="1:12">
      <c r="A27" s="32" t="s">
        <v>5876</v>
      </c>
      <c r="B27" s="33">
        <v>900</v>
      </c>
      <c r="C27" s="33">
        <v>2019</v>
      </c>
      <c r="D27" s="33" t="s">
        <v>5203</v>
      </c>
      <c r="E27" s="33" t="s">
        <v>36</v>
      </c>
      <c r="F27" s="33" t="s">
        <v>5892</v>
      </c>
      <c r="G27" s="33">
        <v>9</v>
      </c>
      <c r="H27" s="34">
        <v>1</v>
      </c>
      <c r="J27" s="3" t="s">
        <v>5474</v>
      </c>
      <c r="L27" s="3" t="s">
        <v>5893</v>
      </c>
    </row>
    <row r="28" customHeight="1" spans="1:10">
      <c r="A28" s="32" t="s">
        <v>5876</v>
      </c>
      <c r="B28" s="33">
        <v>200</v>
      </c>
      <c r="C28" s="33">
        <v>2019</v>
      </c>
      <c r="D28" s="33" t="s">
        <v>5203</v>
      </c>
      <c r="E28" s="33" t="s">
        <v>36</v>
      </c>
      <c r="F28" s="35"/>
      <c r="G28" s="33">
        <v>10</v>
      </c>
      <c r="H28" s="34">
        <v>1</v>
      </c>
      <c r="J28" s="3" t="s">
        <v>5474</v>
      </c>
    </row>
    <row r="29" customHeight="1" spans="1:10">
      <c r="A29" s="32" t="s">
        <v>5876</v>
      </c>
      <c r="B29" s="33">
        <v>300</v>
      </c>
      <c r="C29" s="33">
        <v>2019</v>
      </c>
      <c r="D29" s="33" t="s">
        <v>203</v>
      </c>
      <c r="E29" s="33" t="s">
        <v>36</v>
      </c>
      <c r="F29" s="35"/>
      <c r="G29" s="33">
        <v>10</v>
      </c>
      <c r="H29" s="34">
        <v>1</v>
      </c>
      <c r="J29" s="3" t="s">
        <v>5474</v>
      </c>
    </row>
    <row r="30" customHeight="1" spans="1:10">
      <c r="A30" s="32" t="s">
        <v>5876</v>
      </c>
      <c r="B30" s="33">
        <v>300</v>
      </c>
      <c r="C30" s="33">
        <v>2019</v>
      </c>
      <c r="D30" s="33" t="s">
        <v>5894</v>
      </c>
      <c r="E30" s="33" t="s">
        <v>36</v>
      </c>
      <c r="F30" s="33" t="s">
        <v>5895</v>
      </c>
      <c r="G30" s="33">
        <v>10</v>
      </c>
      <c r="H30" s="34">
        <v>1</v>
      </c>
      <c r="J30" s="3" t="s">
        <v>5474</v>
      </c>
    </row>
    <row r="31" customHeight="1" spans="1:10">
      <c r="A31" s="32" t="s">
        <v>5876</v>
      </c>
      <c r="B31" s="33">
        <v>300</v>
      </c>
      <c r="C31" s="33">
        <v>2019</v>
      </c>
      <c r="D31" s="33" t="s">
        <v>5032</v>
      </c>
      <c r="E31" s="33" t="s">
        <v>36</v>
      </c>
      <c r="F31" s="33" t="s">
        <v>5896</v>
      </c>
      <c r="G31" s="33" t="s">
        <v>244</v>
      </c>
      <c r="H31" s="34">
        <v>1</v>
      </c>
      <c r="J31" s="3" t="s">
        <v>5474</v>
      </c>
    </row>
    <row r="32" customHeight="1" spans="1:8">
      <c r="A32" s="32" t="s">
        <v>5876</v>
      </c>
      <c r="B32" s="33">
        <v>80</v>
      </c>
      <c r="C32" s="33">
        <v>2019</v>
      </c>
      <c r="D32" s="33" t="s">
        <v>884</v>
      </c>
      <c r="E32" s="33" t="s">
        <v>1795</v>
      </c>
      <c r="F32" s="33" t="s">
        <v>857</v>
      </c>
      <c r="G32" s="33">
        <v>10</v>
      </c>
      <c r="H32" s="34">
        <v>1</v>
      </c>
    </row>
    <row r="33" customHeight="1" spans="1:12">
      <c r="A33" s="32" t="s">
        <v>5876</v>
      </c>
      <c r="B33" s="33">
        <v>500</v>
      </c>
      <c r="C33" s="33">
        <v>2019</v>
      </c>
      <c r="D33" s="33" t="s">
        <v>5897</v>
      </c>
      <c r="E33" s="33" t="s">
        <v>36</v>
      </c>
      <c r="F33" s="33" t="s">
        <v>5898</v>
      </c>
      <c r="G33" s="33">
        <v>9</v>
      </c>
      <c r="H33" s="34">
        <v>1</v>
      </c>
      <c r="J33" s="3" t="s">
        <v>5474</v>
      </c>
      <c r="L33" s="3" t="s">
        <v>5899</v>
      </c>
    </row>
    <row r="34" customHeight="1" spans="1:10">
      <c r="A34" s="32" t="s">
        <v>5876</v>
      </c>
      <c r="B34" s="33">
        <v>200</v>
      </c>
      <c r="C34" s="33">
        <v>2019</v>
      </c>
      <c r="D34" s="33" t="s">
        <v>544</v>
      </c>
      <c r="E34" s="33" t="s">
        <v>36</v>
      </c>
      <c r="F34" s="35"/>
      <c r="G34" s="33">
        <v>10</v>
      </c>
      <c r="H34" s="34">
        <v>1</v>
      </c>
      <c r="J34" s="3" t="s">
        <v>5474</v>
      </c>
    </row>
    <row r="35" customHeight="1" spans="1:10">
      <c r="A35" s="32" t="s">
        <v>5876</v>
      </c>
      <c r="B35" s="33">
        <v>700</v>
      </c>
      <c r="C35" s="33">
        <v>2019</v>
      </c>
      <c r="D35" s="33" t="s">
        <v>827</v>
      </c>
      <c r="E35" s="33" t="s">
        <v>5375</v>
      </c>
      <c r="F35" s="35"/>
      <c r="G35" s="33">
        <v>10</v>
      </c>
      <c r="H35" s="34">
        <v>6</v>
      </c>
      <c r="J35" s="3" t="s">
        <v>5474</v>
      </c>
    </row>
    <row r="36" customHeight="1" spans="1:8">
      <c r="A36" s="32" t="s">
        <v>5876</v>
      </c>
      <c r="B36" s="33">
        <v>300</v>
      </c>
      <c r="C36" s="33">
        <v>2019</v>
      </c>
      <c r="D36" s="33" t="s">
        <v>5900</v>
      </c>
      <c r="E36" s="33" t="s">
        <v>5901</v>
      </c>
      <c r="F36" s="35"/>
      <c r="G36" s="33">
        <v>10</v>
      </c>
      <c r="H36" s="34">
        <v>1</v>
      </c>
    </row>
    <row r="37" customHeight="1" spans="1:10">
      <c r="A37" s="32" t="s">
        <v>5876</v>
      </c>
      <c r="B37" s="33">
        <v>200</v>
      </c>
      <c r="C37" s="33">
        <v>2019</v>
      </c>
      <c r="D37" s="33" t="s">
        <v>5203</v>
      </c>
      <c r="E37" s="33" t="s">
        <v>36</v>
      </c>
      <c r="F37" s="35"/>
      <c r="G37" s="33">
        <v>10</v>
      </c>
      <c r="H37" s="34">
        <v>1</v>
      </c>
      <c r="J37" s="3" t="s">
        <v>5474</v>
      </c>
    </row>
    <row r="38" customHeight="1" spans="1:10">
      <c r="A38" s="32" t="s">
        <v>5876</v>
      </c>
      <c r="B38" s="33">
        <v>200</v>
      </c>
      <c r="C38" s="33">
        <v>2019</v>
      </c>
      <c r="D38" s="33" t="s">
        <v>5902</v>
      </c>
      <c r="E38" s="33" t="s">
        <v>36</v>
      </c>
      <c r="F38" s="35"/>
      <c r="G38" s="33">
        <v>10</v>
      </c>
      <c r="H38" s="34">
        <v>1</v>
      </c>
      <c r="J38" s="3" t="s">
        <v>5474</v>
      </c>
    </row>
    <row r="39" customHeight="1" spans="1:10">
      <c r="A39" s="32" t="s">
        <v>5876</v>
      </c>
      <c r="B39" s="33">
        <v>250</v>
      </c>
      <c r="C39" s="33">
        <v>2019</v>
      </c>
      <c r="D39" s="33" t="s">
        <v>1974</v>
      </c>
      <c r="E39" s="33" t="s">
        <v>206</v>
      </c>
      <c r="F39" s="35"/>
      <c r="G39" s="33">
        <v>10</v>
      </c>
      <c r="H39" s="34">
        <v>1</v>
      </c>
      <c r="J39" s="3" t="s">
        <v>5474</v>
      </c>
    </row>
    <row r="40" customHeight="1" spans="1:10">
      <c r="A40" s="32" t="s">
        <v>5876</v>
      </c>
      <c r="B40" s="33" t="s">
        <v>5903</v>
      </c>
      <c r="C40" s="33">
        <v>2019</v>
      </c>
      <c r="D40" s="33" t="s">
        <v>5204</v>
      </c>
      <c r="E40" s="33" t="s">
        <v>24</v>
      </c>
      <c r="F40" s="35"/>
      <c r="G40" s="33">
        <v>10</v>
      </c>
      <c r="H40" s="34">
        <v>1</v>
      </c>
      <c r="J40" s="3" t="s">
        <v>5474</v>
      </c>
    </row>
    <row r="41" customHeight="1" spans="1:10">
      <c r="A41" s="32" t="s">
        <v>5876</v>
      </c>
      <c r="B41" s="33" t="s">
        <v>5903</v>
      </c>
      <c r="C41" s="33">
        <v>2019</v>
      </c>
      <c r="D41" s="33" t="s">
        <v>5902</v>
      </c>
      <c r="E41" s="33" t="s">
        <v>5202</v>
      </c>
      <c r="F41" s="35"/>
      <c r="G41" s="33">
        <v>10</v>
      </c>
      <c r="H41" s="34">
        <v>1</v>
      </c>
      <c r="J41" s="3" t="s">
        <v>5474</v>
      </c>
    </row>
    <row r="42" customHeight="1" spans="1:10">
      <c r="A42" s="32" t="s">
        <v>5876</v>
      </c>
      <c r="B42" s="33" t="s">
        <v>5903</v>
      </c>
      <c r="C42" s="33">
        <v>2019</v>
      </c>
      <c r="D42" s="33" t="s">
        <v>1974</v>
      </c>
      <c r="E42" s="33" t="s">
        <v>3518</v>
      </c>
      <c r="F42" s="35"/>
      <c r="G42" s="33">
        <v>10</v>
      </c>
      <c r="H42" s="34">
        <v>1</v>
      </c>
      <c r="J42" s="3" t="s">
        <v>5474</v>
      </c>
    </row>
    <row r="43" customHeight="1" spans="1:10">
      <c r="A43" s="32" t="s">
        <v>5876</v>
      </c>
      <c r="B43" s="33">
        <v>500</v>
      </c>
      <c r="C43" s="33">
        <v>2020</v>
      </c>
      <c r="D43" s="33" t="s">
        <v>5904</v>
      </c>
      <c r="E43" s="33" t="s">
        <v>49</v>
      </c>
      <c r="F43" s="35"/>
      <c r="G43" s="33">
        <v>10</v>
      </c>
      <c r="H43" s="34">
        <v>1</v>
      </c>
      <c r="J43" s="3" t="s">
        <v>5474</v>
      </c>
    </row>
    <row r="44" customHeight="1" spans="1:12">
      <c r="A44" s="32" t="s">
        <v>5876</v>
      </c>
      <c r="B44" s="33" t="s">
        <v>5903</v>
      </c>
      <c r="C44" s="33">
        <v>2020</v>
      </c>
      <c r="D44" s="33" t="s">
        <v>39</v>
      </c>
      <c r="E44" s="33" t="s">
        <v>49</v>
      </c>
      <c r="F44" s="33" t="s">
        <v>5905</v>
      </c>
      <c r="G44" s="33">
        <v>10</v>
      </c>
      <c r="H44" s="34">
        <v>1</v>
      </c>
      <c r="J44" s="3" t="s">
        <v>5474</v>
      </c>
      <c r="L44" s="3" t="s">
        <v>5906</v>
      </c>
    </row>
    <row r="45" customHeight="1" spans="1:10">
      <c r="A45" s="32" t="s">
        <v>5876</v>
      </c>
      <c r="B45" s="33" t="s">
        <v>5903</v>
      </c>
      <c r="C45" s="33">
        <v>2020</v>
      </c>
      <c r="D45" s="33" t="s">
        <v>62</v>
      </c>
      <c r="E45" s="33" t="s">
        <v>49</v>
      </c>
      <c r="F45" s="35"/>
      <c r="G45" s="33">
        <v>10</v>
      </c>
      <c r="H45" s="34">
        <v>1</v>
      </c>
      <c r="J45" s="3" t="s">
        <v>5474</v>
      </c>
    </row>
    <row r="46" customHeight="1" spans="1:10">
      <c r="A46" s="32" t="s">
        <v>5876</v>
      </c>
      <c r="B46" s="33" t="s">
        <v>5903</v>
      </c>
      <c r="C46" s="33">
        <v>2020</v>
      </c>
      <c r="D46" s="33" t="s">
        <v>3516</v>
      </c>
      <c r="E46" s="33" t="s">
        <v>49</v>
      </c>
      <c r="F46" s="35"/>
      <c r="G46" s="33">
        <v>10</v>
      </c>
      <c r="H46" s="34">
        <v>1</v>
      </c>
      <c r="J46" s="3" t="s">
        <v>5474</v>
      </c>
    </row>
    <row r="47" customHeight="1" spans="1:10">
      <c r="A47" s="32" t="s">
        <v>5876</v>
      </c>
      <c r="B47" s="33">
        <v>70</v>
      </c>
      <c r="C47" s="33">
        <v>2020</v>
      </c>
      <c r="D47" s="33" t="s">
        <v>39</v>
      </c>
      <c r="E47" s="33" t="s">
        <v>206</v>
      </c>
      <c r="F47" s="35"/>
      <c r="G47" s="33" t="s">
        <v>68</v>
      </c>
      <c r="H47" s="34">
        <v>1</v>
      </c>
      <c r="J47" s="3" t="s">
        <v>5474</v>
      </c>
    </row>
    <row r="48" customHeight="1" spans="1:10">
      <c r="A48" s="32" t="s">
        <v>5876</v>
      </c>
      <c r="B48" s="33">
        <v>100</v>
      </c>
      <c r="C48" s="33">
        <v>2020</v>
      </c>
      <c r="D48" s="33" t="s">
        <v>119</v>
      </c>
      <c r="E48" s="33" t="s">
        <v>206</v>
      </c>
      <c r="F48" s="33" t="s">
        <v>5788</v>
      </c>
      <c r="G48" s="33" t="s">
        <v>244</v>
      </c>
      <c r="H48" s="34">
        <v>1</v>
      </c>
      <c r="J48" s="3" t="s">
        <v>5474</v>
      </c>
    </row>
    <row r="49" customHeight="1" spans="1:10">
      <c r="A49" s="32" t="s">
        <v>5876</v>
      </c>
      <c r="B49" s="33">
        <v>250</v>
      </c>
      <c r="C49" s="33">
        <v>2020</v>
      </c>
      <c r="D49" s="33" t="s">
        <v>305</v>
      </c>
      <c r="E49" s="33" t="s">
        <v>206</v>
      </c>
      <c r="F49" s="33" t="s">
        <v>173</v>
      </c>
      <c r="G49" s="33">
        <v>10</v>
      </c>
      <c r="H49" s="34">
        <v>1</v>
      </c>
      <c r="J49" s="3" t="s">
        <v>5474</v>
      </c>
    </row>
    <row r="50" customHeight="1" spans="1:12">
      <c r="A50" s="32" t="s">
        <v>5876</v>
      </c>
      <c r="B50" s="33">
        <v>180</v>
      </c>
      <c r="C50" s="33">
        <v>2020</v>
      </c>
      <c r="D50" s="33" t="s">
        <v>5907</v>
      </c>
      <c r="E50" s="33" t="s">
        <v>5908</v>
      </c>
      <c r="F50" s="33" t="s">
        <v>5909</v>
      </c>
      <c r="G50" s="33" t="s">
        <v>155</v>
      </c>
      <c r="H50" s="34">
        <v>1</v>
      </c>
      <c r="J50" s="3" t="s">
        <v>5474</v>
      </c>
      <c r="L50" s="3" t="s">
        <v>5910</v>
      </c>
    </row>
    <row r="51" customHeight="1" spans="1:10">
      <c r="A51" s="32" t="s">
        <v>5876</v>
      </c>
      <c r="B51" s="33">
        <v>120</v>
      </c>
      <c r="C51" s="33">
        <v>2020</v>
      </c>
      <c r="D51" s="33" t="s">
        <v>956</v>
      </c>
      <c r="E51" s="33" t="s">
        <v>895</v>
      </c>
      <c r="F51" s="35"/>
      <c r="G51" s="33" t="s">
        <v>68</v>
      </c>
      <c r="H51" s="34">
        <v>1</v>
      </c>
      <c r="J51" s="3" t="s">
        <v>5474</v>
      </c>
    </row>
    <row r="52" customHeight="1" spans="1:10">
      <c r="A52" s="32" t="s">
        <v>5876</v>
      </c>
      <c r="B52" s="33">
        <v>200</v>
      </c>
      <c r="C52" s="33">
        <v>2020</v>
      </c>
      <c r="D52" s="33" t="s">
        <v>853</v>
      </c>
      <c r="E52" s="33" t="s">
        <v>5911</v>
      </c>
      <c r="F52" s="33" t="s">
        <v>5336</v>
      </c>
      <c r="G52" s="33">
        <v>9</v>
      </c>
      <c r="H52" s="34">
        <v>1</v>
      </c>
      <c r="J52" s="3" t="s">
        <v>5745</v>
      </c>
    </row>
    <row r="53" customHeight="1" spans="1:8">
      <c r="A53" s="32" t="s">
        <v>5876</v>
      </c>
      <c r="B53" s="33">
        <v>500</v>
      </c>
      <c r="C53" s="33">
        <v>2020</v>
      </c>
      <c r="D53" s="33" t="s">
        <v>884</v>
      </c>
      <c r="E53" s="33" t="s">
        <v>880</v>
      </c>
      <c r="F53" s="33" t="s">
        <v>1226</v>
      </c>
      <c r="G53" s="33">
        <v>10</v>
      </c>
      <c r="H53" s="34">
        <v>1</v>
      </c>
    </row>
    <row r="54" customHeight="1" spans="1:8">
      <c r="A54" s="32" t="s">
        <v>5876</v>
      </c>
      <c r="B54" s="33" t="s">
        <v>5903</v>
      </c>
      <c r="C54" s="33">
        <v>2020</v>
      </c>
      <c r="D54" s="33" t="s">
        <v>884</v>
      </c>
      <c r="E54" s="33" t="s">
        <v>880</v>
      </c>
      <c r="F54" s="33" t="s">
        <v>5912</v>
      </c>
      <c r="G54" s="33">
        <v>10</v>
      </c>
      <c r="H54" s="34">
        <v>1</v>
      </c>
    </row>
    <row r="55" customHeight="1" spans="1:8">
      <c r="A55" s="32" t="s">
        <v>5876</v>
      </c>
      <c r="B55" s="33">
        <v>70</v>
      </c>
      <c r="C55" s="33">
        <v>2020</v>
      </c>
      <c r="D55" s="33" t="s">
        <v>884</v>
      </c>
      <c r="E55" s="33" t="s">
        <v>1060</v>
      </c>
      <c r="F55" s="33" t="s">
        <v>920</v>
      </c>
      <c r="G55" s="33">
        <v>9</v>
      </c>
      <c r="H55" s="34">
        <v>1</v>
      </c>
    </row>
    <row r="56" customHeight="1" spans="1:8">
      <c r="A56" s="32" t="s">
        <v>5876</v>
      </c>
      <c r="B56" s="33">
        <v>1500</v>
      </c>
      <c r="C56" s="33">
        <v>2020</v>
      </c>
      <c r="D56" s="33" t="s">
        <v>1847</v>
      </c>
      <c r="E56" s="33" t="s">
        <v>895</v>
      </c>
      <c r="F56" s="33" t="s">
        <v>5913</v>
      </c>
      <c r="G56" s="33">
        <v>10</v>
      </c>
      <c r="H56" s="34">
        <v>11</v>
      </c>
    </row>
    <row r="57" customHeight="1" spans="1:8">
      <c r="A57" s="32" t="s">
        <v>5876</v>
      </c>
      <c r="B57" s="33">
        <v>500</v>
      </c>
      <c r="C57" s="33">
        <v>2020</v>
      </c>
      <c r="D57" s="33" t="s">
        <v>954</v>
      </c>
      <c r="E57" s="33" t="s">
        <v>895</v>
      </c>
      <c r="F57" s="33" t="s">
        <v>5914</v>
      </c>
      <c r="G57" s="33" t="s">
        <v>68</v>
      </c>
      <c r="H57" s="34">
        <v>2</v>
      </c>
    </row>
    <row r="58" customHeight="1" spans="1:8">
      <c r="A58" s="32" t="s">
        <v>5876</v>
      </c>
      <c r="B58" s="33">
        <v>120</v>
      </c>
      <c r="C58" s="33">
        <v>2020</v>
      </c>
      <c r="D58" s="33" t="s">
        <v>954</v>
      </c>
      <c r="E58" s="33" t="s">
        <v>1060</v>
      </c>
      <c r="F58" s="33" t="s">
        <v>5915</v>
      </c>
      <c r="G58" s="33" t="s">
        <v>244</v>
      </c>
      <c r="H58" s="34">
        <v>1</v>
      </c>
    </row>
    <row r="59" customHeight="1" spans="1:12">
      <c r="A59" s="32" t="s">
        <v>5876</v>
      </c>
      <c r="B59" s="33">
        <v>700</v>
      </c>
      <c r="C59" s="33">
        <v>2020</v>
      </c>
      <c r="D59" s="33" t="s">
        <v>954</v>
      </c>
      <c r="E59" s="33" t="s">
        <v>1319</v>
      </c>
      <c r="F59" s="33" t="s">
        <v>1499</v>
      </c>
      <c r="G59" s="33" t="s">
        <v>244</v>
      </c>
      <c r="H59" s="34">
        <v>1</v>
      </c>
      <c r="L59" s="3" t="s">
        <v>5916</v>
      </c>
    </row>
    <row r="60" customHeight="1" spans="1:8">
      <c r="A60" s="32" t="s">
        <v>5876</v>
      </c>
      <c r="B60" s="33">
        <v>100</v>
      </c>
      <c r="C60" s="33">
        <v>2020</v>
      </c>
      <c r="D60" s="33" t="s">
        <v>954</v>
      </c>
      <c r="E60" s="33" t="s">
        <v>895</v>
      </c>
      <c r="F60" s="33" t="s">
        <v>5915</v>
      </c>
      <c r="G60" s="33" t="s">
        <v>244</v>
      </c>
      <c r="H60" s="34">
        <v>1</v>
      </c>
    </row>
    <row r="61" customHeight="1" spans="1:8">
      <c r="A61" s="32" t="s">
        <v>5876</v>
      </c>
      <c r="B61" s="33">
        <v>300</v>
      </c>
      <c r="C61" s="33">
        <v>2020</v>
      </c>
      <c r="D61" s="33" t="s">
        <v>954</v>
      </c>
      <c r="E61" s="33" t="s">
        <v>895</v>
      </c>
      <c r="F61" s="33" t="s">
        <v>5915</v>
      </c>
      <c r="G61" s="33" t="s">
        <v>68</v>
      </c>
      <c r="H61" s="34">
        <v>1</v>
      </c>
    </row>
    <row r="62" customHeight="1" spans="1:8">
      <c r="A62" s="32" t="s">
        <v>5876</v>
      </c>
      <c r="B62" s="33">
        <v>80</v>
      </c>
      <c r="C62" s="33">
        <v>2020</v>
      </c>
      <c r="D62" s="33" t="s">
        <v>954</v>
      </c>
      <c r="E62" s="33" t="s">
        <v>1060</v>
      </c>
      <c r="F62" s="33" t="s">
        <v>5917</v>
      </c>
      <c r="G62" s="33" t="s">
        <v>462</v>
      </c>
      <c r="H62" s="34">
        <v>1</v>
      </c>
    </row>
    <row r="63" customHeight="1" spans="1:8">
      <c r="A63" s="32" t="s">
        <v>5876</v>
      </c>
      <c r="B63" s="33">
        <v>150</v>
      </c>
      <c r="C63" s="33">
        <v>2020</v>
      </c>
      <c r="D63" s="33" t="s">
        <v>415</v>
      </c>
      <c r="E63" s="33" t="s">
        <v>46</v>
      </c>
      <c r="F63" s="33" t="s">
        <v>506</v>
      </c>
      <c r="G63" s="33">
        <v>10</v>
      </c>
      <c r="H63" s="34">
        <v>1</v>
      </c>
    </row>
    <row r="64" customHeight="1" spans="1:8">
      <c r="A64" s="32" t="s">
        <v>5876</v>
      </c>
      <c r="B64" s="33">
        <v>130</v>
      </c>
      <c r="C64" s="33">
        <v>2020</v>
      </c>
      <c r="D64" s="33" t="s">
        <v>5918</v>
      </c>
      <c r="E64" s="33" t="s">
        <v>5879</v>
      </c>
      <c r="F64" s="33" t="s">
        <v>506</v>
      </c>
      <c r="G64" s="33" t="s">
        <v>244</v>
      </c>
      <c r="H64" s="34">
        <v>1</v>
      </c>
    </row>
    <row r="65" customHeight="1" spans="1:8">
      <c r="A65" s="32" t="s">
        <v>5876</v>
      </c>
      <c r="B65" s="33">
        <v>200</v>
      </c>
      <c r="C65" s="33">
        <v>2020</v>
      </c>
      <c r="D65" s="33" t="s">
        <v>57</v>
      </c>
      <c r="E65" s="33" t="s">
        <v>49</v>
      </c>
      <c r="F65" s="35"/>
      <c r="G65" s="33">
        <v>10</v>
      </c>
      <c r="H65" s="34">
        <v>4</v>
      </c>
    </row>
    <row r="66" customHeight="1" spans="1:8">
      <c r="A66" s="32" t="s">
        <v>5876</v>
      </c>
      <c r="B66" s="33">
        <v>70</v>
      </c>
      <c r="C66" s="33">
        <v>1997</v>
      </c>
      <c r="D66" s="33" t="s">
        <v>5919</v>
      </c>
      <c r="E66" s="33" t="s">
        <v>2430</v>
      </c>
      <c r="F66" s="35"/>
      <c r="G66" s="33">
        <v>6</v>
      </c>
      <c r="H66" s="34">
        <v>1</v>
      </c>
    </row>
    <row r="67" customHeight="1" spans="1:8">
      <c r="A67" s="32" t="s">
        <v>5876</v>
      </c>
      <c r="B67" s="33" t="s">
        <v>5903</v>
      </c>
      <c r="C67" s="33">
        <v>1998</v>
      </c>
      <c r="D67" s="33" t="s">
        <v>5920</v>
      </c>
      <c r="E67" s="33" t="s">
        <v>2430</v>
      </c>
      <c r="F67" s="33" t="s">
        <v>5921</v>
      </c>
      <c r="G67" s="33">
        <v>6</v>
      </c>
      <c r="H67" s="34">
        <v>1</v>
      </c>
    </row>
    <row r="68" customHeight="1" spans="1:8">
      <c r="A68" s="32" t="s">
        <v>5876</v>
      </c>
      <c r="B68" s="33" t="s">
        <v>5903</v>
      </c>
      <c r="C68" s="33">
        <v>2002</v>
      </c>
      <c r="D68" s="33" t="s">
        <v>102</v>
      </c>
      <c r="E68" s="33" t="s">
        <v>2430</v>
      </c>
      <c r="F68" s="35"/>
      <c r="G68" s="33">
        <v>7</v>
      </c>
      <c r="H68" s="34">
        <v>1</v>
      </c>
    </row>
    <row r="69" customHeight="1" spans="1:8">
      <c r="A69" s="32" t="s">
        <v>5876</v>
      </c>
      <c r="B69" s="33" t="s">
        <v>5903</v>
      </c>
      <c r="C69" s="33">
        <v>2004</v>
      </c>
      <c r="D69" s="33" t="s">
        <v>102</v>
      </c>
      <c r="E69" s="33" t="s">
        <v>2430</v>
      </c>
      <c r="F69" s="35"/>
      <c r="G69" s="33">
        <v>7</v>
      </c>
      <c r="H69" s="34">
        <v>1</v>
      </c>
    </row>
    <row r="70" customHeight="1" spans="1:10">
      <c r="A70" s="32" t="s">
        <v>5876</v>
      </c>
      <c r="B70" s="33">
        <v>1000</v>
      </c>
      <c r="C70" s="33">
        <v>2000</v>
      </c>
      <c r="D70" s="33" t="s">
        <v>5922</v>
      </c>
      <c r="E70" s="33" t="s">
        <v>1060</v>
      </c>
      <c r="F70" s="35"/>
      <c r="G70" s="33" t="s">
        <v>467</v>
      </c>
      <c r="H70" s="37"/>
      <c r="J70" s="3" t="s">
        <v>5474</v>
      </c>
    </row>
    <row r="71" customHeight="1" spans="1:10">
      <c r="A71" s="32" t="s">
        <v>5876</v>
      </c>
      <c r="B71" s="33" t="s">
        <v>5903</v>
      </c>
      <c r="C71" s="33">
        <v>2000</v>
      </c>
      <c r="D71" s="33" t="s">
        <v>2125</v>
      </c>
      <c r="E71" s="33" t="s">
        <v>1060</v>
      </c>
      <c r="F71" s="35"/>
      <c r="G71" s="33" t="s">
        <v>887</v>
      </c>
      <c r="H71" s="37"/>
      <c r="J71" s="3" t="s">
        <v>5474</v>
      </c>
    </row>
    <row r="72" customHeight="1" spans="1:10">
      <c r="A72" s="32" t="s">
        <v>5876</v>
      </c>
      <c r="B72" s="33">
        <v>230</v>
      </c>
      <c r="C72" s="33">
        <v>1996</v>
      </c>
      <c r="D72" s="33" t="s">
        <v>5923</v>
      </c>
      <c r="E72" s="33" t="s">
        <v>2430</v>
      </c>
      <c r="F72" s="35"/>
      <c r="G72" s="33">
        <v>8</v>
      </c>
      <c r="H72" s="34">
        <v>1</v>
      </c>
      <c r="J72" s="3" t="s">
        <v>5474</v>
      </c>
    </row>
    <row r="73" customHeight="1" spans="1:10">
      <c r="A73" s="32" t="s">
        <v>5876</v>
      </c>
      <c r="B73" s="33">
        <v>40</v>
      </c>
      <c r="C73" s="33">
        <v>1996</v>
      </c>
      <c r="D73" s="33" t="s">
        <v>5179</v>
      </c>
      <c r="E73" s="33" t="s">
        <v>5924</v>
      </c>
      <c r="F73" s="35"/>
      <c r="G73" s="33">
        <v>8</v>
      </c>
      <c r="H73" s="34">
        <v>2</v>
      </c>
      <c r="J73" s="3" t="s">
        <v>5745</v>
      </c>
    </row>
    <row r="74" customHeight="1" spans="1:10">
      <c r="A74" s="32" t="s">
        <v>5876</v>
      </c>
      <c r="B74" s="33">
        <v>400</v>
      </c>
      <c r="C74" s="33">
        <v>1996</v>
      </c>
      <c r="D74" s="33" t="s">
        <v>62</v>
      </c>
      <c r="E74" s="33" t="s">
        <v>2430</v>
      </c>
      <c r="F74" s="35"/>
      <c r="G74" s="33" t="s">
        <v>796</v>
      </c>
      <c r="H74" s="34">
        <v>1</v>
      </c>
      <c r="J74" s="3" t="s">
        <v>5474</v>
      </c>
    </row>
    <row r="75" customHeight="1" spans="1:8">
      <c r="A75" s="32" t="s">
        <v>5876</v>
      </c>
      <c r="B75" s="33">
        <v>230</v>
      </c>
      <c r="C75" s="33">
        <v>1997</v>
      </c>
      <c r="D75" s="33" t="s">
        <v>5923</v>
      </c>
      <c r="E75" s="33" t="s">
        <v>5925</v>
      </c>
      <c r="F75" s="35"/>
      <c r="G75" s="33">
        <v>10</v>
      </c>
      <c r="H75" s="34">
        <v>1</v>
      </c>
    </row>
    <row r="76" customHeight="1" spans="1:10">
      <c r="A76" s="32" t="s">
        <v>5876</v>
      </c>
      <c r="B76" s="33">
        <v>80</v>
      </c>
      <c r="C76" s="33">
        <v>1998</v>
      </c>
      <c r="D76" s="33" t="s">
        <v>1974</v>
      </c>
      <c r="E76" s="33" t="s">
        <v>5926</v>
      </c>
      <c r="F76" s="35"/>
      <c r="G76" s="33">
        <v>9</v>
      </c>
      <c r="H76" s="34">
        <v>1</v>
      </c>
      <c r="J76" s="3" t="s">
        <v>5474</v>
      </c>
    </row>
    <row r="77" customHeight="1" spans="1:10">
      <c r="A77" s="32" t="s">
        <v>5876</v>
      </c>
      <c r="B77" s="33">
        <v>200</v>
      </c>
      <c r="C77" s="33">
        <v>1998</v>
      </c>
      <c r="D77" s="33" t="s">
        <v>62</v>
      </c>
      <c r="E77" s="33" t="s">
        <v>5927</v>
      </c>
      <c r="F77" s="35"/>
      <c r="G77" s="33">
        <v>9</v>
      </c>
      <c r="H77" s="34">
        <v>1</v>
      </c>
      <c r="J77" s="3" t="s">
        <v>5474</v>
      </c>
    </row>
    <row r="78" customHeight="1" spans="1:10">
      <c r="A78" s="32" t="s">
        <v>5876</v>
      </c>
      <c r="B78" s="33">
        <v>150</v>
      </c>
      <c r="C78" s="33">
        <v>2001</v>
      </c>
      <c r="D78" s="33" t="s">
        <v>62</v>
      </c>
      <c r="E78" s="33" t="s">
        <v>1229</v>
      </c>
      <c r="F78" s="35"/>
      <c r="G78" s="33">
        <v>8</v>
      </c>
      <c r="H78" s="34">
        <v>1</v>
      </c>
      <c r="J78" s="3" t="s">
        <v>5474</v>
      </c>
    </row>
    <row r="79" customHeight="1" spans="1:10">
      <c r="A79" s="32" t="s">
        <v>5876</v>
      </c>
      <c r="B79" s="33">
        <v>130</v>
      </c>
      <c r="C79" s="33">
        <v>2001</v>
      </c>
      <c r="D79" s="33" t="s">
        <v>1974</v>
      </c>
      <c r="E79" s="33" t="s">
        <v>5928</v>
      </c>
      <c r="F79" s="35"/>
      <c r="G79" s="33">
        <v>9</v>
      </c>
      <c r="H79" s="34">
        <v>1</v>
      </c>
      <c r="J79" s="3" t="s">
        <v>5474</v>
      </c>
    </row>
    <row r="80" customHeight="1" spans="1:10">
      <c r="A80" s="32" t="s">
        <v>5876</v>
      </c>
      <c r="B80" s="33">
        <v>700</v>
      </c>
      <c r="C80" s="33">
        <v>2003</v>
      </c>
      <c r="D80" s="33" t="s">
        <v>62</v>
      </c>
      <c r="E80" s="33" t="s">
        <v>1823</v>
      </c>
      <c r="F80" s="35"/>
      <c r="G80" s="33" t="s">
        <v>5929</v>
      </c>
      <c r="H80" s="34">
        <v>1</v>
      </c>
      <c r="J80" s="3" t="s">
        <v>5474</v>
      </c>
    </row>
    <row r="81" customHeight="1" spans="1:8">
      <c r="A81" s="32" t="s">
        <v>5876</v>
      </c>
      <c r="B81" s="33">
        <v>300</v>
      </c>
      <c r="C81" s="33">
        <v>2003</v>
      </c>
      <c r="D81" s="33" t="s">
        <v>1802</v>
      </c>
      <c r="E81" s="33" t="s">
        <v>1823</v>
      </c>
      <c r="F81" s="33" t="s">
        <v>5930</v>
      </c>
      <c r="G81" s="33" t="s">
        <v>467</v>
      </c>
      <c r="H81" s="34">
        <v>2</v>
      </c>
    </row>
    <row r="82" customHeight="1" spans="1:8">
      <c r="A82" s="32" t="s">
        <v>5876</v>
      </c>
      <c r="B82" s="33">
        <v>120</v>
      </c>
      <c r="C82" s="33">
        <v>2007</v>
      </c>
      <c r="D82" s="33" t="s">
        <v>62</v>
      </c>
      <c r="E82" s="33" t="s">
        <v>145</v>
      </c>
      <c r="F82" s="33" t="s">
        <v>5931</v>
      </c>
      <c r="G82" s="33" t="s">
        <v>5932</v>
      </c>
      <c r="H82" s="34">
        <v>1</v>
      </c>
    </row>
    <row r="83" customHeight="1" spans="1:10">
      <c r="A83" s="32" t="s">
        <v>5876</v>
      </c>
      <c r="B83" s="33">
        <v>150</v>
      </c>
      <c r="C83" s="33">
        <v>2007</v>
      </c>
      <c r="D83" s="33" t="s">
        <v>62</v>
      </c>
      <c r="E83" s="33" t="s">
        <v>1795</v>
      </c>
      <c r="F83" s="33" t="s">
        <v>1796</v>
      </c>
      <c r="G83" s="33">
        <v>7</v>
      </c>
      <c r="H83" s="34">
        <v>1</v>
      </c>
      <c r="J83" s="3" t="s">
        <v>5474</v>
      </c>
    </row>
    <row r="84" customHeight="1" spans="1:10">
      <c r="A84" s="32" t="s">
        <v>5876</v>
      </c>
      <c r="B84" s="33">
        <v>200</v>
      </c>
      <c r="C84" s="33">
        <v>2007</v>
      </c>
      <c r="D84" s="33" t="s">
        <v>62</v>
      </c>
      <c r="E84" s="33" t="s">
        <v>1795</v>
      </c>
      <c r="F84" s="33" t="s">
        <v>1796</v>
      </c>
      <c r="G84" s="33" t="s">
        <v>4129</v>
      </c>
      <c r="H84" s="34">
        <v>1</v>
      </c>
      <c r="J84" s="3" t="s">
        <v>5474</v>
      </c>
    </row>
    <row r="85" customHeight="1" spans="1:28">
      <c r="A85" s="32" t="s">
        <v>5876</v>
      </c>
      <c r="B85" s="38">
        <v>700</v>
      </c>
      <c r="C85" s="38">
        <v>2007</v>
      </c>
      <c r="D85" s="39" t="s">
        <v>62</v>
      </c>
      <c r="E85" s="39" t="s">
        <v>1795</v>
      </c>
      <c r="F85" s="39" t="s">
        <v>1796</v>
      </c>
      <c r="G85" s="38" t="s">
        <v>5933</v>
      </c>
      <c r="H85" s="40">
        <v>1</v>
      </c>
      <c r="I85" s="45"/>
      <c r="J85" s="46" t="s">
        <v>5474</v>
      </c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</row>
    <row r="86" customHeight="1" spans="1:28">
      <c r="A86" s="32" t="s">
        <v>5876</v>
      </c>
      <c r="B86" s="38" t="s">
        <v>5903</v>
      </c>
      <c r="C86" s="38">
        <v>2007</v>
      </c>
      <c r="D86" s="39" t="s">
        <v>62</v>
      </c>
      <c r="E86" s="39" t="s">
        <v>1795</v>
      </c>
      <c r="F86" s="39" t="s">
        <v>5934</v>
      </c>
      <c r="G86" s="38">
        <v>8</v>
      </c>
      <c r="H86" s="40">
        <v>1</v>
      </c>
      <c r="I86" s="45"/>
      <c r="J86" s="46" t="s">
        <v>5474</v>
      </c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</row>
    <row r="87" customHeight="1" spans="1:10">
      <c r="A87" s="32" t="s">
        <v>5876</v>
      </c>
      <c r="B87" s="33" t="s">
        <v>5903</v>
      </c>
      <c r="C87" s="33">
        <v>2007</v>
      </c>
      <c r="D87" s="33" t="s">
        <v>1974</v>
      </c>
      <c r="E87" s="33" t="s">
        <v>1795</v>
      </c>
      <c r="F87" s="33" t="s">
        <v>1746</v>
      </c>
      <c r="G87" s="33">
        <v>7.5</v>
      </c>
      <c r="H87" s="34">
        <v>1</v>
      </c>
      <c r="J87" s="3" t="s">
        <v>5745</v>
      </c>
    </row>
    <row r="88" customHeight="1" spans="1:10">
      <c r="A88" s="32" t="s">
        <v>5876</v>
      </c>
      <c r="B88" s="33">
        <v>500</v>
      </c>
      <c r="C88" s="33">
        <v>2009</v>
      </c>
      <c r="D88" s="33" t="s">
        <v>1802</v>
      </c>
      <c r="E88" s="33" t="s">
        <v>1815</v>
      </c>
      <c r="F88" s="35"/>
      <c r="G88" s="33" t="s">
        <v>178</v>
      </c>
      <c r="H88" s="34">
        <v>1</v>
      </c>
      <c r="J88" s="3" t="s">
        <v>5474</v>
      </c>
    </row>
    <row r="89" customHeight="1" spans="1:10">
      <c r="A89" s="32" t="s">
        <v>5876</v>
      </c>
      <c r="B89" s="33">
        <v>400</v>
      </c>
      <c r="C89" s="33">
        <v>2016</v>
      </c>
      <c r="D89" s="33" t="s">
        <v>5203</v>
      </c>
      <c r="E89" s="33" t="s">
        <v>49</v>
      </c>
      <c r="F89" s="33" t="s">
        <v>506</v>
      </c>
      <c r="G89" s="33">
        <v>10</v>
      </c>
      <c r="H89" s="34">
        <v>1</v>
      </c>
      <c r="J89" s="3" t="s">
        <v>5474</v>
      </c>
    </row>
    <row r="90" customHeight="1" spans="1:10">
      <c r="A90" s="32" t="s">
        <v>5876</v>
      </c>
      <c r="B90" s="33">
        <v>180</v>
      </c>
      <c r="C90" s="33">
        <v>2017</v>
      </c>
      <c r="D90" s="33" t="s">
        <v>4849</v>
      </c>
      <c r="E90" s="33" t="s">
        <v>922</v>
      </c>
      <c r="F90" s="33" t="s">
        <v>1737</v>
      </c>
      <c r="G90" s="33">
        <v>9</v>
      </c>
      <c r="H90" s="34">
        <v>1</v>
      </c>
      <c r="J90" s="3" t="s">
        <v>5474</v>
      </c>
    </row>
    <row r="91" customHeight="1" spans="1:10">
      <c r="A91" s="32" t="s">
        <v>5876</v>
      </c>
      <c r="B91" s="33">
        <v>300</v>
      </c>
      <c r="C91" s="33">
        <v>2017</v>
      </c>
      <c r="D91" s="33" t="s">
        <v>958</v>
      </c>
      <c r="E91" s="33" t="s">
        <v>922</v>
      </c>
      <c r="F91" s="35"/>
      <c r="G91" s="33" t="s">
        <v>462</v>
      </c>
      <c r="H91" s="34">
        <v>1</v>
      </c>
      <c r="J91" s="3" t="s">
        <v>5474</v>
      </c>
    </row>
    <row r="92" customHeight="1" spans="1:10">
      <c r="A92" s="32" t="s">
        <v>5876</v>
      </c>
      <c r="B92" s="33">
        <v>333</v>
      </c>
      <c r="C92" s="33">
        <v>2017</v>
      </c>
      <c r="D92" s="33" t="s">
        <v>5935</v>
      </c>
      <c r="E92" s="33" t="s">
        <v>922</v>
      </c>
      <c r="F92" s="35"/>
      <c r="G92" s="33" t="s">
        <v>244</v>
      </c>
      <c r="H92" s="34">
        <v>1</v>
      </c>
      <c r="J92" s="3" t="s">
        <v>5474</v>
      </c>
    </row>
    <row r="93" customHeight="1" spans="1:10">
      <c r="A93" s="32" t="s">
        <v>5876</v>
      </c>
      <c r="B93" s="33">
        <v>300</v>
      </c>
      <c r="C93" s="33">
        <v>2017</v>
      </c>
      <c r="D93" s="33" t="s">
        <v>90</v>
      </c>
      <c r="E93" s="33" t="s">
        <v>922</v>
      </c>
      <c r="F93" s="35"/>
      <c r="G93" s="33">
        <v>10</v>
      </c>
      <c r="H93" s="34">
        <v>1</v>
      </c>
      <c r="J93" s="3" t="s">
        <v>5474</v>
      </c>
    </row>
    <row r="94" customHeight="1" spans="1:10">
      <c r="A94" s="32" t="s">
        <v>5876</v>
      </c>
      <c r="B94" s="33">
        <v>150</v>
      </c>
      <c r="C94" s="33">
        <v>2017</v>
      </c>
      <c r="D94" s="33" t="s">
        <v>5936</v>
      </c>
      <c r="E94" s="33" t="s">
        <v>922</v>
      </c>
      <c r="F94" s="33" t="s">
        <v>5937</v>
      </c>
      <c r="G94" s="33" t="s">
        <v>68</v>
      </c>
      <c r="H94" s="34">
        <v>1</v>
      </c>
      <c r="J94" s="3" t="s">
        <v>5474</v>
      </c>
    </row>
    <row r="95" customHeight="1" spans="1:10">
      <c r="A95" s="32" t="s">
        <v>5876</v>
      </c>
      <c r="B95" s="33">
        <v>250</v>
      </c>
      <c r="C95" s="33">
        <v>2017</v>
      </c>
      <c r="D95" s="33" t="s">
        <v>5936</v>
      </c>
      <c r="E95" s="33" t="s">
        <v>922</v>
      </c>
      <c r="F95" s="35"/>
      <c r="G95" s="33">
        <v>10</v>
      </c>
      <c r="H95" s="34">
        <v>1</v>
      </c>
      <c r="J95" s="3" t="s">
        <v>5474</v>
      </c>
    </row>
    <row r="96" customHeight="1" spans="1:10">
      <c r="A96" s="32" t="s">
        <v>5876</v>
      </c>
      <c r="B96" s="33">
        <v>250</v>
      </c>
      <c r="C96" s="33">
        <v>2017</v>
      </c>
      <c r="D96" s="33" t="s">
        <v>5936</v>
      </c>
      <c r="E96" s="33" t="s">
        <v>922</v>
      </c>
      <c r="F96" s="35"/>
      <c r="G96" s="33" t="s">
        <v>68</v>
      </c>
      <c r="H96" s="34">
        <v>1</v>
      </c>
      <c r="J96" s="3" t="s">
        <v>5474</v>
      </c>
    </row>
    <row r="97" customHeight="1" spans="1:12">
      <c r="A97" s="32" t="s">
        <v>5876</v>
      </c>
      <c r="B97" s="33">
        <v>600</v>
      </c>
      <c r="C97" s="33">
        <v>2018</v>
      </c>
      <c r="D97" s="33" t="s">
        <v>5938</v>
      </c>
      <c r="E97" s="33" t="s">
        <v>58</v>
      </c>
      <c r="F97" s="33" t="s">
        <v>5939</v>
      </c>
      <c r="G97" s="33" t="s">
        <v>155</v>
      </c>
      <c r="H97" s="37"/>
      <c r="L97" s="3" t="s">
        <v>5940</v>
      </c>
    </row>
    <row r="98" customHeight="1" spans="1:10">
      <c r="A98" s="32" t="s">
        <v>5876</v>
      </c>
      <c r="B98" s="33">
        <v>180</v>
      </c>
      <c r="C98" s="33">
        <v>2018</v>
      </c>
      <c r="D98" s="33" t="s">
        <v>119</v>
      </c>
      <c r="E98" s="33" t="s">
        <v>1087</v>
      </c>
      <c r="F98" s="35"/>
      <c r="G98" s="33" t="s">
        <v>68</v>
      </c>
      <c r="H98" s="34">
        <v>1</v>
      </c>
      <c r="J98" s="3" t="s">
        <v>5474</v>
      </c>
    </row>
    <row r="99" customHeight="1" spans="1:12">
      <c r="A99" s="32" t="s">
        <v>5876</v>
      </c>
      <c r="B99" s="33">
        <v>150</v>
      </c>
      <c r="C99" s="33">
        <v>2018</v>
      </c>
      <c r="D99" s="33" t="s">
        <v>5941</v>
      </c>
      <c r="E99" s="33" t="s">
        <v>58</v>
      </c>
      <c r="F99" s="33" t="s">
        <v>5942</v>
      </c>
      <c r="G99" s="33">
        <v>9</v>
      </c>
      <c r="H99" s="34">
        <v>1</v>
      </c>
      <c r="L99" s="3" t="s">
        <v>5943</v>
      </c>
    </row>
    <row r="100" customHeight="1" spans="1:8">
      <c r="A100" s="32" t="s">
        <v>5876</v>
      </c>
      <c r="B100" s="33">
        <v>280</v>
      </c>
      <c r="C100" s="33">
        <v>2018</v>
      </c>
      <c r="D100" s="33" t="s">
        <v>119</v>
      </c>
      <c r="E100" s="33" t="s">
        <v>1840</v>
      </c>
      <c r="F100" s="35"/>
      <c r="G100" s="33" t="s">
        <v>68</v>
      </c>
      <c r="H100" s="34">
        <v>1</v>
      </c>
    </row>
    <row r="101" customHeight="1" spans="1:8">
      <c r="A101" s="41" t="s">
        <v>5876</v>
      </c>
      <c r="B101" s="42">
        <v>400</v>
      </c>
      <c r="C101" s="42">
        <v>2018</v>
      </c>
      <c r="D101" s="42" t="s">
        <v>305</v>
      </c>
      <c r="E101" s="42" t="s">
        <v>922</v>
      </c>
      <c r="F101" s="42" t="s">
        <v>1770</v>
      </c>
      <c r="G101" s="42">
        <v>9</v>
      </c>
      <c r="H101" s="43">
        <v>1</v>
      </c>
    </row>
    <row r="103" customHeight="1" spans="1:8">
      <c r="A103" s="44"/>
      <c r="B103" s="44"/>
      <c r="C103" s="44"/>
      <c r="D103" s="44"/>
      <c r="E103" s="44"/>
      <c r="F103" s="44"/>
      <c r="G103" s="44"/>
      <c r="H103" s="44"/>
    </row>
    <row r="104" customHeight="1" spans="1:8">
      <c r="A104" s="44"/>
      <c r="B104" s="44"/>
      <c r="C104" s="44"/>
      <c r="D104" s="44"/>
      <c r="E104" s="44"/>
      <c r="F104" s="44"/>
      <c r="G104" s="44"/>
      <c r="H104" s="44"/>
    </row>
    <row r="105" customHeight="1" spans="1:8">
      <c r="A105" s="44"/>
      <c r="B105" s="44"/>
      <c r="C105" s="44"/>
      <c r="D105" s="44"/>
      <c r="E105" s="44"/>
      <c r="F105" s="44"/>
      <c r="G105" s="44"/>
      <c r="H105" s="44"/>
    </row>
    <row r="106" customHeight="1" spans="1:8">
      <c r="A106" s="44"/>
      <c r="B106" s="44"/>
      <c r="C106" s="44"/>
      <c r="D106" s="44"/>
      <c r="E106" s="44"/>
      <c r="F106" s="44"/>
      <c r="G106" s="44"/>
      <c r="H106" s="44"/>
    </row>
    <row r="107" customHeight="1" spans="1:8">
      <c r="A107" s="44"/>
      <c r="B107" s="44"/>
      <c r="C107" s="44"/>
      <c r="D107" s="44"/>
      <c r="E107" s="44"/>
      <c r="F107" s="44"/>
      <c r="G107" s="44"/>
      <c r="H107" s="44"/>
    </row>
  </sheetData>
  <conditionalFormatting sqref="L1">
    <cfRule type="containsText" dxfId="3" priority="2" operator="between" text="#">
      <formula>NOT(ISERROR(SEARCH("#",L1)))</formula>
    </cfRule>
  </conditionalFormatting>
  <conditionalFormatting sqref="J1:J500">
    <cfRule type="containsText" dxfId="14" priority="1" operator="between" text="yes">
      <formula>NOT(ISERROR(SEARCH("yes",J1)))</formula>
    </cfRule>
  </conditionalFormatting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2:A17"/>
  <sheetViews>
    <sheetView workbookViewId="0">
      <selection activeCell="A1" sqref="A1"/>
    </sheetView>
  </sheetViews>
  <sheetFormatPr defaultColWidth="12.6285714285714" defaultRowHeight="15.75" customHeight="1"/>
  <cols>
    <col min="1" max="1" width="21.5047619047619" customWidth="1"/>
  </cols>
  <sheetData>
    <row r="2" customHeight="1" spans="1:1">
      <c r="A2" s="3" t="s">
        <v>5944</v>
      </c>
    </row>
    <row r="3" customHeight="1" spans="1:1">
      <c r="A3" s="3" t="s">
        <v>5945</v>
      </c>
    </row>
    <row r="4" customHeight="1" spans="1:1">
      <c r="A4" s="3" t="s">
        <v>5946</v>
      </c>
    </row>
    <row r="5" customHeight="1" spans="1:1">
      <c r="A5" s="3" t="s">
        <v>5947</v>
      </c>
    </row>
    <row r="6" customHeight="1" spans="1:1">
      <c r="A6" s="3" t="s">
        <v>5948</v>
      </c>
    </row>
    <row r="7" customHeight="1" spans="1:1">
      <c r="A7" s="3" t="s">
        <v>5949</v>
      </c>
    </row>
    <row r="8" customHeight="1" spans="1:1">
      <c r="A8" s="3" t="s">
        <v>5950</v>
      </c>
    </row>
    <row r="9" customHeight="1" spans="1:1">
      <c r="A9" s="3" t="s">
        <v>5951</v>
      </c>
    </row>
    <row r="10" customHeight="1" spans="1:1">
      <c r="A10" s="3" t="s">
        <v>5952</v>
      </c>
    </row>
    <row r="11" customHeight="1" spans="1:1">
      <c r="A11" s="3" t="s">
        <v>5953</v>
      </c>
    </row>
    <row r="12" customHeight="1" spans="1:1">
      <c r="A12" s="3" t="s">
        <v>5954</v>
      </c>
    </row>
    <row r="13" customHeight="1" spans="1:1">
      <c r="A13" s="3" t="s">
        <v>5955</v>
      </c>
    </row>
    <row r="14" customHeight="1" spans="1:1">
      <c r="A14" s="3" t="s">
        <v>5956</v>
      </c>
    </row>
    <row r="15" customHeight="1" spans="1:1">
      <c r="A15" s="3" t="s">
        <v>5957</v>
      </c>
    </row>
    <row r="16" customHeight="1" spans="1:1">
      <c r="A16" s="3" t="s">
        <v>5958</v>
      </c>
    </row>
    <row r="17" customHeight="1" spans="1:1">
      <c r="A17" s="3" t="s">
        <v>5959</v>
      </c>
    </row>
  </sheetData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00FF"/>
    <outlinePr summaryBelow="0" summaryRight="0"/>
  </sheetPr>
  <dimension ref="A1:P45"/>
  <sheetViews>
    <sheetView workbookViewId="0">
      <selection activeCell="A1" sqref="A1"/>
    </sheetView>
  </sheetViews>
  <sheetFormatPr defaultColWidth="12.6285714285714" defaultRowHeight="15.75" customHeight="1"/>
  <sheetData>
    <row r="1" customHeight="1" spans="1:11">
      <c r="A1" s="1" t="s">
        <v>3</v>
      </c>
      <c r="B1" s="1" t="s">
        <v>4</v>
      </c>
      <c r="C1" s="2" t="s">
        <v>5</v>
      </c>
      <c r="D1" s="1" t="s">
        <v>7</v>
      </c>
      <c r="E1" s="1" t="s">
        <v>8</v>
      </c>
      <c r="F1" s="1" t="s">
        <v>4927</v>
      </c>
      <c r="G1" s="1" t="s">
        <v>5222</v>
      </c>
      <c r="H1" s="1"/>
      <c r="I1" s="1" t="s">
        <v>5223</v>
      </c>
      <c r="J1" s="1" t="s">
        <v>5224</v>
      </c>
      <c r="K1" s="1" t="s">
        <v>4889</v>
      </c>
    </row>
    <row r="2" customHeight="1" spans="13:16">
      <c r="M2" s="11" t="s">
        <v>5960</v>
      </c>
      <c r="N2" s="22" t="s">
        <v>5961</v>
      </c>
      <c r="O2" s="12" t="s">
        <v>5372</v>
      </c>
      <c r="P2" s="3" t="s">
        <v>5962</v>
      </c>
    </row>
    <row r="3" customHeight="1" spans="1:15">
      <c r="A3" s="9">
        <v>2020</v>
      </c>
      <c r="B3" s="9" t="s">
        <v>786</v>
      </c>
      <c r="C3" s="9" t="s">
        <v>925</v>
      </c>
      <c r="D3" s="9" t="s">
        <v>898</v>
      </c>
      <c r="E3" s="9">
        <v>9</v>
      </c>
      <c r="F3" s="9">
        <v>1</v>
      </c>
      <c r="G3" s="3" t="s">
        <v>4164</v>
      </c>
      <c r="I3" s="3">
        <v>50</v>
      </c>
      <c r="K3" s="6">
        <f t="shared" ref="K3:K42" si="0">F3*I3</f>
        <v>50</v>
      </c>
      <c r="M3" s="13"/>
      <c r="N3" s="23"/>
      <c r="O3" s="14"/>
    </row>
    <row r="4" customHeight="1" spans="1:16">
      <c r="A4" s="9">
        <v>2020</v>
      </c>
      <c r="B4" s="9" t="s">
        <v>786</v>
      </c>
      <c r="C4" s="9" t="s">
        <v>927</v>
      </c>
      <c r="D4" s="10"/>
      <c r="E4" s="9">
        <v>9</v>
      </c>
      <c r="F4" s="9">
        <v>1</v>
      </c>
      <c r="G4" s="3" t="s">
        <v>4164</v>
      </c>
      <c r="I4" s="3">
        <v>20</v>
      </c>
      <c r="K4" s="6">
        <f t="shared" si="0"/>
        <v>20</v>
      </c>
      <c r="M4" s="24">
        <v>4200</v>
      </c>
      <c r="N4" s="25">
        <f>F45</f>
        <v>41</v>
      </c>
      <c r="O4" s="16">
        <f>K45</f>
        <v>5130</v>
      </c>
      <c r="P4" s="6">
        <f>M4-P23-P24-P27</f>
        <v>3000</v>
      </c>
    </row>
    <row r="5" customHeight="1" spans="1:11">
      <c r="A5" s="9">
        <v>2020</v>
      </c>
      <c r="B5" s="9" t="s">
        <v>786</v>
      </c>
      <c r="C5" s="9" t="s">
        <v>922</v>
      </c>
      <c r="D5" s="9" t="s">
        <v>889</v>
      </c>
      <c r="E5" s="9">
        <v>9</v>
      </c>
      <c r="F5" s="9">
        <v>1</v>
      </c>
      <c r="G5" s="3" t="s">
        <v>4164</v>
      </c>
      <c r="I5" s="3">
        <v>70</v>
      </c>
      <c r="K5" s="6">
        <f t="shared" si="0"/>
        <v>70</v>
      </c>
    </row>
    <row r="6" customHeight="1" spans="1:11">
      <c r="A6" s="9">
        <v>2020</v>
      </c>
      <c r="B6" s="9" t="s">
        <v>786</v>
      </c>
      <c r="C6" s="9" t="s">
        <v>922</v>
      </c>
      <c r="D6" s="10"/>
      <c r="E6" s="9">
        <v>9</v>
      </c>
      <c r="F6" s="9">
        <v>2</v>
      </c>
      <c r="G6" s="3" t="s">
        <v>4164</v>
      </c>
      <c r="I6" s="3">
        <v>12</v>
      </c>
      <c r="K6" s="6">
        <f t="shared" si="0"/>
        <v>24</v>
      </c>
    </row>
    <row r="7" customHeight="1" spans="1:11">
      <c r="A7" s="9">
        <v>2020</v>
      </c>
      <c r="B7" s="9" t="s">
        <v>786</v>
      </c>
      <c r="C7" s="9" t="s">
        <v>891</v>
      </c>
      <c r="D7" s="9" t="s">
        <v>889</v>
      </c>
      <c r="E7" s="9">
        <v>9</v>
      </c>
      <c r="F7" s="9">
        <v>1</v>
      </c>
      <c r="G7" s="3" t="s">
        <v>4164</v>
      </c>
      <c r="I7" s="3">
        <v>22</v>
      </c>
      <c r="K7" s="6">
        <f t="shared" si="0"/>
        <v>22</v>
      </c>
    </row>
    <row r="8" customHeight="1" spans="1:11">
      <c r="A8" s="9">
        <v>2020</v>
      </c>
      <c r="B8" s="9" t="s">
        <v>786</v>
      </c>
      <c r="C8" s="9" t="s">
        <v>891</v>
      </c>
      <c r="D8" s="9" t="s">
        <v>889</v>
      </c>
      <c r="E8" s="9">
        <v>8</v>
      </c>
      <c r="F8" s="9">
        <v>1</v>
      </c>
      <c r="G8" s="3" t="s">
        <v>4164</v>
      </c>
      <c r="I8" s="3">
        <v>10</v>
      </c>
      <c r="K8" s="6">
        <f t="shared" si="0"/>
        <v>10</v>
      </c>
    </row>
    <row r="9" customHeight="1" spans="1:11">
      <c r="A9" s="9">
        <v>2020</v>
      </c>
      <c r="B9" s="9" t="s">
        <v>786</v>
      </c>
      <c r="C9" s="9" t="s">
        <v>903</v>
      </c>
      <c r="D9" s="9" t="s">
        <v>889</v>
      </c>
      <c r="E9" s="9">
        <v>9</v>
      </c>
      <c r="F9" s="9">
        <v>1</v>
      </c>
      <c r="G9" s="3" t="s">
        <v>4164</v>
      </c>
      <c r="I9" s="3">
        <v>15</v>
      </c>
      <c r="K9" s="6">
        <f t="shared" si="0"/>
        <v>15</v>
      </c>
    </row>
    <row r="10" customHeight="1" spans="1:11">
      <c r="A10" s="9">
        <v>2020</v>
      </c>
      <c r="B10" s="9" t="s">
        <v>884</v>
      </c>
      <c r="C10" s="9" t="s">
        <v>891</v>
      </c>
      <c r="D10" s="9" t="s">
        <v>1323</v>
      </c>
      <c r="E10" s="9">
        <v>9</v>
      </c>
      <c r="F10" s="9">
        <v>1</v>
      </c>
      <c r="G10" s="3" t="s">
        <v>4164</v>
      </c>
      <c r="I10" s="3">
        <v>40</v>
      </c>
      <c r="K10" s="6">
        <f t="shared" si="0"/>
        <v>40</v>
      </c>
    </row>
    <row r="11" customHeight="1" spans="1:11">
      <c r="A11" s="9">
        <v>2020</v>
      </c>
      <c r="B11" s="9" t="s">
        <v>786</v>
      </c>
      <c r="C11" s="9" t="s">
        <v>1071</v>
      </c>
      <c r="D11" s="9" t="s">
        <v>1072</v>
      </c>
      <c r="E11" s="9">
        <v>9</v>
      </c>
      <c r="F11" s="9">
        <v>1</v>
      </c>
      <c r="G11" s="3" t="s">
        <v>4164</v>
      </c>
      <c r="I11" s="3">
        <v>42</v>
      </c>
      <c r="K11" s="6">
        <f t="shared" si="0"/>
        <v>42</v>
      </c>
    </row>
    <row r="12" customHeight="1" spans="1:11">
      <c r="A12" s="9">
        <v>2020</v>
      </c>
      <c r="B12" s="9" t="s">
        <v>786</v>
      </c>
      <c r="C12" s="9" t="s">
        <v>927</v>
      </c>
      <c r="D12" s="9" t="s">
        <v>1349</v>
      </c>
      <c r="E12" s="9">
        <v>10</v>
      </c>
      <c r="F12" s="9">
        <v>1</v>
      </c>
      <c r="G12" s="3" t="s">
        <v>4164</v>
      </c>
      <c r="I12" s="3">
        <v>200</v>
      </c>
      <c r="K12" s="6">
        <f t="shared" si="0"/>
        <v>200</v>
      </c>
    </row>
    <row r="13" customHeight="1" spans="1:11">
      <c r="A13" s="9">
        <v>2020</v>
      </c>
      <c r="B13" s="9" t="s">
        <v>786</v>
      </c>
      <c r="C13" s="9" t="s">
        <v>927</v>
      </c>
      <c r="D13" s="10"/>
      <c r="E13" s="9">
        <v>10</v>
      </c>
      <c r="F13" s="9">
        <v>1</v>
      </c>
      <c r="G13" s="3" t="s">
        <v>4164</v>
      </c>
      <c r="I13" s="3">
        <v>140</v>
      </c>
      <c r="K13" s="6">
        <f t="shared" si="0"/>
        <v>140</v>
      </c>
    </row>
    <row r="14" customHeight="1" spans="1:11">
      <c r="A14" s="9">
        <v>2020</v>
      </c>
      <c r="B14" s="9" t="s">
        <v>786</v>
      </c>
      <c r="C14" s="9" t="s">
        <v>1109</v>
      </c>
      <c r="D14" s="9" t="s">
        <v>1090</v>
      </c>
      <c r="E14" s="9">
        <v>10</v>
      </c>
      <c r="F14" s="9">
        <v>1</v>
      </c>
      <c r="G14" s="3" t="s">
        <v>4164</v>
      </c>
      <c r="I14" s="3">
        <v>40</v>
      </c>
      <c r="K14" s="6">
        <f t="shared" si="0"/>
        <v>40</v>
      </c>
    </row>
    <row r="15" customHeight="1" spans="1:11">
      <c r="A15" s="9">
        <v>2020</v>
      </c>
      <c r="B15" s="9" t="s">
        <v>786</v>
      </c>
      <c r="C15" s="9" t="s">
        <v>1201</v>
      </c>
      <c r="D15" s="9" t="s">
        <v>1349</v>
      </c>
      <c r="E15" s="9">
        <v>10</v>
      </c>
      <c r="F15" s="9">
        <v>1</v>
      </c>
      <c r="G15" s="3" t="s">
        <v>4164</v>
      </c>
      <c r="I15" s="3">
        <v>60</v>
      </c>
      <c r="K15" s="6">
        <f t="shared" si="0"/>
        <v>60</v>
      </c>
    </row>
    <row r="16" customHeight="1" spans="1:11">
      <c r="A16" s="9">
        <v>2020</v>
      </c>
      <c r="B16" s="9" t="s">
        <v>786</v>
      </c>
      <c r="C16" s="9" t="s">
        <v>964</v>
      </c>
      <c r="D16" s="9" t="s">
        <v>1349</v>
      </c>
      <c r="E16" s="9">
        <v>10</v>
      </c>
      <c r="F16" s="9">
        <v>1</v>
      </c>
      <c r="G16" s="3" t="s">
        <v>4164</v>
      </c>
      <c r="I16" s="3">
        <v>40</v>
      </c>
      <c r="K16" s="6">
        <f t="shared" si="0"/>
        <v>40</v>
      </c>
    </row>
    <row r="17" customHeight="1" spans="1:11">
      <c r="A17" s="9">
        <v>2020</v>
      </c>
      <c r="B17" s="9" t="s">
        <v>786</v>
      </c>
      <c r="C17" s="9" t="s">
        <v>891</v>
      </c>
      <c r="D17" s="10"/>
      <c r="E17" s="9">
        <v>10</v>
      </c>
      <c r="F17" s="9">
        <v>1</v>
      </c>
      <c r="G17" s="3" t="s">
        <v>4164</v>
      </c>
      <c r="I17" s="3">
        <v>30</v>
      </c>
      <c r="K17" s="6">
        <f t="shared" si="0"/>
        <v>30</v>
      </c>
    </row>
    <row r="18" customHeight="1" spans="1:11">
      <c r="A18" s="9">
        <v>2020</v>
      </c>
      <c r="B18" s="9" t="s">
        <v>884</v>
      </c>
      <c r="C18" s="9" t="s">
        <v>1062</v>
      </c>
      <c r="D18" s="9" t="s">
        <v>1063</v>
      </c>
      <c r="E18" s="9">
        <v>10</v>
      </c>
      <c r="F18" s="9">
        <v>1</v>
      </c>
      <c r="G18" s="3" t="s">
        <v>4164</v>
      </c>
      <c r="I18" s="3">
        <v>35</v>
      </c>
      <c r="K18" s="6">
        <f t="shared" si="0"/>
        <v>35</v>
      </c>
    </row>
    <row r="19" customHeight="1" spans="1:11">
      <c r="A19" s="9">
        <v>2020</v>
      </c>
      <c r="B19" s="9" t="s">
        <v>884</v>
      </c>
      <c r="C19" s="9" t="s">
        <v>903</v>
      </c>
      <c r="D19" s="9" t="s">
        <v>898</v>
      </c>
      <c r="E19" s="9">
        <v>10</v>
      </c>
      <c r="F19" s="9">
        <v>1</v>
      </c>
      <c r="G19" s="3" t="s">
        <v>4164</v>
      </c>
      <c r="I19" s="3">
        <v>22</v>
      </c>
      <c r="K19" s="6">
        <f t="shared" si="0"/>
        <v>22</v>
      </c>
    </row>
    <row r="20" customHeight="1" spans="1:11">
      <c r="A20" s="9">
        <v>2020</v>
      </c>
      <c r="B20" s="9" t="s">
        <v>786</v>
      </c>
      <c r="C20" s="9" t="s">
        <v>922</v>
      </c>
      <c r="D20" s="9" t="s">
        <v>1090</v>
      </c>
      <c r="E20" s="9">
        <v>10</v>
      </c>
      <c r="F20" s="9">
        <v>1</v>
      </c>
      <c r="G20" s="3" t="s">
        <v>4164</v>
      </c>
      <c r="I20" s="3">
        <v>170</v>
      </c>
      <c r="K20" s="6">
        <f t="shared" si="0"/>
        <v>170</v>
      </c>
    </row>
    <row r="21" customHeight="1" spans="1:11">
      <c r="A21" s="9">
        <v>2020</v>
      </c>
      <c r="B21" s="9" t="s">
        <v>884</v>
      </c>
      <c r="C21" s="9" t="s">
        <v>5963</v>
      </c>
      <c r="D21" s="9" t="s">
        <v>1559</v>
      </c>
      <c r="E21" s="9">
        <v>10</v>
      </c>
      <c r="F21" s="9">
        <v>1</v>
      </c>
      <c r="G21" s="3" t="s">
        <v>4164</v>
      </c>
      <c r="I21" s="3">
        <v>100</v>
      </c>
      <c r="K21" s="6">
        <f t="shared" si="0"/>
        <v>100</v>
      </c>
    </row>
    <row r="22" customHeight="1" spans="1:16">
      <c r="A22" s="9">
        <v>2020</v>
      </c>
      <c r="B22" s="9" t="s">
        <v>884</v>
      </c>
      <c r="C22" s="9" t="s">
        <v>922</v>
      </c>
      <c r="D22" s="9" t="s">
        <v>1166</v>
      </c>
      <c r="E22" s="9">
        <v>10</v>
      </c>
      <c r="F22" s="9">
        <v>1</v>
      </c>
      <c r="G22" s="3" t="s">
        <v>4164</v>
      </c>
      <c r="I22" s="3">
        <v>25</v>
      </c>
      <c r="K22" s="6">
        <f t="shared" si="0"/>
        <v>25</v>
      </c>
      <c r="P22" s="3" t="s">
        <v>5964</v>
      </c>
    </row>
    <row r="23" customHeight="1" spans="1:16">
      <c r="A23" s="18">
        <v>2020</v>
      </c>
      <c r="B23" s="18" t="s">
        <v>786</v>
      </c>
      <c r="C23" s="18" t="s">
        <v>895</v>
      </c>
      <c r="D23" s="18" t="s">
        <v>1349</v>
      </c>
      <c r="E23" s="18">
        <v>10</v>
      </c>
      <c r="F23" s="18">
        <v>1</v>
      </c>
      <c r="G23" s="18" t="s">
        <v>4164</v>
      </c>
      <c r="H23" s="19"/>
      <c r="I23" s="18">
        <v>850</v>
      </c>
      <c r="J23" s="19"/>
      <c r="K23" s="19">
        <f t="shared" si="0"/>
        <v>850</v>
      </c>
      <c r="M23" s="3" t="s">
        <v>5965</v>
      </c>
      <c r="N23" s="3">
        <v>1400</v>
      </c>
      <c r="P23" s="19">
        <f>N23-700</f>
        <v>700</v>
      </c>
    </row>
    <row r="24" customHeight="1" spans="1:16">
      <c r="A24" s="18">
        <v>2020</v>
      </c>
      <c r="B24" s="18" t="s">
        <v>786</v>
      </c>
      <c r="C24" s="18" t="s">
        <v>895</v>
      </c>
      <c r="D24" s="19"/>
      <c r="E24" s="18">
        <v>10</v>
      </c>
      <c r="F24" s="18">
        <v>1</v>
      </c>
      <c r="G24" s="18" t="s">
        <v>4164</v>
      </c>
      <c r="H24" s="19"/>
      <c r="I24" s="18">
        <v>400</v>
      </c>
      <c r="J24" s="19"/>
      <c r="K24" s="19">
        <f t="shared" si="0"/>
        <v>400</v>
      </c>
      <c r="M24" s="3" t="s">
        <v>5965</v>
      </c>
      <c r="N24" s="3">
        <v>600</v>
      </c>
      <c r="P24" s="19">
        <f>N24-320</f>
        <v>280</v>
      </c>
    </row>
    <row r="25" customHeight="1" spans="1:11">
      <c r="A25" s="20">
        <v>2020</v>
      </c>
      <c r="B25" s="20" t="s">
        <v>786</v>
      </c>
      <c r="C25" s="20" t="s">
        <v>895</v>
      </c>
      <c r="D25" s="20" t="s">
        <v>901</v>
      </c>
      <c r="E25" s="20" t="s">
        <v>30</v>
      </c>
      <c r="F25" s="20">
        <v>1</v>
      </c>
      <c r="G25" s="20" t="s">
        <v>4164</v>
      </c>
      <c r="H25" s="21"/>
      <c r="I25" s="20">
        <v>80</v>
      </c>
      <c r="J25" s="21"/>
      <c r="K25" s="21">
        <f t="shared" si="0"/>
        <v>80</v>
      </c>
    </row>
    <row r="26" customHeight="1" spans="1:11">
      <c r="A26" s="20">
        <v>2020</v>
      </c>
      <c r="B26" s="20" t="s">
        <v>884</v>
      </c>
      <c r="C26" s="20" t="s">
        <v>5855</v>
      </c>
      <c r="D26" s="21"/>
      <c r="E26" s="20">
        <v>10</v>
      </c>
      <c r="F26" s="20">
        <v>1</v>
      </c>
      <c r="G26" s="20" t="s">
        <v>4164</v>
      </c>
      <c r="H26" s="21"/>
      <c r="I26" s="20">
        <v>80</v>
      </c>
      <c r="J26" s="21"/>
      <c r="K26" s="21">
        <f t="shared" si="0"/>
        <v>80</v>
      </c>
    </row>
    <row r="27" customHeight="1" spans="1:16">
      <c r="A27" s="18">
        <v>2020</v>
      </c>
      <c r="B27" s="18" t="s">
        <v>884</v>
      </c>
      <c r="C27" s="18" t="s">
        <v>5855</v>
      </c>
      <c r="D27" s="18" t="s">
        <v>884</v>
      </c>
      <c r="E27" s="18">
        <v>10</v>
      </c>
      <c r="F27" s="18">
        <v>1</v>
      </c>
      <c r="G27" s="18" t="s">
        <v>4164</v>
      </c>
      <c r="H27" s="19"/>
      <c r="I27" s="18">
        <v>150</v>
      </c>
      <c r="J27" s="19"/>
      <c r="K27" s="19">
        <f t="shared" si="0"/>
        <v>150</v>
      </c>
      <c r="L27" s="3" t="s">
        <v>5966</v>
      </c>
      <c r="P27" s="18">
        <v>220</v>
      </c>
    </row>
    <row r="28" customHeight="1" spans="1:11">
      <c r="A28" s="9">
        <v>2020</v>
      </c>
      <c r="B28" s="9" t="s">
        <v>786</v>
      </c>
      <c r="C28" s="9" t="s">
        <v>1390</v>
      </c>
      <c r="D28" s="9" t="s">
        <v>1349</v>
      </c>
      <c r="E28" s="9">
        <v>10</v>
      </c>
      <c r="F28" s="9">
        <v>1</v>
      </c>
      <c r="G28" s="3" t="s">
        <v>4164</v>
      </c>
      <c r="I28" s="3">
        <v>180</v>
      </c>
      <c r="K28" s="6">
        <f t="shared" si="0"/>
        <v>180</v>
      </c>
    </row>
    <row r="29" customHeight="1" spans="1:11">
      <c r="A29" s="9">
        <v>2020</v>
      </c>
      <c r="B29" s="9" t="s">
        <v>884</v>
      </c>
      <c r="C29" s="9" t="s">
        <v>1390</v>
      </c>
      <c r="D29" s="10"/>
      <c r="E29" s="9">
        <v>10</v>
      </c>
      <c r="F29" s="9">
        <v>1</v>
      </c>
      <c r="G29" s="3" t="s">
        <v>4164</v>
      </c>
      <c r="I29" s="3">
        <v>55</v>
      </c>
      <c r="K29" s="6">
        <f t="shared" si="0"/>
        <v>55</v>
      </c>
    </row>
    <row r="30" customHeight="1" spans="1:11">
      <c r="A30" s="9">
        <v>2020</v>
      </c>
      <c r="B30" s="9" t="s">
        <v>884</v>
      </c>
      <c r="C30" s="9" t="s">
        <v>1390</v>
      </c>
      <c r="D30" s="9" t="s">
        <v>1503</v>
      </c>
      <c r="E30" s="9">
        <v>10</v>
      </c>
      <c r="F30" s="9">
        <v>1</v>
      </c>
      <c r="G30" s="3" t="s">
        <v>4164</v>
      </c>
      <c r="I30" s="3">
        <v>60</v>
      </c>
      <c r="K30" s="6">
        <f t="shared" si="0"/>
        <v>60</v>
      </c>
    </row>
    <row r="31" customHeight="1" spans="1:11">
      <c r="A31" s="9">
        <v>2020</v>
      </c>
      <c r="B31" s="9" t="s">
        <v>884</v>
      </c>
      <c r="C31" s="9" t="s">
        <v>1390</v>
      </c>
      <c r="D31" s="9" t="s">
        <v>1539</v>
      </c>
      <c r="E31" s="9">
        <v>10</v>
      </c>
      <c r="F31" s="9">
        <v>1</v>
      </c>
      <c r="G31" s="3" t="s">
        <v>4164</v>
      </c>
      <c r="I31" s="3">
        <v>80</v>
      </c>
      <c r="K31" s="6">
        <f t="shared" si="0"/>
        <v>80</v>
      </c>
    </row>
    <row r="32" customHeight="1" spans="1:11">
      <c r="A32" s="9">
        <v>2020</v>
      </c>
      <c r="B32" s="9" t="s">
        <v>884</v>
      </c>
      <c r="C32" s="9" t="s">
        <v>1390</v>
      </c>
      <c r="D32" s="9" t="s">
        <v>1391</v>
      </c>
      <c r="E32" s="9">
        <v>10</v>
      </c>
      <c r="F32" s="9">
        <v>1</v>
      </c>
      <c r="G32" s="3" t="s">
        <v>4164</v>
      </c>
      <c r="I32" s="3">
        <v>80</v>
      </c>
      <c r="K32" s="6">
        <f t="shared" si="0"/>
        <v>80</v>
      </c>
    </row>
    <row r="33" customHeight="1" spans="1:11">
      <c r="A33" s="9">
        <v>2020</v>
      </c>
      <c r="B33" s="9" t="s">
        <v>884</v>
      </c>
      <c r="C33" s="9" t="s">
        <v>1509</v>
      </c>
      <c r="D33" s="9" t="s">
        <v>1539</v>
      </c>
      <c r="E33" s="9">
        <v>10</v>
      </c>
      <c r="F33" s="9">
        <v>1</v>
      </c>
      <c r="G33" s="3" t="s">
        <v>4164</v>
      </c>
      <c r="I33" s="3">
        <v>80</v>
      </c>
      <c r="K33" s="6">
        <f t="shared" si="0"/>
        <v>80</v>
      </c>
    </row>
    <row r="34" customHeight="1" spans="1:11">
      <c r="A34" s="9">
        <v>2020</v>
      </c>
      <c r="B34" s="9" t="s">
        <v>884</v>
      </c>
      <c r="C34" s="9" t="s">
        <v>5967</v>
      </c>
      <c r="D34" s="9" t="s">
        <v>1388</v>
      </c>
      <c r="E34" s="9">
        <v>10</v>
      </c>
      <c r="F34" s="9">
        <v>1</v>
      </c>
      <c r="G34" s="3" t="s">
        <v>4164</v>
      </c>
      <c r="I34" s="3">
        <v>80</v>
      </c>
      <c r="K34" s="6">
        <f t="shared" si="0"/>
        <v>80</v>
      </c>
    </row>
    <row r="35" customHeight="1" spans="1:11">
      <c r="A35" s="9">
        <v>2020</v>
      </c>
      <c r="B35" s="9" t="s">
        <v>1503</v>
      </c>
      <c r="C35" s="9" t="s">
        <v>1504</v>
      </c>
      <c r="D35" s="9" t="s">
        <v>1505</v>
      </c>
      <c r="E35" s="9">
        <v>10</v>
      </c>
      <c r="F35" s="9">
        <v>1</v>
      </c>
      <c r="G35" s="3" t="s">
        <v>4164</v>
      </c>
      <c r="I35" s="3">
        <v>130</v>
      </c>
      <c r="K35" s="6">
        <f t="shared" si="0"/>
        <v>130</v>
      </c>
    </row>
    <row r="36" customHeight="1" spans="1:11">
      <c r="A36" s="9">
        <v>2020</v>
      </c>
      <c r="B36" s="9" t="s">
        <v>1503</v>
      </c>
      <c r="C36" s="9" t="s">
        <v>1504</v>
      </c>
      <c r="D36" s="9" t="s">
        <v>1507</v>
      </c>
      <c r="E36" s="9">
        <v>10</v>
      </c>
      <c r="F36" s="9">
        <v>1</v>
      </c>
      <c r="G36" s="3" t="s">
        <v>4164</v>
      </c>
      <c r="I36" s="3">
        <v>80</v>
      </c>
      <c r="K36" s="6">
        <f t="shared" si="0"/>
        <v>80</v>
      </c>
    </row>
    <row r="37" customHeight="1" spans="1:11">
      <c r="A37" s="9">
        <v>2020</v>
      </c>
      <c r="B37" s="9" t="s">
        <v>786</v>
      </c>
      <c r="C37" s="9" t="s">
        <v>880</v>
      </c>
      <c r="D37" s="9" t="s">
        <v>1349</v>
      </c>
      <c r="E37" s="9">
        <v>10</v>
      </c>
      <c r="F37" s="9">
        <v>1</v>
      </c>
      <c r="G37" s="20" t="s">
        <v>4164</v>
      </c>
      <c r="H37" s="21"/>
      <c r="I37" s="20">
        <v>690</v>
      </c>
      <c r="J37" s="21"/>
      <c r="K37" s="21">
        <f t="shared" si="0"/>
        <v>690</v>
      </c>
    </row>
    <row r="38" customHeight="1" spans="1:11">
      <c r="A38" s="9">
        <v>2020</v>
      </c>
      <c r="B38" s="9" t="s">
        <v>786</v>
      </c>
      <c r="C38" s="9" t="s">
        <v>880</v>
      </c>
      <c r="D38" s="10"/>
      <c r="E38" s="9">
        <v>10</v>
      </c>
      <c r="F38" s="9">
        <v>1</v>
      </c>
      <c r="G38" s="20" t="s">
        <v>4164</v>
      </c>
      <c r="H38" s="21"/>
      <c r="I38" s="20">
        <v>350</v>
      </c>
      <c r="J38" s="21"/>
      <c r="K38" s="21">
        <f t="shared" si="0"/>
        <v>350</v>
      </c>
    </row>
    <row r="39" customHeight="1" spans="1:11">
      <c r="A39" s="9">
        <v>2020</v>
      </c>
      <c r="B39" s="9" t="s">
        <v>1503</v>
      </c>
      <c r="C39" s="9" t="s">
        <v>880</v>
      </c>
      <c r="D39" s="10"/>
      <c r="E39" s="9">
        <v>10</v>
      </c>
      <c r="F39" s="9">
        <v>1</v>
      </c>
      <c r="G39" s="3" t="s">
        <v>4164</v>
      </c>
      <c r="I39" s="3">
        <v>120</v>
      </c>
      <c r="K39" s="6">
        <f t="shared" si="0"/>
        <v>120</v>
      </c>
    </row>
    <row r="40" customHeight="1" spans="1:11">
      <c r="A40" s="9">
        <v>2020</v>
      </c>
      <c r="B40" s="9" t="s">
        <v>1503</v>
      </c>
      <c r="C40" s="9" t="s">
        <v>880</v>
      </c>
      <c r="D40" s="9" t="s">
        <v>932</v>
      </c>
      <c r="E40" s="9">
        <v>10</v>
      </c>
      <c r="F40" s="9">
        <v>1</v>
      </c>
      <c r="G40" s="3" t="s">
        <v>4164</v>
      </c>
      <c r="I40" s="3">
        <v>95</v>
      </c>
      <c r="K40" s="6">
        <f t="shared" si="0"/>
        <v>95</v>
      </c>
    </row>
    <row r="41" customHeight="1" spans="1:11">
      <c r="A41" s="9">
        <v>2020</v>
      </c>
      <c r="B41" s="9" t="s">
        <v>1503</v>
      </c>
      <c r="C41" s="9" t="s">
        <v>5399</v>
      </c>
      <c r="D41" s="9" t="s">
        <v>932</v>
      </c>
      <c r="E41" s="9">
        <v>10</v>
      </c>
      <c r="F41" s="9">
        <v>1</v>
      </c>
      <c r="G41" s="3" t="s">
        <v>4164</v>
      </c>
      <c r="I41" s="3">
        <v>115</v>
      </c>
      <c r="K41" s="6">
        <f t="shared" si="0"/>
        <v>115</v>
      </c>
    </row>
    <row r="42" customHeight="1" spans="1:11">
      <c r="A42" s="9">
        <v>2020</v>
      </c>
      <c r="B42" s="9" t="s">
        <v>1503</v>
      </c>
      <c r="C42" s="9" t="s">
        <v>5399</v>
      </c>
      <c r="D42" s="10"/>
      <c r="E42" s="9">
        <v>10</v>
      </c>
      <c r="F42" s="9">
        <v>1</v>
      </c>
      <c r="G42" s="3" t="s">
        <v>4164</v>
      </c>
      <c r="I42" s="3">
        <v>220</v>
      </c>
      <c r="K42" s="6">
        <f t="shared" si="0"/>
        <v>220</v>
      </c>
    </row>
    <row r="44" customHeight="1" spans="11:13">
      <c r="K44" s="26"/>
      <c r="L44" s="27">
        <v>0.85</v>
      </c>
      <c r="M44" s="27">
        <v>0.8</v>
      </c>
    </row>
    <row r="45" customHeight="1" spans="6:13">
      <c r="F45" s="6">
        <f>SUM(F2:F42)</f>
        <v>41</v>
      </c>
      <c r="K45" s="28">
        <f>SUM(K3:K42)</f>
        <v>5130</v>
      </c>
      <c r="L45" s="28">
        <f t="shared" ref="L45:M45" si="1">K45*L44</f>
        <v>4360.5</v>
      </c>
      <c r="M45" s="28">
        <f t="shared" si="1"/>
        <v>3488.4</v>
      </c>
    </row>
  </sheetData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00FF"/>
    <outlinePr summaryBelow="0" summaryRight="0"/>
  </sheetPr>
  <dimension ref="A1:N27"/>
  <sheetViews>
    <sheetView workbookViewId="0">
      <selection activeCell="A1" sqref="A1"/>
    </sheetView>
  </sheetViews>
  <sheetFormatPr defaultColWidth="12.6285714285714" defaultRowHeight="15.75" customHeight="1"/>
  <cols>
    <col min="9" max="9" width="13.6285714285714" customWidth="1"/>
  </cols>
  <sheetData>
    <row r="1" customHeight="1" spans="1:12">
      <c r="A1" s="1" t="s">
        <v>3</v>
      </c>
      <c r="B1" s="1" t="s">
        <v>4</v>
      </c>
      <c r="C1" s="2" t="s">
        <v>5</v>
      </c>
      <c r="D1" s="1" t="s">
        <v>7</v>
      </c>
      <c r="E1" s="1" t="s">
        <v>8</v>
      </c>
      <c r="F1" s="1" t="s">
        <v>4927</v>
      </c>
      <c r="G1" s="1" t="s">
        <v>5222</v>
      </c>
      <c r="H1" s="1" t="s">
        <v>5968</v>
      </c>
      <c r="I1" s="1" t="s">
        <v>5224</v>
      </c>
      <c r="K1" s="11" t="s">
        <v>4885</v>
      </c>
      <c r="L1" s="12" t="s">
        <v>4886</v>
      </c>
    </row>
    <row r="2" customHeight="1" spans="1:12">
      <c r="A2" s="9">
        <v>2021</v>
      </c>
      <c r="B2" s="9" t="s">
        <v>119</v>
      </c>
      <c r="C2" s="9" t="s">
        <v>946</v>
      </c>
      <c r="D2" s="9" t="s">
        <v>1551</v>
      </c>
      <c r="E2" s="9" t="s">
        <v>68</v>
      </c>
      <c r="F2" s="9">
        <v>1</v>
      </c>
      <c r="H2" s="3">
        <v>80</v>
      </c>
      <c r="I2" s="3">
        <v>500</v>
      </c>
      <c r="K2" s="13"/>
      <c r="L2" s="14"/>
    </row>
    <row r="3" customHeight="1" spans="1:14">
      <c r="A3" s="9">
        <v>2020</v>
      </c>
      <c r="B3" s="9" t="s">
        <v>305</v>
      </c>
      <c r="C3" s="9" t="s">
        <v>2544</v>
      </c>
      <c r="D3" s="9" t="s">
        <v>2204</v>
      </c>
      <c r="E3" s="9" t="s">
        <v>68</v>
      </c>
      <c r="F3" s="3">
        <v>1</v>
      </c>
      <c r="H3" s="3">
        <v>60</v>
      </c>
      <c r="K3" s="15">
        <f>SUM(F2:F28)</f>
        <v>26</v>
      </c>
      <c r="L3" s="16">
        <f>SUM(H2:H29)</f>
        <v>1045</v>
      </c>
      <c r="M3" s="3">
        <v>800</v>
      </c>
      <c r="N3" s="6">
        <f>M3/K3</f>
        <v>30.7692307692308</v>
      </c>
    </row>
    <row r="4" customHeight="1" spans="1:13">
      <c r="A4" s="9">
        <v>2017</v>
      </c>
      <c r="B4" s="9" t="s">
        <v>954</v>
      </c>
      <c r="C4" s="9" t="s">
        <v>1340</v>
      </c>
      <c r="D4" s="10"/>
      <c r="E4" s="9" t="s">
        <v>155</v>
      </c>
      <c r="F4" s="3">
        <v>1</v>
      </c>
      <c r="H4" s="3">
        <v>40</v>
      </c>
      <c r="M4" s="17">
        <f>M3/L3</f>
        <v>0.76555023923445</v>
      </c>
    </row>
    <row r="5" customHeight="1" spans="1:8">
      <c r="A5" s="9">
        <v>2021</v>
      </c>
      <c r="B5" s="9" t="s">
        <v>1365</v>
      </c>
      <c r="C5" s="9" t="s">
        <v>1060</v>
      </c>
      <c r="D5" s="9" t="s">
        <v>1367</v>
      </c>
      <c r="E5" s="9" t="s">
        <v>244</v>
      </c>
      <c r="F5" s="3">
        <v>1</v>
      </c>
      <c r="H5" s="3">
        <v>20</v>
      </c>
    </row>
    <row r="6" customHeight="1" spans="1:8">
      <c r="A6" s="9">
        <v>2021</v>
      </c>
      <c r="B6" s="9" t="s">
        <v>119</v>
      </c>
      <c r="C6" s="9" t="s">
        <v>1553</v>
      </c>
      <c r="D6" s="9" t="s">
        <v>1075</v>
      </c>
      <c r="E6" s="9" t="s">
        <v>244</v>
      </c>
      <c r="F6" s="3">
        <v>1</v>
      </c>
      <c r="H6" s="3">
        <v>50</v>
      </c>
    </row>
    <row r="7" customHeight="1" spans="1:8">
      <c r="A7" s="9">
        <v>2021</v>
      </c>
      <c r="B7" s="9" t="s">
        <v>119</v>
      </c>
      <c r="C7" s="9" t="s">
        <v>1407</v>
      </c>
      <c r="D7" s="9" t="s">
        <v>1075</v>
      </c>
      <c r="E7" s="9" t="s">
        <v>244</v>
      </c>
      <c r="F7" s="3">
        <v>1</v>
      </c>
      <c r="H7" s="3">
        <v>20</v>
      </c>
    </row>
    <row r="8" customHeight="1" spans="1:8">
      <c r="A8" s="9">
        <v>2021</v>
      </c>
      <c r="B8" s="9" t="s">
        <v>119</v>
      </c>
      <c r="C8" s="9" t="s">
        <v>1403</v>
      </c>
      <c r="D8" s="10"/>
      <c r="E8" s="9" t="s">
        <v>244</v>
      </c>
      <c r="F8" s="3">
        <v>1</v>
      </c>
      <c r="H8" s="3">
        <v>50</v>
      </c>
    </row>
    <row r="9" customHeight="1" spans="1:8">
      <c r="A9" s="9">
        <v>2021</v>
      </c>
      <c r="B9" s="9" t="s">
        <v>119</v>
      </c>
      <c r="C9" s="9" t="s">
        <v>1403</v>
      </c>
      <c r="D9" s="9" t="s">
        <v>1405</v>
      </c>
      <c r="E9" s="9" t="s">
        <v>467</v>
      </c>
      <c r="F9" s="3">
        <v>1</v>
      </c>
      <c r="H9" s="3">
        <v>60</v>
      </c>
    </row>
    <row r="10" customHeight="1" spans="1:8">
      <c r="A10" s="9">
        <v>2020</v>
      </c>
      <c r="B10" s="9" t="s">
        <v>305</v>
      </c>
      <c r="C10" s="9" t="s">
        <v>2203</v>
      </c>
      <c r="D10" s="9" t="s">
        <v>2204</v>
      </c>
      <c r="E10" s="9" t="s">
        <v>467</v>
      </c>
      <c r="F10" s="3">
        <v>1</v>
      </c>
      <c r="H10" s="3">
        <v>50</v>
      </c>
    </row>
    <row r="11" customHeight="1" spans="1:8">
      <c r="A11" s="9">
        <v>2021</v>
      </c>
      <c r="B11" s="9" t="s">
        <v>119</v>
      </c>
      <c r="C11" s="9" t="s">
        <v>1074</v>
      </c>
      <c r="D11" s="9" t="s">
        <v>1075</v>
      </c>
      <c r="E11" s="9" t="s">
        <v>244</v>
      </c>
      <c r="F11" s="3">
        <v>1</v>
      </c>
      <c r="H11" s="3">
        <v>10</v>
      </c>
    </row>
    <row r="12" customHeight="1" spans="1:8">
      <c r="A12" s="9">
        <v>2021</v>
      </c>
      <c r="B12" s="9" t="s">
        <v>119</v>
      </c>
      <c r="C12" s="9" t="s">
        <v>1400</v>
      </c>
      <c r="D12" s="9" t="s">
        <v>1075</v>
      </c>
      <c r="E12" s="9" t="s">
        <v>244</v>
      </c>
      <c r="F12" s="3">
        <v>1</v>
      </c>
      <c r="H12" s="3">
        <v>75</v>
      </c>
    </row>
    <row r="13" customHeight="1" spans="1:8">
      <c r="A13" s="9">
        <v>2021</v>
      </c>
      <c r="B13" s="9" t="s">
        <v>119</v>
      </c>
      <c r="C13" s="9" t="s">
        <v>946</v>
      </c>
      <c r="D13" s="10"/>
      <c r="E13" s="9" t="s">
        <v>244</v>
      </c>
      <c r="F13" s="3">
        <v>1</v>
      </c>
      <c r="H13" s="3">
        <v>40</v>
      </c>
    </row>
    <row r="14" customHeight="1" spans="1:8">
      <c r="A14" s="9">
        <v>2020</v>
      </c>
      <c r="B14" s="9" t="s">
        <v>786</v>
      </c>
      <c r="C14" s="9" t="s">
        <v>964</v>
      </c>
      <c r="D14" s="9" t="s">
        <v>898</v>
      </c>
      <c r="E14" s="9" t="s">
        <v>25</v>
      </c>
      <c r="F14" s="3">
        <v>1</v>
      </c>
      <c r="H14" s="3">
        <v>20</v>
      </c>
    </row>
    <row r="15" customHeight="1" spans="1:8">
      <c r="A15" s="9">
        <v>2018</v>
      </c>
      <c r="B15" s="9" t="s">
        <v>1852</v>
      </c>
      <c r="C15" s="9" t="s">
        <v>1848</v>
      </c>
      <c r="D15" s="9" t="s">
        <v>2257</v>
      </c>
      <c r="E15" s="9" t="s">
        <v>72</v>
      </c>
      <c r="F15" s="3">
        <v>1</v>
      </c>
      <c r="H15" s="3">
        <v>20</v>
      </c>
    </row>
    <row r="16" customHeight="1" spans="1:8">
      <c r="A16" s="9">
        <v>1992</v>
      </c>
      <c r="B16" s="9" t="s">
        <v>1974</v>
      </c>
      <c r="C16" s="9" t="s">
        <v>5969</v>
      </c>
      <c r="D16" s="10"/>
      <c r="E16" s="9" t="s">
        <v>467</v>
      </c>
      <c r="F16" s="3">
        <v>1</v>
      </c>
      <c r="H16" s="3">
        <v>50</v>
      </c>
    </row>
    <row r="17" customHeight="1" spans="1:8">
      <c r="A17" s="9">
        <v>2020</v>
      </c>
      <c r="B17" s="9" t="s">
        <v>786</v>
      </c>
      <c r="C17" s="9" t="s">
        <v>5419</v>
      </c>
      <c r="D17" s="10"/>
      <c r="E17" s="9" t="s">
        <v>467</v>
      </c>
      <c r="F17" s="3">
        <v>1</v>
      </c>
      <c r="H17" s="3">
        <v>15</v>
      </c>
    </row>
    <row r="18" customHeight="1" spans="1:8">
      <c r="A18" s="9">
        <v>2018</v>
      </c>
      <c r="B18" s="9" t="s">
        <v>119</v>
      </c>
      <c r="C18" s="9" t="s">
        <v>3382</v>
      </c>
      <c r="D18" s="10"/>
      <c r="E18" s="9" t="s">
        <v>244</v>
      </c>
      <c r="F18" s="3">
        <v>1</v>
      </c>
      <c r="H18" s="3">
        <v>10</v>
      </c>
    </row>
    <row r="19" customHeight="1" spans="1:8">
      <c r="A19" s="9">
        <v>2019</v>
      </c>
      <c r="B19" s="9" t="s">
        <v>786</v>
      </c>
      <c r="C19" s="9" t="s">
        <v>1089</v>
      </c>
      <c r="D19" s="10"/>
      <c r="E19" s="9" t="s">
        <v>30</v>
      </c>
      <c r="F19" s="3">
        <v>1</v>
      </c>
      <c r="H19" s="3">
        <v>40</v>
      </c>
    </row>
    <row r="20" customHeight="1" spans="1:8">
      <c r="A20" s="9">
        <v>2018</v>
      </c>
      <c r="B20" s="9" t="s">
        <v>786</v>
      </c>
      <c r="C20" s="9" t="s">
        <v>2068</v>
      </c>
      <c r="D20" s="9" t="s">
        <v>2069</v>
      </c>
      <c r="E20" s="9" t="s">
        <v>25</v>
      </c>
      <c r="F20" s="3">
        <v>1</v>
      </c>
      <c r="H20" s="3">
        <v>25</v>
      </c>
    </row>
    <row r="21" customHeight="1" spans="1:8">
      <c r="A21" s="9">
        <v>2019</v>
      </c>
      <c r="B21" s="9" t="s">
        <v>119</v>
      </c>
      <c r="C21" s="9" t="s">
        <v>1089</v>
      </c>
      <c r="D21" s="10"/>
      <c r="E21" s="9" t="s">
        <v>25</v>
      </c>
      <c r="F21" s="3">
        <v>1</v>
      </c>
      <c r="H21" s="3">
        <v>10</v>
      </c>
    </row>
    <row r="22" customHeight="1" spans="1:8">
      <c r="A22" s="9">
        <v>2019</v>
      </c>
      <c r="B22" s="9" t="s">
        <v>786</v>
      </c>
      <c r="C22" s="9" t="s">
        <v>1089</v>
      </c>
      <c r="D22" s="9" t="s">
        <v>1090</v>
      </c>
      <c r="E22" s="9" t="s">
        <v>25</v>
      </c>
      <c r="F22" s="3">
        <v>1</v>
      </c>
      <c r="H22" s="3">
        <v>30</v>
      </c>
    </row>
    <row r="23" customHeight="1" spans="1:8">
      <c r="A23" s="9">
        <v>2018</v>
      </c>
      <c r="B23" s="9" t="s">
        <v>119</v>
      </c>
      <c r="C23" s="9" t="s">
        <v>5435</v>
      </c>
      <c r="D23" s="10"/>
      <c r="E23" s="9" t="s">
        <v>25</v>
      </c>
      <c r="F23" s="3">
        <v>1</v>
      </c>
      <c r="H23" s="3">
        <v>30</v>
      </c>
    </row>
    <row r="24" customHeight="1" spans="1:8">
      <c r="A24" s="9">
        <v>2018</v>
      </c>
      <c r="B24" s="9" t="s">
        <v>2252</v>
      </c>
      <c r="C24" s="9" t="s">
        <v>5970</v>
      </c>
      <c r="D24" s="9" t="s">
        <v>2253</v>
      </c>
      <c r="E24" s="9" t="s">
        <v>25</v>
      </c>
      <c r="F24" s="3">
        <v>1</v>
      </c>
      <c r="H24" s="3">
        <v>30</v>
      </c>
    </row>
    <row r="25" customHeight="1" spans="1:8">
      <c r="A25" s="9">
        <v>2018</v>
      </c>
      <c r="B25" s="9" t="s">
        <v>119</v>
      </c>
      <c r="C25" s="9" t="s">
        <v>1840</v>
      </c>
      <c r="D25" s="10"/>
      <c r="E25" s="9" t="s">
        <v>30</v>
      </c>
      <c r="F25" s="3">
        <v>1</v>
      </c>
      <c r="H25" s="3">
        <v>150</v>
      </c>
    </row>
    <row r="26" customHeight="1" spans="1:8">
      <c r="A26" s="9">
        <v>2019</v>
      </c>
      <c r="B26" s="9" t="s">
        <v>1852</v>
      </c>
      <c r="C26" s="9" t="s">
        <v>1823</v>
      </c>
      <c r="D26" s="9" t="s">
        <v>2178</v>
      </c>
      <c r="E26" s="9" t="s">
        <v>30</v>
      </c>
      <c r="F26" s="3">
        <v>1</v>
      </c>
      <c r="H26" s="3">
        <v>30</v>
      </c>
    </row>
    <row r="27" customHeight="1" spans="1:8">
      <c r="A27" s="9">
        <v>2019</v>
      </c>
      <c r="B27" s="9" t="s">
        <v>954</v>
      </c>
      <c r="C27" s="9" t="s">
        <v>2206</v>
      </c>
      <c r="D27" s="9" t="s">
        <v>5436</v>
      </c>
      <c r="E27" s="9" t="s">
        <v>30</v>
      </c>
      <c r="F27" s="3">
        <v>1</v>
      </c>
      <c r="H27" s="3">
        <v>30</v>
      </c>
    </row>
  </sheetData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00FF"/>
    <outlinePr summaryBelow="0" summaryRight="0"/>
  </sheetPr>
  <dimension ref="A1:O42"/>
  <sheetViews>
    <sheetView workbookViewId="0">
      <selection activeCell="A1" sqref="A1"/>
    </sheetView>
  </sheetViews>
  <sheetFormatPr defaultColWidth="12.6285714285714" defaultRowHeight="15.75" customHeight="1"/>
  <sheetData>
    <row r="1" customHeight="1" spans="1:15">
      <c r="A1" s="1" t="s">
        <v>3</v>
      </c>
      <c r="B1" s="1" t="s">
        <v>4</v>
      </c>
      <c r="C1" s="2" t="s">
        <v>5</v>
      </c>
      <c r="D1" s="1" t="s">
        <v>7</v>
      </c>
      <c r="E1" s="1" t="s">
        <v>8</v>
      </c>
      <c r="F1" s="1" t="s">
        <v>4927</v>
      </c>
      <c r="G1" s="1" t="s">
        <v>5222</v>
      </c>
      <c r="H1" s="1"/>
      <c r="I1" s="1" t="s">
        <v>5223</v>
      </c>
      <c r="J1" s="1" t="s">
        <v>5224</v>
      </c>
      <c r="K1" s="1" t="s">
        <v>4889</v>
      </c>
      <c r="M1" s="7">
        <v>0.8</v>
      </c>
      <c r="N1" s="7">
        <v>0.85</v>
      </c>
      <c r="O1" s="7">
        <v>0.9</v>
      </c>
    </row>
    <row r="3" customHeight="1" spans="13:14">
      <c r="M3" s="6">
        <f>(K42*0.8)</f>
        <v>712</v>
      </c>
      <c r="N3" s="6">
        <f>K42*0.85</f>
        <v>756.5</v>
      </c>
    </row>
    <row r="4" customHeight="1" spans="1:1">
      <c r="A4" s="3" t="s">
        <v>5971</v>
      </c>
    </row>
    <row r="5" customHeight="1" spans="1:11">
      <c r="A5" s="3">
        <v>2020</v>
      </c>
      <c r="B5" s="3" t="s">
        <v>1847</v>
      </c>
      <c r="C5" s="3" t="s">
        <v>1978</v>
      </c>
      <c r="D5" s="3" t="s">
        <v>889</v>
      </c>
      <c r="E5" s="3" t="s">
        <v>30</v>
      </c>
      <c r="F5" s="3">
        <v>1</v>
      </c>
      <c r="H5" s="4">
        <f t="shared" ref="H5:H15" si="0">0.84*K5</f>
        <v>54.6</v>
      </c>
      <c r="I5" s="3">
        <v>65</v>
      </c>
      <c r="J5" s="3">
        <v>80</v>
      </c>
      <c r="K5" s="6">
        <f t="shared" ref="K5:K15" si="1">I5*F5</f>
        <v>65</v>
      </c>
    </row>
    <row r="6" customHeight="1" spans="1:11">
      <c r="A6" s="3">
        <v>2020</v>
      </c>
      <c r="B6" s="3" t="s">
        <v>1847</v>
      </c>
      <c r="C6" s="3" t="s">
        <v>1978</v>
      </c>
      <c r="D6" s="3" t="s">
        <v>2262</v>
      </c>
      <c r="E6" s="3" t="s">
        <v>30</v>
      </c>
      <c r="F6" s="3">
        <v>1</v>
      </c>
      <c r="H6" s="4">
        <f t="shared" si="0"/>
        <v>46.2</v>
      </c>
      <c r="I6" s="3">
        <v>55</v>
      </c>
      <c r="J6" s="3">
        <v>125</v>
      </c>
      <c r="K6" s="6">
        <f t="shared" si="1"/>
        <v>55</v>
      </c>
    </row>
    <row r="7" customHeight="1" spans="1:13">
      <c r="A7" s="3">
        <v>2020</v>
      </c>
      <c r="B7" s="3" t="s">
        <v>1847</v>
      </c>
      <c r="C7" s="3" t="s">
        <v>1978</v>
      </c>
      <c r="E7" s="3" t="s">
        <v>25</v>
      </c>
      <c r="F7" s="3">
        <v>1</v>
      </c>
      <c r="H7" s="4">
        <f t="shared" si="0"/>
        <v>12.6</v>
      </c>
      <c r="I7" s="3">
        <v>15</v>
      </c>
      <c r="J7" s="3">
        <v>20</v>
      </c>
      <c r="K7" s="6">
        <f t="shared" si="1"/>
        <v>15</v>
      </c>
      <c r="M7" s="8">
        <f>750/J42</f>
        <v>0.695732838589981</v>
      </c>
    </row>
    <row r="8" customHeight="1" spans="1:11">
      <c r="A8" s="3">
        <v>2019</v>
      </c>
      <c r="B8" s="3" t="s">
        <v>1852</v>
      </c>
      <c r="C8" s="3" t="s">
        <v>2819</v>
      </c>
      <c r="D8" s="3" t="s">
        <v>2257</v>
      </c>
      <c r="E8" s="3" t="s">
        <v>25</v>
      </c>
      <c r="F8" s="3">
        <v>1</v>
      </c>
      <c r="H8" s="4">
        <f t="shared" si="0"/>
        <v>8.4</v>
      </c>
      <c r="I8" s="3">
        <v>10</v>
      </c>
      <c r="J8" s="3">
        <v>20</v>
      </c>
      <c r="K8" s="6">
        <f t="shared" si="1"/>
        <v>10</v>
      </c>
    </row>
    <row r="9" customHeight="1" spans="1:11">
      <c r="A9" s="3">
        <v>2019</v>
      </c>
      <c r="B9" s="3" t="s">
        <v>2818</v>
      </c>
      <c r="C9" s="3" t="s">
        <v>2819</v>
      </c>
      <c r="E9" s="3" t="s">
        <v>25</v>
      </c>
      <c r="F9" s="3">
        <v>1</v>
      </c>
      <c r="H9" s="4">
        <f t="shared" si="0"/>
        <v>4.2</v>
      </c>
      <c r="I9" s="3">
        <v>5</v>
      </c>
      <c r="J9" s="3">
        <v>10</v>
      </c>
      <c r="K9" s="6">
        <f t="shared" si="1"/>
        <v>5</v>
      </c>
    </row>
    <row r="10" customHeight="1" spans="1:11">
      <c r="A10" s="3">
        <v>2019</v>
      </c>
      <c r="B10" s="3" t="s">
        <v>1847</v>
      </c>
      <c r="C10" s="3" t="s">
        <v>1848</v>
      </c>
      <c r="D10" s="3" t="s">
        <v>2452</v>
      </c>
      <c r="E10" s="3" t="s">
        <v>30</v>
      </c>
      <c r="F10" s="3">
        <v>1</v>
      </c>
      <c r="H10" s="4">
        <f t="shared" si="0"/>
        <v>63</v>
      </c>
      <c r="I10" s="3">
        <v>75</v>
      </c>
      <c r="J10" s="3">
        <v>90</v>
      </c>
      <c r="K10" s="6">
        <f t="shared" si="1"/>
        <v>75</v>
      </c>
    </row>
    <row r="11" customHeight="1" spans="1:11">
      <c r="A11" s="3">
        <v>2019</v>
      </c>
      <c r="B11" s="3" t="s">
        <v>1847</v>
      </c>
      <c r="C11" s="3" t="s">
        <v>1848</v>
      </c>
      <c r="D11" s="3" t="s">
        <v>5972</v>
      </c>
      <c r="E11" s="3" t="s">
        <v>25</v>
      </c>
      <c r="F11" s="3">
        <v>1</v>
      </c>
      <c r="H11" s="4">
        <f t="shared" si="0"/>
        <v>16.8</v>
      </c>
      <c r="I11" s="3">
        <v>20</v>
      </c>
      <c r="J11" s="3">
        <v>25</v>
      </c>
      <c r="K11" s="6">
        <f t="shared" si="1"/>
        <v>20</v>
      </c>
    </row>
    <row r="12" customHeight="1" spans="1:11">
      <c r="A12" s="3">
        <v>2019</v>
      </c>
      <c r="B12" s="3" t="s">
        <v>1852</v>
      </c>
      <c r="C12" s="3" t="s">
        <v>1786</v>
      </c>
      <c r="D12" s="3" t="s">
        <v>1731</v>
      </c>
      <c r="E12" s="3" t="s">
        <v>25</v>
      </c>
      <c r="F12" s="3">
        <v>1</v>
      </c>
      <c r="H12" s="4">
        <f t="shared" si="0"/>
        <v>29.4</v>
      </c>
      <c r="I12" s="3">
        <v>35</v>
      </c>
      <c r="J12" s="3">
        <v>35</v>
      </c>
      <c r="K12" s="6">
        <f t="shared" si="1"/>
        <v>35</v>
      </c>
    </row>
    <row r="13" customHeight="1" spans="1:11">
      <c r="A13" s="3">
        <v>2019</v>
      </c>
      <c r="B13" s="3" t="s">
        <v>884</v>
      </c>
      <c r="C13" s="3" t="s">
        <v>1786</v>
      </c>
      <c r="D13" s="3" t="s">
        <v>5889</v>
      </c>
      <c r="E13" s="3" t="s">
        <v>25</v>
      </c>
      <c r="F13" s="3">
        <v>2</v>
      </c>
      <c r="H13" s="4">
        <f t="shared" si="0"/>
        <v>33.6</v>
      </c>
      <c r="I13" s="3">
        <v>20</v>
      </c>
      <c r="J13" s="3">
        <v>20</v>
      </c>
      <c r="K13" s="6">
        <f t="shared" si="1"/>
        <v>40</v>
      </c>
    </row>
    <row r="14" customHeight="1" spans="1:11">
      <c r="A14" s="3">
        <v>2019</v>
      </c>
      <c r="B14" s="3" t="s">
        <v>119</v>
      </c>
      <c r="C14" s="3" t="s">
        <v>1786</v>
      </c>
      <c r="E14" s="3" t="s">
        <v>25</v>
      </c>
      <c r="F14" s="3">
        <v>1</v>
      </c>
      <c r="H14" s="4">
        <f t="shared" si="0"/>
        <v>21</v>
      </c>
      <c r="I14" s="3">
        <v>25</v>
      </c>
      <c r="J14" s="3">
        <v>25</v>
      </c>
      <c r="K14" s="6">
        <f t="shared" si="1"/>
        <v>25</v>
      </c>
    </row>
    <row r="15" customHeight="1" spans="1:11">
      <c r="A15" s="3">
        <v>2020</v>
      </c>
      <c r="B15" s="3" t="s">
        <v>1847</v>
      </c>
      <c r="C15" s="3" t="s">
        <v>1844</v>
      </c>
      <c r="D15" s="3" t="s">
        <v>1731</v>
      </c>
      <c r="E15" s="3" t="s">
        <v>25</v>
      </c>
      <c r="F15" s="3">
        <v>1</v>
      </c>
      <c r="H15" s="4">
        <f t="shared" si="0"/>
        <v>12.6</v>
      </c>
      <c r="I15" s="3">
        <v>15</v>
      </c>
      <c r="J15" s="3">
        <v>20</v>
      </c>
      <c r="K15" s="6">
        <f t="shared" si="1"/>
        <v>15</v>
      </c>
    </row>
    <row r="20" customHeight="1" spans="1:8">
      <c r="A20" s="3" t="s">
        <v>5973</v>
      </c>
      <c r="H20" s="3" t="s">
        <v>5974</v>
      </c>
    </row>
    <row r="22" customHeight="1" spans="1:11">
      <c r="A22" s="3">
        <v>2020</v>
      </c>
      <c r="B22" s="3" t="s">
        <v>1190</v>
      </c>
      <c r="C22" s="3" t="s">
        <v>893</v>
      </c>
      <c r="D22" s="3" t="s">
        <v>1674</v>
      </c>
      <c r="E22" s="3" t="s">
        <v>25</v>
      </c>
      <c r="F22" s="3">
        <v>1</v>
      </c>
      <c r="H22" s="4">
        <f t="shared" ref="H22:H40" si="2">0.84*K22</f>
        <v>67.2</v>
      </c>
      <c r="I22" s="3">
        <v>80</v>
      </c>
      <c r="J22" s="3" t="s">
        <v>5975</v>
      </c>
      <c r="K22" s="6">
        <f t="shared" ref="K22:K40" si="3">I22*F22</f>
        <v>80</v>
      </c>
    </row>
    <row r="23" customHeight="1" spans="1:11">
      <c r="A23" s="3">
        <v>2020</v>
      </c>
      <c r="B23" s="3" t="s">
        <v>884</v>
      </c>
      <c r="C23" s="3" t="s">
        <v>1109</v>
      </c>
      <c r="D23" s="3" t="s">
        <v>3413</v>
      </c>
      <c r="E23" s="3" t="s">
        <v>25</v>
      </c>
      <c r="F23" s="3">
        <v>1</v>
      </c>
      <c r="H23" s="4">
        <f t="shared" si="2"/>
        <v>12.6</v>
      </c>
      <c r="I23" s="3">
        <v>15</v>
      </c>
      <c r="J23" s="3">
        <v>30</v>
      </c>
      <c r="K23" s="6">
        <f t="shared" si="3"/>
        <v>15</v>
      </c>
    </row>
    <row r="24" customHeight="1" spans="1:11">
      <c r="A24" s="3">
        <v>2020</v>
      </c>
      <c r="B24" s="3" t="s">
        <v>884</v>
      </c>
      <c r="C24" s="3" t="s">
        <v>903</v>
      </c>
      <c r="D24" s="3" t="s">
        <v>851</v>
      </c>
      <c r="E24" s="3" t="s">
        <v>25</v>
      </c>
      <c r="F24" s="3">
        <v>1</v>
      </c>
      <c r="H24" s="4">
        <f t="shared" si="2"/>
        <v>8.4</v>
      </c>
      <c r="I24" s="3">
        <v>10</v>
      </c>
      <c r="J24" s="3">
        <v>12</v>
      </c>
      <c r="K24" s="6">
        <f t="shared" si="3"/>
        <v>10</v>
      </c>
    </row>
    <row r="25" customHeight="1" spans="1:11">
      <c r="A25" s="3">
        <v>2020</v>
      </c>
      <c r="B25" s="3" t="s">
        <v>1099</v>
      </c>
      <c r="C25" s="3" t="s">
        <v>880</v>
      </c>
      <c r="D25" s="3" t="s">
        <v>1601</v>
      </c>
      <c r="E25" s="3" t="s">
        <v>30</v>
      </c>
      <c r="F25" s="3">
        <v>1</v>
      </c>
      <c r="H25" s="4">
        <f t="shared" si="2"/>
        <v>91.56</v>
      </c>
      <c r="I25" s="3">
        <v>109</v>
      </c>
      <c r="J25" s="3">
        <v>109</v>
      </c>
      <c r="K25" s="6">
        <f t="shared" si="3"/>
        <v>109</v>
      </c>
    </row>
    <row r="26" customHeight="1" spans="1:11">
      <c r="A26" s="3">
        <v>2020</v>
      </c>
      <c r="B26" s="3" t="s">
        <v>884</v>
      </c>
      <c r="C26" s="3" t="s">
        <v>880</v>
      </c>
      <c r="E26" s="3" t="s">
        <v>25</v>
      </c>
      <c r="F26" s="3">
        <v>2</v>
      </c>
      <c r="H26" s="4">
        <f t="shared" si="2"/>
        <v>55.44</v>
      </c>
      <c r="I26" s="3">
        <v>33</v>
      </c>
      <c r="J26" s="3">
        <v>46</v>
      </c>
      <c r="K26" s="6">
        <f t="shared" si="3"/>
        <v>66</v>
      </c>
    </row>
    <row r="27" customHeight="1" spans="1:11">
      <c r="A27" s="3">
        <v>2020</v>
      </c>
      <c r="B27" s="3" t="s">
        <v>1186</v>
      </c>
      <c r="C27" s="3" t="s">
        <v>880</v>
      </c>
      <c r="D27" s="5" t="s">
        <v>1187</v>
      </c>
      <c r="E27" s="3" t="s">
        <v>25</v>
      </c>
      <c r="F27" s="3">
        <v>1</v>
      </c>
      <c r="H27" s="4">
        <f t="shared" si="2"/>
        <v>25.2</v>
      </c>
      <c r="I27" s="3">
        <v>30</v>
      </c>
      <c r="J27" s="3">
        <v>50</v>
      </c>
      <c r="K27" s="6">
        <f t="shared" si="3"/>
        <v>30</v>
      </c>
    </row>
    <row r="28" customHeight="1" spans="1:11">
      <c r="A28" s="3">
        <v>2020</v>
      </c>
      <c r="B28" s="3" t="s">
        <v>884</v>
      </c>
      <c r="C28" s="3" t="s">
        <v>854</v>
      </c>
      <c r="D28" s="3" t="s">
        <v>1104</v>
      </c>
      <c r="E28" s="3" t="s">
        <v>25</v>
      </c>
      <c r="F28" s="3">
        <v>1</v>
      </c>
      <c r="H28" s="4">
        <f t="shared" si="2"/>
        <v>21</v>
      </c>
      <c r="I28" s="3">
        <v>25</v>
      </c>
      <c r="J28" s="3">
        <v>30</v>
      </c>
      <c r="K28" s="6">
        <f t="shared" si="3"/>
        <v>25</v>
      </c>
    </row>
    <row r="29" customHeight="1" spans="1:11">
      <c r="A29" s="3">
        <v>2020</v>
      </c>
      <c r="B29" s="3" t="s">
        <v>884</v>
      </c>
      <c r="C29" s="3" t="s">
        <v>1046</v>
      </c>
      <c r="D29" s="3" t="s">
        <v>3415</v>
      </c>
      <c r="E29" s="3" t="s">
        <v>25</v>
      </c>
      <c r="F29" s="3">
        <v>1</v>
      </c>
      <c r="H29" s="4">
        <f t="shared" si="2"/>
        <v>21</v>
      </c>
      <c r="I29" s="3">
        <v>25</v>
      </c>
      <c r="J29" s="3">
        <v>38</v>
      </c>
      <c r="K29" s="6">
        <f t="shared" si="3"/>
        <v>25</v>
      </c>
    </row>
    <row r="30" customHeight="1" spans="1:11">
      <c r="A30" s="3">
        <v>2020</v>
      </c>
      <c r="B30" s="3" t="s">
        <v>884</v>
      </c>
      <c r="C30" s="3" t="s">
        <v>1046</v>
      </c>
      <c r="D30" s="3" t="s">
        <v>3417</v>
      </c>
      <c r="E30" s="3" t="s">
        <v>25</v>
      </c>
      <c r="F30" s="3">
        <v>1</v>
      </c>
      <c r="H30" s="4">
        <f t="shared" si="2"/>
        <v>12.6</v>
      </c>
      <c r="I30" s="3">
        <v>15</v>
      </c>
      <c r="J30" s="3">
        <v>20</v>
      </c>
      <c r="K30" s="6">
        <f t="shared" si="3"/>
        <v>15</v>
      </c>
    </row>
    <row r="31" customHeight="1" spans="1:11">
      <c r="A31" s="3">
        <v>2020</v>
      </c>
      <c r="B31" s="3" t="s">
        <v>884</v>
      </c>
      <c r="C31" s="3" t="s">
        <v>1046</v>
      </c>
      <c r="D31" s="3" t="s">
        <v>3413</v>
      </c>
      <c r="E31" s="3" t="s">
        <v>25</v>
      </c>
      <c r="F31" s="3">
        <v>1</v>
      </c>
      <c r="H31" s="4">
        <f t="shared" si="2"/>
        <v>16.8</v>
      </c>
      <c r="I31" s="3">
        <v>20</v>
      </c>
      <c r="J31" s="3">
        <v>35</v>
      </c>
      <c r="K31" s="6">
        <f t="shared" si="3"/>
        <v>20</v>
      </c>
    </row>
    <row r="32" customHeight="1" spans="1:11">
      <c r="A32" s="3">
        <v>2020</v>
      </c>
      <c r="B32" s="3" t="s">
        <v>884</v>
      </c>
      <c r="C32" s="3" t="s">
        <v>1046</v>
      </c>
      <c r="D32" s="3" t="s">
        <v>3420</v>
      </c>
      <c r="E32" s="3" t="s">
        <v>25</v>
      </c>
      <c r="F32" s="3">
        <v>1</v>
      </c>
      <c r="H32" s="4">
        <f t="shared" si="2"/>
        <v>16.8</v>
      </c>
      <c r="I32" s="3">
        <v>20</v>
      </c>
      <c r="J32" s="3">
        <v>30</v>
      </c>
      <c r="K32" s="6">
        <f t="shared" si="3"/>
        <v>20</v>
      </c>
    </row>
    <row r="33" customHeight="1" spans="1:11">
      <c r="A33" s="3">
        <v>2020</v>
      </c>
      <c r="B33" s="3" t="s">
        <v>1443</v>
      </c>
      <c r="C33" s="3" t="s">
        <v>1046</v>
      </c>
      <c r="D33" s="3" t="s">
        <v>1444</v>
      </c>
      <c r="E33" s="3" t="s">
        <v>25</v>
      </c>
      <c r="F33" s="3">
        <v>1</v>
      </c>
      <c r="H33" s="4">
        <f t="shared" si="2"/>
        <v>8.4</v>
      </c>
      <c r="I33" s="3">
        <v>10</v>
      </c>
      <c r="J33" s="3">
        <v>15</v>
      </c>
      <c r="K33" s="6">
        <f t="shared" si="3"/>
        <v>10</v>
      </c>
    </row>
    <row r="34" customHeight="1" spans="1:11">
      <c r="A34" s="3">
        <v>2020</v>
      </c>
      <c r="B34" s="3" t="s">
        <v>1190</v>
      </c>
      <c r="C34" s="3" t="s">
        <v>1046</v>
      </c>
      <c r="D34" s="3" t="s">
        <v>1192</v>
      </c>
      <c r="E34" s="3" t="s">
        <v>25</v>
      </c>
      <c r="F34" s="3">
        <v>1</v>
      </c>
      <c r="H34" s="4">
        <f t="shared" si="2"/>
        <v>16.8</v>
      </c>
      <c r="I34" s="3">
        <v>20</v>
      </c>
      <c r="J34" s="3">
        <v>30</v>
      </c>
      <c r="K34" s="6">
        <f t="shared" si="3"/>
        <v>20</v>
      </c>
    </row>
    <row r="35" customHeight="1" spans="1:11">
      <c r="A35" s="3">
        <v>2020</v>
      </c>
      <c r="B35" s="3" t="s">
        <v>1190</v>
      </c>
      <c r="C35" s="3" t="s">
        <v>1046</v>
      </c>
      <c r="D35" s="3" t="s">
        <v>1192</v>
      </c>
      <c r="E35" s="3" t="s">
        <v>25</v>
      </c>
      <c r="F35" s="3">
        <v>1</v>
      </c>
      <c r="H35" s="4">
        <f t="shared" si="2"/>
        <v>16.8</v>
      </c>
      <c r="I35" s="3">
        <v>20</v>
      </c>
      <c r="J35" s="3">
        <v>30</v>
      </c>
      <c r="K35" s="6">
        <f t="shared" si="3"/>
        <v>20</v>
      </c>
    </row>
    <row r="36" customHeight="1" spans="1:11">
      <c r="A36" s="3">
        <v>2020</v>
      </c>
      <c r="B36" s="3" t="s">
        <v>884</v>
      </c>
      <c r="C36" s="3" t="s">
        <v>964</v>
      </c>
      <c r="D36" s="3" t="s">
        <v>3417</v>
      </c>
      <c r="E36" s="3" t="s">
        <v>25</v>
      </c>
      <c r="F36" s="3">
        <v>1</v>
      </c>
      <c r="H36" s="4">
        <f t="shared" si="2"/>
        <v>8.4</v>
      </c>
      <c r="I36" s="3">
        <v>10</v>
      </c>
      <c r="J36" s="3">
        <v>20</v>
      </c>
      <c r="K36" s="6">
        <f t="shared" si="3"/>
        <v>10</v>
      </c>
    </row>
    <row r="37" customHeight="1" spans="1:11">
      <c r="A37" s="3">
        <v>2020</v>
      </c>
      <c r="B37" s="3" t="s">
        <v>884</v>
      </c>
      <c r="C37" s="3" t="s">
        <v>964</v>
      </c>
      <c r="D37" s="3" t="s">
        <v>886</v>
      </c>
      <c r="E37" s="3" t="s">
        <v>25</v>
      </c>
      <c r="F37" s="3">
        <v>1</v>
      </c>
      <c r="H37" s="4">
        <f t="shared" si="2"/>
        <v>12.6</v>
      </c>
      <c r="I37" s="3">
        <v>15</v>
      </c>
      <c r="J37" s="3">
        <v>15</v>
      </c>
      <c r="K37" s="6">
        <f t="shared" si="3"/>
        <v>15</v>
      </c>
    </row>
    <row r="38" customHeight="1" spans="1:11">
      <c r="A38" s="3">
        <v>2020</v>
      </c>
      <c r="B38" s="3" t="s">
        <v>884</v>
      </c>
      <c r="C38" s="3" t="s">
        <v>964</v>
      </c>
      <c r="D38" s="3" t="s">
        <v>965</v>
      </c>
      <c r="E38" s="3" t="s">
        <v>25</v>
      </c>
      <c r="F38" s="3">
        <v>1</v>
      </c>
      <c r="H38" s="4">
        <f t="shared" si="2"/>
        <v>8.4</v>
      </c>
      <c r="I38" s="3">
        <v>10</v>
      </c>
      <c r="J38" s="3">
        <v>20</v>
      </c>
      <c r="K38" s="6">
        <f t="shared" si="3"/>
        <v>10</v>
      </c>
    </row>
    <row r="39" customHeight="1" spans="1:11">
      <c r="A39" s="3">
        <v>2020</v>
      </c>
      <c r="B39" s="3" t="s">
        <v>884</v>
      </c>
      <c r="C39" s="3" t="s">
        <v>964</v>
      </c>
      <c r="D39" s="3" t="s">
        <v>3420</v>
      </c>
      <c r="E39" s="3" t="s">
        <v>25</v>
      </c>
      <c r="F39" s="3">
        <v>1</v>
      </c>
      <c r="H39" s="4">
        <f t="shared" si="2"/>
        <v>8.4</v>
      </c>
      <c r="I39" s="3">
        <v>10</v>
      </c>
      <c r="J39" s="3">
        <v>15</v>
      </c>
      <c r="K39" s="6">
        <f t="shared" si="3"/>
        <v>10</v>
      </c>
    </row>
    <row r="40" customHeight="1" spans="1:11">
      <c r="A40" s="3">
        <v>2020</v>
      </c>
      <c r="B40" s="3" t="s">
        <v>1190</v>
      </c>
      <c r="C40" s="3" t="s">
        <v>964</v>
      </c>
      <c r="D40" s="3" t="s">
        <v>1192</v>
      </c>
      <c r="E40" s="3" t="s">
        <v>25</v>
      </c>
      <c r="F40" s="3">
        <v>1</v>
      </c>
      <c r="H40" s="4">
        <f t="shared" si="2"/>
        <v>16.8</v>
      </c>
      <c r="I40" s="3">
        <v>20</v>
      </c>
      <c r="J40" s="3">
        <v>30</v>
      </c>
      <c r="K40" s="6">
        <f t="shared" si="3"/>
        <v>20</v>
      </c>
    </row>
    <row r="42" customHeight="1" spans="8:11">
      <c r="H42" s="6">
        <f>SUM(H5:H15,H21:H40)</f>
        <v>747.6</v>
      </c>
      <c r="J42" s="6">
        <f>SUM(J5:J40)+I26</f>
        <v>1078</v>
      </c>
      <c r="K42" s="6">
        <f>SUM(K5:K40)</f>
        <v>890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AA84F"/>
    <outlinePr summaryBelow="0" summaryRight="0"/>
    <pageSetUpPr fitToPage="1"/>
  </sheetPr>
  <dimension ref="A1:R1001"/>
  <sheetViews>
    <sheetView workbookViewId="0">
      <selection activeCell="A1" sqref="A1"/>
    </sheetView>
  </sheetViews>
  <sheetFormatPr defaultColWidth="12.6285714285714" defaultRowHeight="15.75" customHeight="1"/>
  <cols>
    <col min="5" max="5" width="44.247619047619" customWidth="1"/>
    <col min="6" max="6" width="23.6285714285714" customWidth="1"/>
    <col min="8" max="8" width="28.5047619047619" customWidth="1"/>
    <col min="9" max="9" width="17.3809523809524" customWidth="1"/>
  </cols>
  <sheetData>
    <row r="1" customHeight="1" spans="1:11">
      <c r="A1" s="112" t="s">
        <v>829</v>
      </c>
      <c r="B1" s="112">
        <f>B4+B473+B542+B618</f>
        <v>630</v>
      </c>
      <c r="C1" s="106"/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106"/>
      <c r="K1" s="314" t="s">
        <v>830</v>
      </c>
    </row>
    <row r="2" customHeight="1" spans="1:11">
      <c r="A2" s="309"/>
      <c r="B2" s="106"/>
      <c r="C2" s="106"/>
      <c r="D2" s="112"/>
      <c r="E2" s="106"/>
      <c r="F2" s="106"/>
      <c r="G2" s="106"/>
      <c r="H2" s="106"/>
      <c r="I2" s="106"/>
      <c r="J2" s="106"/>
      <c r="K2" s="315"/>
    </row>
    <row r="3" customHeight="1" spans="1:11">
      <c r="A3" s="309">
        <f>B4/B1</f>
        <v>0.73968253968254</v>
      </c>
      <c r="B3" s="106"/>
      <c r="C3" s="112" t="s">
        <v>831</v>
      </c>
      <c r="D3" s="106"/>
      <c r="E3" s="106"/>
      <c r="F3" s="106"/>
      <c r="G3" s="106"/>
      <c r="H3" s="106"/>
      <c r="I3" s="106"/>
      <c r="J3" s="106"/>
      <c r="K3" s="315"/>
    </row>
    <row r="4" customHeight="1" spans="1:11">
      <c r="A4" s="310" t="s">
        <v>832</v>
      </c>
      <c r="B4" s="310">
        <f>COUNTA(D6:D471)</f>
        <v>466</v>
      </c>
      <c r="C4" s="311">
        <f>K5/B4</f>
        <v>33.068669527897</v>
      </c>
      <c r="D4" s="106"/>
      <c r="E4" s="106"/>
      <c r="F4" s="106"/>
      <c r="G4" s="106"/>
      <c r="H4" s="106"/>
      <c r="I4" s="106"/>
      <c r="J4" s="106"/>
      <c r="K4" s="315"/>
    </row>
    <row r="5" customHeight="1" spans="1:11">
      <c r="A5" s="106"/>
      <c r="B5" s="106"/>
      <c r="C5" s="106"/>
      <c r="D5" s="125"/>
      <c r="E5" s="125"/>
      <c r="F5" s="125"/>
      <c r="G5" s="125"/>
      <c r="H5" s="125"/>
      <c r="I5" s="125"/>
      <c r="J5" s="106"/>
      <c r="K5" s="315">
        <f>SUM(K6:K471,K656,K657,K660,K663,K667,K666)</f>
        <v>15410</v>
      </c>
    </row>
    <row r="6" customHeight="1" spans="1:11">
      <c r="A6" s="106"/>
      <c r="B6" s="287" t="s">
        <v>21</v>
      </c>
      <c r="C6" s="287" t="s">
        <v>833</v>
      </c>
      <c r="D6" s="125">
        <v>2020</v>
      </c>
      <c r="E6" s="292" t="s">
        <v>834</v>
      </c>
      <c r="F6" s="298" t="s">
        <v>835</v>
      </c>
      <c r="G6" s="125">
        <v>20</v>
      </c>
      <c r="H6" s="125"/>
      <c r="I6" s="292" t="s">
        <v>25</v>
      </c>
      <c r="J6" s="106"/>
      <c r="K6" s="315">
        <v>20</v>
      </c>
    </row>
    <row r="7" customHeight="1" spans="1:11">
      <c r="A7" s="106"/>
      <c r="B7" s="287" t="s">
        <v>21</v>
      </c>
      <c r="C7" s="287" t="s">
        <v>836</v>
      </c>
      <c r="D7" s="125">
        <v>2020</v>
      </c>
      <c r="E7" s="125" t="s">
        <v>837</v>
      </c>
      <c r="F7" s="125" t="s">
        <v>838</v>
      </c>
      <c r="G7" s="125">
        <v>10</v>
      </c>
      <c r="H7" s="125" t="s">
        <v>839</v>
      </c>
      <c r="I7" s="125" t="s">
        <v>25</v>
      </c>
      <c r="J7" s="106"/>
      <c r="K7" s="315">
        <v>20</v>
      </c>
    </row>
    <row r="8" customHeight="1" spans="1:11">
      <c r="A8" s="106"/>
      <c r="B8" s="287" t="s">
        <v>161</v>
      </c>
      <c r="C8" s="287" t="s">
        <v>840</v>
      </c>
      <c r="D8" s="125">
        <v>2020</v>
      </c>
      <c r="E8" s="292" t="s">
        <v>837</v>
      </c>
      <c r="F8" s="298" t="s">
        <v>841</v>
      </c>
      <c r="G8" s="125">
        <v>6</v>
      </c>
      <c r="H8" s="292" t="s">
        <v>842</v>
      </c>
      <c r="I8" s="125" t="s">
        <v>25</v>
      </c>
      <c r="J8" s="106"/>
      <c r="K8" s="315">
        <v>20</v>
      </c>
    </row>
    <row r="9" customHeight="1" spans="1:11">
      <c r="A9" s="106"/>
      <c r="B9" s="287" t="s">
        <v>21</v>
      </c>
      <c r="C9" s="287" t="s">
        <v>843</v>
      </c>
      <c r="D9" s="125">
        <v>2020</v>
      </c>
      <c r="E9" s="292" t="s">
        <v>844</v>
      </c>
      <c r="F9" s="298" t="s">
        <v>845</v>
      </c>
      <c r="G9" s="125">
        <v>398</v>
      </c>
      <c r="H9" s="125" t="s">
        <v>234</v>
      </c>
      <c r="I9" s="292" t="s">
        <v>72</v>
      </c>
      <c r="J9" s="106"/>
      <c r="K9" s="315">
        <v>20</v>
      </c>
    </row>
    <row r="10" customHeight="1" spans="1:11">
      <c r="A10" s="106"/>
      <c r="B10" s="287" t="s">
        <v>161</v>
      </c>
      <c r="C10" s="287" t="s">
        <v>846</v>
      </c>
      <c r="D10" s="125">
        <v>2019</v>
      </c>
      <c r="E10" s="292" t="s">
        <v>844</v>
      </c>
      <c r="F10" s="298" t="s">
        <v>847</v>
      </c>
      <c r="G10" s="125">
        <v>210</v>
      </c>
      <c r="H10" s="125"/>
      <c r="I10" s="292" t="s">
        <v>25</v>
      </c>
      <c r="J10" s="106"/>
      <c r="K10" s="315">
        <v>20</v>
      </c>
    </row>
    <row r="11" customHeight="1" spans="1:11">
      <c r="A11" s="106"/>
      <c r="B11" s="287" t="s">
        <v>21</v>
      </c>
      <c r="C11" s="287" t="s">
        <v>848</v>
      </c>
      <c r="D11" s="125">
        <v>2020</v>
      </c>
      <c r="E11" s="292" t="s">
        <v>849</v>
      </c>
      <c r="F11" s="298" t="s">
        <v>850</v>
      </c>
      <c r="G11" s="125">
        <v>1</v>
      </c>
      <c r="H11" s="312" t="s">
        <v>851</v>
      </c>
      <c r="I11" s="292" t="s">
        <v>25</v>
      </c>
      <c r="J11" s="106"/>
      <c r="K11" s="315">
        <v>20</v>
      </c>
    </row>
    <row r="12" customHeight="1" spans="1:11">
      <c r="A12" s="106"/>
      <c r="B12" s="287" t="s">
        <v>21</v>
      </c>
      <c r="C12" s="287" t="s">
        <v>852</v>
      </c>
      <c r="D12" s="125">
        <v>2020</v>
      </c>
      <c r="E12" s="292" t="s">
        <v>853</v>
      </c>
      <c r="F12" s="298" t="s">
        <v>854</v>
      </c>
      <c r="G12" s="125">
        <v>222</v>
      </c>
      <c r="H12" s="125"/>
      <c r="I12" s="292" t="s">
        <v>25</v>
      </c>
      <c r="J12" s="106"/>
      <c r="K12" s="315">
        <v>20</v>
      </c>
    </row>
    <row r="13" customHeight="1" spans="1:11">
      <c r="A13" s="106"/>
      <c r="B13" s="287" t="s">
        <v>21</v>
      </c>
      <c r="C13" s="287" t="s">
        <v>855</v>
      </c>
      <c r="D13" s="125">
        <v>2020</v>
      </c>
      <c r="E13" s="292" t="s">
        <v>853</v>
      </c>
      <c r="F13" s="298" t="s">
        <v>856</v>
      </c>
      <c r="G13" s="298">
        <v>181</v>
      </c>
      <c r="H13" s="312" t="s">
        <v>857</v>
      </c>
      <c r="I13" s="292" t="s">
        <v>30</v>
      </c>
      <c r="J13" s="106"/>
      <c r="K13" s="315">
        <v>20</v>
      </c>
    </row>
    <row r="14" customHeight="1" spans="1:11">
      <c r="A14" s="106"/>
      <c r="B14" s="287" t="s">
        <v>21</v>
      </c>
      <c r="C14" s="287" t="s">
        <v>858</v>
      </c>
      <c r="D14" s="125">
        <v>2020</v>
      </c>
      <c r="E14" s="292" t="s">
        <v>853</v>
      </c>
      <c r="F14" s="298" t="s">
        <v>859</v>
      </c>
      <c r="G14" s="125">
        <v>209</v>
      </c>
      <c r="H14" s="125"/>
      <c r="I14" s="292" t="s">
        <v>25</v>
      </c>
      <c r="J14" s="106"/>
      <c r="K14" s="315">
        <v>20</v>
      </c>
    </row>
    <row r="15" customHeight="1" spans="1:11">
      <c r="A15" s="106"/>
      <c r="B15" s="287" t="s">
        <v>21</v>
      </c>
      <c r="C15" s="287" t="s">
        <v>860</v>
      </c>
      <c r="D15" s="125">
        <v>2020</v>
      </c>
      <c r="E15" s="292" t="s">
        <v>853</v>
      </c>
      <c r="F15" s="298" t="s">
        <v>859</v>
      </c>
      <c r="G15" s="125">
        <v>209</v>
      </c>
      <c r="H15" s="125"/>
      <c r="I15" s="292" t="s">
        <v>25</v>
      </c>
      <c r="J15" s="106"/>
      <c r="K15" s="315">
        <v>20</v>
      </c>
    </row>
    <row r="16" customHeight="1" spans="1:11">
      <c r="A16" s="106"/>
      <c r="B16" s="287" t="s">
        <v>21</v>
      </c>
      <c r="C16" s="287" t="s">
        <v>861</v>
      </c>
      <c r="D16" s="125">
        <v>2020</v>
      </c>
      <c r="E16" s="292" t="s">
        <v>853</v>
      </c>
      <c r="F16" s="298" t="s">
        <v>859</v>
      </c>
      <c r="G16" s="125">
        <v>209</v>
      </c>
      <c r="H16" s="125"/>
      <c r="I16" s="292" t="s">
        <v>862</v>
      </c>
      <c r="J16" s="106"/>
      <c r="K16" s="315">
        <v>20</v>
      </c>
    </row>
    <row r="17" customHeight="1" spans="1:11">
      <c r="A17" s="106"/>
      <c r="B17" s="287" t="s">
        <v>21</v>
      </c>
      <c r="C17" s="287" t="s">
        <v>863</v>
      </c>
      <c r="D17" s="125">
        <v>2020</v>
      </c>
      <c r="E17" s="292" t="s">
        <v>853</v>
      </c>
      <c r="F17" s="298" t="s">
        <v>859</v>
      </c>
      <c r="G17" s="125">
        <v>209</v>
      </c>
      <c r="H17" s="125"/>
      <c r="I17" s="292" t="s">
        <v>25</v>
      </c>
      <c r="J17" s="106"/>
      <c r="K17" s="315">
        <v>20</v>
      </c>
    </row>
    <row r="18" customHeight="1" spans="1:11">
      <c r="A18" s="106"/>
      <c r="B18" s="287" t="s">
        <v>21</v>
      </c>
      <c r="C18" s="287" t="s">
        <v>864</v>
      </c>
      <c r="D18" s="125">
        <v>2020</v>
      </c>
      <c r="E18" s="292" t="s">
        <v>865</v>
      </c>
      <c r="F18" s="298" t="s">
        <v>866</v>
      </c>
      <c r="G18" s="125">
        <v>58</v>
      </c>
      <c r="H18" s="312" t="s">
        <v>867</v>
      </c>
      <c r="I18" s="292" t="s">
        <v>30</v>
      </c>
      <c r="J18" s="106"/>
      <c r="K18" s="315">
        <v>20</v>
      </c>
    </row>
    <row r="19" customHeight="1" spans="1:11">
      <c r="A19" s="106"/>
      <c r="B19" s="287" t="s">
        <v>21</v>
      </c>
      <c r="C19" s="287" t="s">
        <v>868</v>
      </c>
      <c r="D19" s="125">
        <v>2020</v>
      </c>
      <c r="E19" s="292" t="s">
        <v>865</v>
      </c>
      <c r="F19" s="298" t="s">
        <v>835</v>
      </c>
      <c r="G19" s="125">
        <v>8</v>
      </c>
      <c r="H19" s="125" t="s">
        <v>869</v>
      </c>
      <c r="I19" s="292" t="s">
        <v>30</v>
      </c>
      <c r="J19" s="106"/>
      <c r="K19" s="315">
        <v>20</v>
      </c>
    </row>
    <row r="20" customHeight="1" spans="1:11">
      <c r="A20" s="106"/>
      <c r="B20" s="287" t="s">
        <v>21</v>
      </c>
      <c r="C20" s="287" t="s">
        <v>870</v>
      </c>
      <c r="D20" s="125">
        <v>2020</v>
      </c>
      <c r="E20" s="292" t="s">
        <v>871</v>
      </c>
      <c r="F20" s="298" t="s">
        <v>835</v>
      </c>
      <c r="G20" s="125">
        <v>361</v>
      </c>
      <c r="H20" s="125"/>
      <c r="I20" s="292" t="s">
        <v>30</v>
      </c>
      <c r="J20" s="106"/>
      <c r="K20" s="316">
        <v>20</v>
      </c>
    </row>
    <row r="21" customHeight="1" spans="1:11">
      <c r="A21" s="106"/>
      <c r="B21" s="287" t="s">
        <v>21</v>
      </c>
      <c r="C21" s="287" t="s">
        <v>872</v>
      </c>
      <c r="D21" s="125">
        <v>2020</v>
      </c>
      <c r="E21" s="292" t="s">
        <v>871</v>
      </c>
      <c r="F21" s="298" t="s">
        <v>873</v>
      </c>
      <c r="G21" s="125">
        <v>362</v>
      </c>
      <c r="H21" s="125" t="s">
        <v>874</v>
      </c>
      <c r="I21" s="292" t="s">
        <v>25</v>
      </c>
      <c r="J21" s="106"/>
      <c r="K21" s="315">
        <v>20</v>
      </c>
    </row>
    <row r="22" customHeight="1" spans="1:11">
      <c r="A22" s="106"/>
      <c r="B22" s="287" t="s">
        <v>21</v>
      </c>
      <c r="C22" s="287" t="s">
        <v>875</v>
      </c>
      <c r="D22" s="125">
        <v>2020</v>
      </c>
      <c r="E22" s="292" t="s">
        <v>876</v>
      </c>
      <c r="F22" s="298" t="s">
        <v>877</v>
      </c>
      <c r="G22" s="125">
        <v>363</v>
      </c>
      <c r="H22" s="125" t="s">
        <v>234</v>
      </c>
      <c r="I22" s="292" t="s">
        <v>25</v>
      </c>
      <c r="J22" s="106"/>
      <c r="K22" s="315">
        <v>20</v>
      </c>
    </row>
    <row r="23" customHeight="1" spans="1:11">
      <c r="A23" s="106"/>
      <c r="B23" s="287" t="s">
        <v>21</v>
      </c>
      <c r="C23" s="287" t="s">
        <v>878</v>
      </c>
      <c r="D23" s="125">
        <v>2020</v>
      </c>
      <c r="E23" s="292" t="s">
        <v>879</v>
      </c>
      <c r="F23" s="298" t="s">
        <v>880</v>
      </c>
      <c r="G23" s="289" t="s">
        <v>881</v>
      </c>
      <c r="H23" s="289" t="s">
        <v>882</v>
      </c>
      <c r="I23" s="292" t="s">
        <v>25</v>
      </c>
      <c r="J23" s="106"/>
      <c r="K23" s="315">
        <v>20</v>
      </c>
    </row>
    <row r="24" customHeight="1" spans="1:11">
      <c r="A24" s="106"/>
      <c r="B24" s="287" t="s">
        <v>66</v>
      </c>
      <c r="C24" s="287" t="s">
        <v>883</v>
      </c>
      <c r="D24" s="125">
        <v>2020</v>
      </c>
      <c r="E24" s="125" t="s">
        <v>884</v>
      </c>
      <c r="F24" s="125" t="s">
        <v>885</v>
      </c>
      <c r="G24" s="125">
        <v>135</v>
      </c>
      <c r="H24" s="125" t="s">
        <v>886</v>
      </c>
      <c r="I24" s="125" t="s">
        <v>887</v>
      </c>
      <c r="J24" s="106"/>
      <c r="K24" s="315">
        <v>20</v>
      </c>
    </row>
    <row r="25" customHeight="1" spans="1:11">
      <c r="A25" s="106"/>
      <c r="B25" s="287" t="s">
        <v>21</v>
      </c>
      <c r="C25" s="106">
        <v>56552819</v>
      </c>
      <c r="D25" s="125">
        <v>2020</v>
      </c>
      <c r="E25" s="125" t="s">
        <v>786</v>
      </c>
      <c r="F25" s="125" t="s">
        <v>888</v>
      </c>
      <c r="G25" s="125">
        <v>205</v>
      </c>
      <c r="H25" s="125" t="s">
        <v>889</v>
      </c>
      <c r="I25" s="125" t="s">
        <v>25</v>
      </c>
      <c r="J25" s="106"/>
      <c r="K25" s="315">
        <v>20</v>
      </c>
    </row>
    <row r="26" customHeight="1" spans="1:11">
      <c r="A26" s="106"/>
      <c r="B26" s="287" t="s">
        <v>21</v>
      </c>
      <c r="C26" s="287" t="s">
        <v>890</v>
      </c>
      <c r="D26" s="125">
        <v>2020</v>
      </c>
      <c r="E26" s="125" t="s">
        <v>786</v>
      </c>
      <c r="F26" s="125" t="s">
        <v>891</v>
      </c>
      <c r="G26" s="125">
        <v>301</v>
      </c>
      <c r="H26" s="125" t="s">
        <v>889</v>
      </c>
      <c r="I26" s="125" t="s">
        <v>72</v>
      </c>
      <c r="J26" s="106"/>
      <c r="K26" s="315">
        <v>20</v>
      </c>
    </row>
    <row r="27" customHeight="1" spans="1:11">
      <c r="A27" s="106"/>
      <c r="B27" s="287" t="s">
        <v>16</v>
      </c>
      <c r="C27" s="287" t="s">
        <v>892</v>
      </c>
      <c r="D27" s="125">
        <v>2020</v>
      </c>
      <c r="E27" s="125" t="s">
        <v>18</v>
      </c>
      <c r="F27" s="125" t="s">
        <v>893</v>
      </c>
      <c r="G27" s="125">
        <v>41</v>
      </c>
      <c r="H27" s="125"/>
      <c r="I27" s="125" t="s">
        <v>20</v>
      </c>
      <c r="J27" s="106"/>
      <c r="K27" s="315">
        <v>20</v>
      </c>
    </row>
    <row r="28" customHeight="1" spans="1:11">
      <c r="A28" s="106"/>
      <c r="B28" s="287" t="s">
        <v>16</v>
      </c>
      <c r="C28" s="287" t="s">
        <v>894</v>
      </c>
      <c r="D28" s="125">
        <v>2020</v>
      </c>
      <c r="E28" s="125" t="s">
        <v>18</v>
      </c>
      <c r="F28" s="125" t="s">
        <v>895</v>
      </c>
      <c r="G28" s="125">
        <v>91</v>
      </c>
      <c r="H28" s="125"/>
      <c r="I28" s="125" t="s">
        <v>20</v>
      </c>
      <c r="J28" s="106"/>
      <c r="K28" s="315">
        <v>20</v>
      </c>
    </row>
    <row r="29" customHeight="1" spans="1:11">
      <c r="A29" s="106"/>
      <c r="B29" s="287" t="s">
        <v>21</v>
      </c>
      <c r="C29" s="287" t="s">
        <v>896</v>
      </c>
      <c r="D29" s="125">
        <v>2020</v>
      </c>
      <c r="E29" s="125" t="s">
        <v>853</v>
      </c>
      <c r="F29" s="125" t="s">
        <v>897</v>
      </c>
      <c r="G29" s="125">
        <v>128</v>
      </c>
      <c r="H29" s="125" t="s">
        <v>898</v>
      </c>
      <c r="I29" s="125" t="s">
        <v>30</v>
      </c>
      <c r="J29" s="106"/>
      <c r="K29" s="315">
        <v>20</v>
      </c>
    </row>
    <row r="30" customHeight="1" spans="1:11">
      <c r="A30" s="106"/>
      <c r="B30" s="287" t="s">
        <v>21</v>
      </c>
      <c r="C30" s="287" t="s">
        <v>899</v>
      </c>
      <c r="D30" s="125">
        <v>2020</v>
      </c>
      <c r="E30" s="125" t="s">
        <v>786</v>
      </c>
      <c r="F30" s="125" t="s">
        <v>900</v>
      </c>
      <c r="G30" s="125">
        <v>13</v>
      </c>
      <c r="H30" s="125" t="s">
        <v>901</v>
      </c>
      <c r="I30" s="125" t="s">
        <v>30</v>
      </c>
      <c r="J30" s="106"/>
      <c r="K30" s="315">
        <v>20</v>
      </c>
    </row>
    <row r="31" customHeight="1" spans="1:11">
      <c r="A31" s="106"/>
      <c r="B31" s="287" t="s">
        <v>21</v>
      </c>
      <c r="C31" s="287" t="s">
        <v>902</v>
      </c>
      <c r="D31" s="125">
        <v>2020</v>
      </c>
      <c r="E31" s="125" t="s">
        <v>884</v>
      </c>
      <c r="F31" s="125" t="s">
        <v>903</v>
      </c>
      <c r="G31" s="125">
        <v>266</v>
      </c>
      <c r="H31" s="125" t="s">
        <v>898</v>
      </c>
      <c r="I31" s="125" t="s">
        <v>30</v>
      </c>
      <c r="J31" s="106"/>
      <c r="K31" s="315">
        <v>20</v>
      </c>
    </row>
    <row r="32" customHeight="1" spans="1:11">
      <c r="A32" s="106"/>
      <c r="B32" s="287" t="s">
        <v>21</v>
      </c>
      <c r="C32" s="287" t="s">
        <v>904</v>
      </c>
      <c r="D32" s="125">
        <v>2012</v>
      </c>
      <c r="E32" s="125" t="s">
        <v>905</v>
      </c>
      <c r="F32" s="292" t="s">
        <v>906</v>
      </c>
      <c r="G32" s="125">
        <v>232</v>
      </c>
      <c r="H32" s="125" t="s">
        <v>907</v>
      </c>
      <c r="I32" s="125" t="s">
        <v>25</v>
      </c>
      <c r="J32" s="106"/>
      <c r="K32" s="315">
        <v>20</v>
      </c>
    </row>
    <row r="33" customHeight="1" spans="1:11">
      <c r="A33" s="106"/>
      <c r="B33" s="287" t="s">
        <v>21</v>
      </c>
      <c r="C33" s="287" t="s">
        <v>908</v>
      </c>
      <c r="D33" s="125">
        <v>2020</v>
      </c>
      <c r="E33" s="125" t="s">
        <v>909</v>
      </c>
      <c r="F33" s="292" t="s">
        <v>835</v>
      </c>
      <c r="G33" s="125">
        <v>8</v>
      </c>
      <c r="H33" s="125" t="s">
        <v>869</v>
      </c>
      <c r="I33" s="125" t="s">
        <v>30</v>
      </c>
      <c r="J33" s="106"/>
      <c r="K33" s="315">
        <v>20</v>
      </c>
    </row>
    <row r="34" customHeight="1" spans="1:11">
      <c r="A34" s="106"/>
      <c r="B34" s="287" t="s">
        <v>21</v>
      </c>
      <c r="C34" s="287" t="s">
        <v>910</v>
      </c>
      <c r="D34" s="125">
        <v>2020</v>
      </c>
      <c r="E34" s="125" t="s">
        <v>911</v>
      </c>
      <c r="F34" s="292" t="s">
        <v>912</v>
      </c>
      <c r="G34" s="125" t="s">
        <v>913</v>
      </c>
      <c r="H34" s="125" t="s">
        <v>914</v>
      </c>
      <c r="I34" s="125" t="s">
        <v>30</v>
      </c>
      <c r="J34" s="106"/>
      <c r="K34" s="315">
        <v>20</v>
      </c>
    </row>
    <row r="35" customHeight="1" spans="1:11">
      <c r="A35" s="106"/>
      <c r="B35" s="287" t="s">
        <v>21</v>
      </c>
      <c r="C35" s="287" t="s">
        <v>915</v>
      </c>
      <c r="D35" s="125">
        <v>2020</v>
      </c>
      <c r="E35" s="125" t="s">
        <v>905</v>
      </c>
      <c r="F35" s="292" t="s">
        <v>859</v>
      </c>
      <c r="G35" s="125">
        <v>10</v>
      </c>
      <c r="H35" s="125" t="s">
        <v>901</v>
      </c>
      <c r="I35" s="125" t="s">
        <v>25</v>
      </c>
      <c r="J35" s="106"/>
      <c r="K35" s="315">
        <v>20</v>
      </c>
    </row>
    <row r="36" customHeight="1" spans="1:11">
      <c r="A36" s="106"/>
      <c r="B36" s="287" t="s">
        <v>21</v>
      </c>
      <c r="C36" s="287" t="s">
        <v>916</v>
      </c>
      <c r="D36" s="125">
        <v>2020</v>
      </c>
      <c r="E36" s="125" t="s">
        <v>853</v>
      </c>
      <c r="F36" s="125" t="s">
        <v>917</v>
      </c>
      <c r="G36" s="125">
        <v>219</v>
      </c>
      <c r="H36" s="125" t="s">
        <v>898</v>
      </c>
      <c r="I36" s="125" t="s">
        <v>30</v>
      </c>
      <c r="J36" s="106"/>
      <c r="K36" s="315">
        <v>20</v>
      </c>
    </row>
    <row r="37" customHeight="1" spans="1:11">
      <c r="A37" s="106"/>
      <c r="B37" s="287" t="s">
        <v>21</v>
      </c>
      <c r="C37" s="287" t="s">
        <v>918</v>
      </c>
      <c r="D37" s="125">
        <v>2020</v>
      </c>
      <c r="E37" s="125" t="s">
        <v>853</v>
      </c>
      <c r="F37" s="125" t="s">
        <v>919</v>
      </c>
      <c r="G37" s="125">
        <v>66</v>
      </c>
      <c r="H37" s="125" t="s">
        <v>920</v>
      </c>
      <c r="I37" s="125" t="s">
        <v>30</v>
      </c>
      <c r="J37" s="106"/>
      <c r="K37" s="315">
        <v>20</v>
      </c>
    </row>
    <row r="38" customHeight="1" spans="1:11">
      <c r="A38" s="106"/>
      <c r="B38" s="287" t="s">
        <v>21</v>
      </c>
      <c r="C38" s="287" t="s">
        <v>921</v>
      </c>
      <c r="D38" s="125">
        <v>2020</v>
      </c>
      <c r="E38" s="125" t="s">
        <v>786</v>
      </c>
      <c r="F38" s="125" t="s">
        <v>922</v>
      </c>
      <c r="G38" s="125">
        <v>124</v>
      </c>
      <c r="H38" s="125"/>
      <c r="I38" s="125" t="s">
        <v>862</v>
      </c>
      <c r="J38" s="106"/>
      <c r="K38" s="315">
        <v>20</v>
      </c>
    </row>
    <row r="39" customHeight="1" spans="1:11">
      <c r="A39" s="106"/>
      <c r="B39" s="287" t="s">
        <v>21</v>
      </c>
      <c r="C39" s="287" t="s">
        <v>923</v>
      </c>
      <c r="D39" s="125">
        <v>2020</v>
      </c>
      <c r="E39" s="125" t="s">
        <v>786</v>
      </c>
      <c r="F39" s="125" t="s">
        <v>922</v>
      </c>
      <c r="G39" s="125">
        <v>124</v>
      </c>
      <c r="H39" s="125"/>
      <c r="I39" s="125" t="s">
        <v>862</v>
      </c>
      <c r="J39" s="106"/>
      <c r="K39" s="315">
        <v>20</v>
      </c>
    </row>
    <row r="40" customHeight="1" spans="1:11">
      <c r="A40" s="106"/>
      <c r="B40" s="287" t="s">
        <v>21</v>
      </c>
      <c r="C40" s="287" t="s">
        <v>924</v>
      </c>
      <c r="D40" s="125">
        <v>2020</v>
      </c>
      <c r="E40" s="125" t="s">
        <v>786</v>
      </c>
      <c r="F40" s="125" t="s">
        <v>925</v>
      </c>
      <c r="G40" s="125">
        <v>333</v>
      </c>
      <c r="H40" s="125" t="s">
        <v>898</v>
      </c>
      <c r="I40" s="125" t="s">
        <v>862</v>
      </c>
      <c r="J40" s="106"/>
      <c r="K40" s="315">
        <v>20</v>
      </c>
    </row>
    <row r="41" customHeight="1" spans="1:11">
      <c r="A41" s="106"/>
      <c r="B41" s="287" t="s">
        <v>21</v>
      </c>
      <c r="C41" s="287" t="s">
        <v>926</v>
      </c>
      <c r="D41" s="125">
        <v>2020</v>
      </c>
      <c r="E41" s="125" t="s">
        <v>786</v>
      </c>
      <c r="F41" s="125" t="s">
        <v>927</v>
      </c>
      <c r="G41" s="125">
        <v>332</v>
      </c>
      <c r="H41" s="125"/>
      <c r="I41" s="125" t="s">
        <v>862</v>
      </c>
      <c r="J41" s="106"/>
      <c r="K41" s="315">
        <v>20</v>
      </c>
    </row>
    <row r="42" customHeight="1" spans="1:11">
      <c r="A42" s="106"/>
      <c r="B42" s="287" t="s">
        <v>21</v>
      </c>
      <c r="C42" s="287" t="s">
        <v>928</v>
      </c>
      <c r="D42" s="125">
        <v>2020</v>
      </c>
      <c r="E42" s="125" t="s">
        <v>853</v>
      </c>
      <c r="F42" s="125" t="s">
        <v>929</v>
      </c>
      <c r="G42" s="125">
        <v>169</v>
      </c>
      <c r="H42" s="125" t="s">
        <v>857</v>
      </c>
      <c r="I42" s="125" t="s">
        <v>30</v>
      </c>
      <c r="J42" s="106"/>
      <c r="K42" s="315">
        <v>20</v>
      </c>
    </row>
    <row r="43" customHeight="1" spans="1:11">
      <c r="A43" s="106"/>
      <c r="B43" s="287" t="s">
        <v>21</v>
      </c>
      <c r="C43" s="287" t="s">
        <v>930</v>
      </c>
      <c r="D43" s="125">
        <v>2020</v>
      </c>
      <c r="E43" s="125" t="s">
        <v>853</v>
      </c>
      <c r="F43" s="125" t="s">
        <v>931</v>
      </c>
      <c r="G43" s="125">
        <v>139</v>
      </c>
      <c r="H43" s="125" t="s">
        <v>932</v>
      </c>
      <c r="I43" s="125" t="s">
        <v>30</v>
      </c>
      <c r="J43" s="106"/>
      <c r="K43" s="315">
        <v>20</v>
      </c>
    </row>
    <row r="44" customHeight="1" spans="1:11">
      <c r="A44" s="106"/>
      <c r="B44" s="287" t="s">
        <v>21</v>
      </c>
      <c r="C44" s="287" t="s">
        <v>933</v>
      </c>
      <c r="D44" s="125">
        <v>2017</v>
      </c>
      <c r="E44" s="125" t="s">
        <v>934</v>
      </c>
      <c r="F44" s="125" t="s">
        <v>935</v>
      </c>
      <c r="G44" s="125">
        <v>195</v>
      </c>
      <c r="H44" s="125" t="s">
        <v>169</v>
      </c>
      <c r="I44" s="125" t="s">
        <v>72</v>
      </c>
      <c r="J44" s="106"/>
      <c r="K44" s="315">
        <v>20</v>
      </c>
    </row>
    <row r="45" customHeight="1" spans="1:11">
      <c r="A45" s="106"/>
      <c r="B45" s="287" t="s">
        <v>21</v>
      </c>
      <c r="C45" s="287" t="s">
        <v>936</v>
      </c>
      <c r="D45" s="125">
        <v>2017</v>
      </c>
      <c r="E45" s="125" t="s">
        <v>934</v>
      </c>
      <c r="F45" s="125" t="s">
        <v>935</v>
      </c>
      <c r="G45" s="125">
        <v>195</v>
      </c>
      <c r="H45" s="125" t="s">
        <v>169</v>
      </c>
      <c r="I45" s="125" t="s">
        <v>72</v>
      </c>
      <c r="J45" s="106"/>
      <c r="K45" s="315">
        <v>20</v>
      </c>
    </row>
    <row r="46" customHeight="1" spans="1:11">
      <c r="A46" s="106"/>
      <c r="B46" s="287" t="s">
        <v>21</v>
      </c>
      <c r="C46" s="287" t="s">
        <v>937</v>
      </c>
      <c r="D46" s="125">
        <v>2017</v>
      </c>
      <c r="E46" s="125" t="s">
        <v>934</v>
      </c>
      <c r="F46" s="125" t="s">
        <v>938</v>
      </c>
      <c r="G46" s="125" t="s">
        <v>939</v>
      </c>
      <c r="H46" s="125" t="s">
        <v>940</v>
      </c>
      <c r="I46" s="125" t="s">
        <v>72</v>
      </c>
      <c r="J46" s="106"/>
      <c r="K46" s="315">
        <v>20</v>
      </c>
    </row>
    <row r="47" customHeight="1" spans="1:11">
      <c r="A47" s="106"/>
      <c r="B47" s="288" t="s">
        <v>16</v>
      </c>
      <c r="C47" s="288" t="s">
        <v>941</v>
      </c>
      <c r="D47" s="125">
        <v>2020</v>
      </c>
      <c r="E47" s="125" t="s">
        <v>119</v>
      </c>
      <c r="F47" s="125" t="s">
        <v>895</v>
      </c>
      <c r="G47" s="125" t="s">
        <v>942</v>
      </c>
      <c r="H47" s="125" t="s">
        <v>943</v>
      </c>
      <c r="I47" s="125" t="s">
        <v>20</v>
      </c>
      <c r="J47" s="106"/>
      <c r="K47" s="315">
        <v>20</v>
      </c>
    </row>
    <row r="48" customHeight="1" spans="1:11">
      <c r="A48" s="106"/>
      <c r="B48" s="288" t="s">
        <v>16</v>
      </c>
      <c r="C48" s="288" t="s">
        <v>944</v>
      </c>
      <c r="D48" s="125">
        <v>2021</v>
      </c>
      <c r="E48" s="125" t="s">
        <v>945</v>
      </c>
      <c r="F48" s="125" t="s">
        <v>946</v>
      </c>
      <c r="G48" s="125">
        <v>140</v>
      </c>
      <c r="H48" s="125" t="s">
        <v>947</v>
      </c>
      <c r="I48" s="125" t="s">
        <v>60</v>
      </c>
      <c r="J48" s="106"/>
      <c r="K48" s="315">
        <v>20</v>
      </c>
    </row>
    <row r="49" customHeight="1" spans="1:11">
      <c r="A49" s="106"/>
      <c r="B49" s="288" t="s">
        <v>21</v>
      </c>
      <c r="C49" s="288" t="s">
        <v>948</v>
      </c>
      <c r="D49" s="125">
        <v>2020</v>
      </c>
      <c r="E49" s="125" t="s">
        <v>65</v>
      </c>
      <c r="F49" s="125" t="s">
        <v>859</v>
      </c>
      <c r="G49" s="125">
        <v>313</v>
      </c>
      <c r="H49" s="125"/>
      <c r="I49" s="125" t="s">
        <v>25</v>
      </c>
      <c r="J49" s="106"/>
      <c r="K49" s="315">
        <v>20</v>
      </c>
    </row>
    <row r="50" customHeight="1" spans="1:11">
      <c r="A50" s="106"/>
      <c r="B50" s="288" t="s">
        <v>21</v>
      </c>
      <c r="C50" s="288" t="s">
        <v>949</v>
      </c>
      <c r="D50" s="125">
        <v>2020</v>
      </c>
      <c r="E50" s="125" t="s">
        <v>945</v>
      </c>
      <c r="F50" s="125" t="s">
        <v>950</v>
      </c>
      <c r="G50" s="125">
        <v>6</v>
      </c>
      <c r="H50" s="125" t="s">
        <v>951</v>
      </c>
      <c r="I50" s="125" t="s">
        <v>25</v>
      </c>
      <c r="J50" s="106"/>
      <c r="K50" s="315">
        <v>20</v>
      </c>
    </row>
    <row r="51" customHeight="1" spans="1:11">
      <c r="A51" s="106"/>
      <c r="B51" s="313" t="s">
        <v>21</v>
      </c>
      <c r="C51" s="313" t="s">
        <v>952</v>
      </c>
      <c r="D51" s="292">
        <v>2020</v>
      </c>
      <c r="E51" s="292" t="s">
        <v>65</v>
      </c>
      <c r="F51" s="292" t="s">
        <v>950</v>
      </c>
      <c r="G51" s="292">
        <v>302</v>
      </c>
      <c r="H51" s="292" t="s">
        <v>953</v>
      </c>
      <c r="I51" s="292" t="s">
        <v>25</v>
      </c>
      <c r="J51" s="106"/>
      <c r="K51" s="315">
        <v>20</v>
      </c>
    </row>
    <row r="52" customHeight="1" spans="1:11">
      <c r="A52" s="106"/>
      <c r="B52" s="288" t="s">
        <v>66</v>
      </c>
      <c r="C52" s="125">
        <v>4113785</v>
      </c>
      <c r="D52" s="125">
        <v>2020</v>
      </c>
      <c r="E52" s="125" t="s">
        <v>119</v>
      </c>
      <c r="F52" s="125" t="s">
        <v>927</v>
      </c>
      <c r="G52" s="125"/>
      <c r="H52" s="125"/>
      <c r="I52" s="125" t="s">
        <v>467</v>
      </c>
      <c r="J52" s="106"/>
      <c r="K52" s="315">
        <v>20</v>
      </c>
    </row>
    <row r="53" customHeight="1" spans="1:11">
      <c r="A53" s="106"/>
      <c r="B53" s="288" t="s">
        <v>66</v>
      </c>
      <c r="C53" s="125">
        <v>3176700</v>
      </c>
      <c r="D53" s="125">
        <v>2020</v>
      </c>
      <c r="E53" s="125" t="s">
        <v>119</v>
      </c>
      <c r="F53" s="125" t="s">
        <v>927</v>
      </c>
      <c r="G53" s="125"/>
      <c r="H53" s="125"/>
      <c r="I53" s="125" t="s">
        <v>467</v>
      </c>
      <c r="J53" s="106"/>
      <c r="K53" s="315">
        <v>20</v>
      </c>
    </row>
    <row r="54" customHeight="1" spans="1:11">
      <c r="A54" s="106"/>
      <c r="B54" s="288" t="s">
        <v>66</v>
      </c>
      <c r="C54" s="125">
        <v>3178186</v>
      </c>
      <c r="D54" s="125">
        <v>2020</v>
      </c>
      <c r="E54" s="125" t="s">
        <v>119</v>
      </c>
      <c r="F54" s="125" t="s">
        <v>927</v>
      </c>
      <c r="G54" s="125"/>
      <c r="H54" s="125"/>
      <c r="I54" s="125" t="s">
        <v>462</v>
      </c>
      <c r="J54" s="106"/>
      <c r="K54" s="315">
        <v>20</v>
      </c>
    </row>
    <row r="55" customHeight="1" spans="1:11">
      <c r="A55" s="106"/>
      <c r="B55" s="288" t="s">
        <v>66</v>
      </c>
      <c r="C55" s="125">
        <v>6835843</v>
      </c>
      <c r="D55" s="125">
        <v>2020</v>
      </c>
      <c r="E55" s="125" t="s">
        <v>954</v>
      </c>
      <c r="F55" s="125" t="s">
        <v>854</v>
      </c>
      <c r="G55" s="125"/>
      <c r="H55" s="125" t="s">
        <v>955</v>
      </c>
      <c r="I55" s="125" t="s">
        <v>467</v>
      </c>
      <c r="J55" s="106"/>
      <c r="K55" s="315">
        <v>20</v>
      </c>
    </row>
    <row r="56" customHeight="1" spans="1:11">
      <c r="A56" s="106"/>
      <c r="B56" s="288" t="s">
        <v>66</v>
      </c>
      <c r="C56" s="125">
        <v>2642318</v>
      </c>
      <c r="D56" s="125">
        <v>2020</v>
      </c>
      <c r="E56" s="125" t="s">
        <v>956</v>
      </c>
      <c r="F56" s="125" t="s">
        <v>880</v>
      </c>
      <c r="G56" s="125"/>
      <c r="H56" s="125" t="s">
        <v>957</v>
      </c>
      <c r="I56" s="125" t="s">
        <v>467</v>
      </c>
      <c r="J56" s="106"/>
      <c r="K56" s="315">
        <v>20</v>
      </c>
    </row>
    <row r="57" customHeight="1" spans="1:11">
      <c r="A57" s="106"/>
      <c r="B57" s="288" t="s">
        <v>66</v>
      </c>
      <c r="C57" s="125">
        <v>7822840</v>
      </c>
      <c r="D57" s="125">
        <v>2020</v>
      </c>
      <c r="E57" s="125" t="s">
        <v>119</v>
      </c>
      <c r="F57" s="125" t="s">
        <v>895</v>
      </c>
      <c r="G57" s="125"/>
      <c r="H57" s="125"/>
      <c r="I57" s="125" t="s">
        <v>808</v>
      </c>
      <c r="J57" s="106"/>
      <c r="K57" s="315">
        <v>20</v>
      </c>
    </row>
    <row r="58" customHeight="1" spans="1:11">
      <c r="A58" s="106"/>
      <c r="B58" s="288" t="s">
        <v>66</v>
      </c>
      <c r="C58" s="125">
        <v>7588020</v>
      </c>
      <c r="D58" s="125">
        <v>2020</v>
      </c>
      <c r="E58" s="125" t="s">
        <v>958</v>
      </c>
      <c r="F58" s="125" t="s">
        <v>959</v>
      </c>
      <c r="G58" s="125"/>
      <c r="H58" s="125" t="s">
        <v>960</v>
      </c>
      <c r="I58" s="125" t="s">
        <v>961</v>
      </c>
      <c r="J58" s="106"/>
      <c r="K58" s="315">
        <v>20</v>
      </c>
    </row>
    <row r="59" customHeight="1" spans="1:11">
      <c r="A59" s="106"/>
      <c r="B59" s="288" t="s">
        <v>66</v>
      </c>
      <c r="C59" s="288" t="s">
        <v>962</v>
      </c>
      <c r="D59" s="125">
        <v>2020</v>
      </c>
      <c r="E59" s="125" t="s">
        <v>119</v>
      </c>
      <c r="F59" s="125" t="s">
        <v>927</v>
      </c>
      <c r="G59" s="125">
        <v>317</v>
      </c>
      <c r="H59" s="125"/>
      <c r="I59" s="125" t="s">
        <v>467</v>
      </c>
      <c r="J59" s="106"/>
      <c r="K59" s="315">
        <v>20</v>
      </c>
    </row>
    <row r="60" customHeight="1" spans="1:11">
      <c r="A60" s="106"/>
      <c r="B60" s="288" t="s">
        <v>66</v>
      </c>
      <c r="C60" s="125">
        <v>2730863</v>
      </c>
      <c r="D60" s="125">
        <v>2020</v>
      </c>
      <c r="E60" s="125" t="s">
        <v>119</v>
      </c>
      <c r="F60" s="125" t="s">
        <v>927</v>
      </c>
      <c r="G60" s="125">
        <v>317</v>
      </c>
      <c r="H60" s="125"/>
      <c r="I60" s="125" t="s">
        <v>467</v>
      </c>
      <c r="J60" s="106"/>
      <c r="K60" s="315">
        <v>20</v>
      </c>
    </row>
    <row r="61" customHeight="1" spans="1:11">
      <c r="A61" s="106"/>
      <c r="B61" s="288" t="s">
        <v>66</v>
      </c>
      <c r="C61" s="125">
        <v>2411526</v>
      </c>
      <c r="D61" s="125">
        <v>2020</v>
      </c>
      <c r="E61" s="125" t="s">
        <v>119</v>
      </c>
      <c r="F61" s="125" t="s">
        <v>927</v>
      </c>
      <c r="G61" s="125">
        <v>317</v>
      </c>
      <c r="H61" s="125"/>
      <c r="I61" s="125" t="s">
        <v>467</v>
      </c>
      <c r="J61" s="106"/>
      <c r="K61" s="315">
        <v>20</v>
      </c>
    </row>
    <row r="62" customHeight="1" spans="1:11">
      <c r="A62" s="106"/>
      <c r="B62" s="288" t="s">
        <v>66</v>
      </c>
      <c r="C62" s="125">
        <v>3076354</v>
      </c>
      <c r="D62" s="125">
        <v>2020</v>
      </c>
      <c r="E62" s="125" t="s">
        <v>119</v>
      </c>
      <c r="F62" s="125" t="s">
        <v>927</v>
      </c>
      <c r="G62" s="125">
        <v>317</v>
      </c>
      <c r="H62" s="125"/>
      <c r="I62" s="125" t="s">
        <v>467</v>
      </c>
      <c r="J62" s="106"/>
      <c r="K62" s="315">
        <v>20</v>
      </c>
    </row>
    <row r="63" customHeight="1" spans="1:11">
      <c r="A63" s="106"/>
      <c r="B63" s="288" t="s">
        <v>21</v>
      </c>
      <c r="C63" s="288" t="s">
        <v>963</v>
      </c>
      <c r="D63" s="125">
        <v>2020</v>
      </c>
      <c r="E63" s="125" t="s">
        <v>884</v>
      </c>
      <c r="F63" s="125" t="s">
        <v>964</v>
      </c>
      <c r="G63" s="125">
        <v>202</v>
      </c>
      <c r="H63" s="125" t="s">
        <v>965</v>
      </c>
      <c r="I63" s="125" t="s">
        <v>25</v>
      </c>
      <c r="J63" s="106"/>
      <c r="K63" s="315">
        <v>20</v>
      </c>
    </row>
    <row r="64" customHeight="1" spans="1:11">
      <c r="A64" s="106"/>
      <c r="B64" s="288" t="s">
        <v>21</v>
      </c>
      <c r="C64" s="288" t="s">
        <v>966</v>
      </c>
      <c r="D64" s="125">
        <v>1989</v>
      </c>
      <c r="E64" s="125" t="s">
        <v>330</v>
      </c>
      <c r="F64" s="125" t="s">
        <v>967</v>
      </c>
      <c r="G64" s="125"/>
      <c r="H64" s="125" t="s">
        <v>968</v>
      </c>
      <c r="I64" s="125" t="s">
        <v>72</v>
      </c>
      <c r="J64" s="106"/>
      <c r="K64" s="315">
        <v>20</v>
      </c>
    </row>
    <row r="65" customHeight="1" spans="1:11">
      <c r="A65" s="106"/>
      <c r="B65" s="288" t="s">
        <v>21</v>
      </c>
      <c r="C65" s="288" t="s">
        <v>969</v>
      </c>
      <c r="D65" s="125">
        <v>1982</v>
      </c>
      <c r="E65" s="125" t="s">
        <v>62</v>
      </c>
      <c r="F65" s="125" t="s">
        <v>970</v>
      </c>
      <c r="G65" s="125"/>
      <c r="H65" s="125">
        <v>433</v>
      </c>
      <c r="I65" s="125" t="s">
        <v>25</v>
      </c>
      <c r="J65" s="106"/>
      <c r="K65" s="315">
        <v>20</v>
      </c>
    </row>
    <row r="66" customHeight="1" spans="1:11">
      <c r="A66" s="106"/>
      <c r="B66" s="288" t="s">
        <v>21</v>
      </c>
      <c r="C66" s="288" t="s">
        <v>971</v>
      </c>
      <c r="D66" s="125">
        <v>1982</v>
      </c>
      <c r="E66" s="125" t="s">
        <v>62</v>
      </c>
      <c r="F66" s="125" t="s">
        <v>972</v>
      </c>
      <c r="G66" s="125"/>
      <c r="H66" s="125">
        <v>489</v>
      </c>
      <c r="I66" s="125" t="s">
        <v>666</v>
      </c>
      <c r="J66" s="106"/>
      <c r="K66" s="315">
        <v>20</v>
      </c>
    </row>
    <row r="67" customHeight="1" spans="1:11">
      <c r="A67" s="106"/>
      <c r="B67" s="288" t="s">
        <v>21</v>
      </c>
      <c r="C67" s="288" t="s">
        <v>973</v>
      </c>
      <c r="D67" s="125">
        <v>1982</v>
      </c>
      <c r="E67" s="125" t="s">
        <v>62</v>
      </c>
      <c r="F67" s="125" t="s">
        <v>974</v>
      </c>
      <c r="G67" s="125"/>
      <c r="H67" s="125">
        <v>210</v>
      </c>
      <c r="I67" s="125" t="s">
        <v>72</v>
      </c>
      <c r="J67" s="106"/>
      <c r="K67" s="315">
        <v>20</v>
      </c>
    </row>
    <row r="68" customHeight="1" spans="1:11">
      <c r="A68" s="106"/>
      <c r="B68" s="288" t="s">
        <v>21</v>
      </c>
      <c r="C68" s="288" t="s">
        <v>975</v>
      </c>
      <c r="D68" s="125">
        <v>1982</v>
      </c>
      <c r="E68" s="125" t="s">
        <v>62</v>
      </c>
      <c r="F68" s="125" t="s">
        <v>974</v>
      </c>
      <c r="G68" s="125"/>
      <c r="H68" s="125">
        <v>210</v>
      </c>
      <c r="I68" s="125" t="s">
        <v>72</v>
      </c>
      <c r="J68" s="106"/>
      <c r="K68" s="315">
        <v>20</v>
      </c>
    </row>
    <row r="69" customHeight="1" spans="1:11">
      <c r="A69" s="106"/>
      <c r="B69" s="288" t="s">
        <v>21</v>
      </c>
      <c r="C69" s="288" t="s">
        <v>976</v>
      </c>
      <c r="D69" s="125">
        <v>1984</v>
      </c>
      <c r="E69" s="125" t="s">
        <v>62</v>
      </c>
      <c r="F69" s="125" t="s">
        <v>972</v>
      </c>
      <c r="G69" s="125"/>
      <c r="H69" s="125">
        <v>358</v>
      </c>
      <c r="I69" s="125" t="s">
        <v>72</v>
      </c>
      <c r="J69" s="106"/>
      <c r="K69" s="315">
        <v>20</v>
      </c>
    </row>
    <row r="70" customHeight="1" spans="1:11">
      <c r="A70" s="106"/>
      <c r="B70" s="288" t="s">
        <v>21</v>
      </c>
      <c r="C70" s="288" t="s">
        <v>977</v>
      </c>
      <c r="D70" s="125">
        <v>1984</v>
      </c>
      <c r="E70" s="125" t="s">
        <v>62</v>
      </c>
      <c r="F70" s="125" t="s">
        <v>978</v>
      </c>
      <c r="G70" s="125"/>
      <c r="H70" s="125">
        <v>228</v>
      </c>
      <c r="I70" s="125" t="s">
        <v>666</v>
      </c>
      <c r="J70" s="106"/>
      <c r="K70" s="315">
        <v>20</v>
      </c>
    </row>
    <row r="71" customHeight="1" spans="1:11">
      <c r="A71" s="106"/>
      <c r="B71" s="288" t="s">
        <v>21</v>
      </c>
      <c r="C71" s="125">
        <v>53961409</v>
      </c>
      <c r="D71" s="125">
        <v>1982</v>
      </c>
      <c r="E71" s="125" t="s">
        <v>62</v>
      </c>
      <c r="F71" s="125" t="s">
        <v>979</v>
      </c>
      <c r="G71" s="125"/>
      <c r="H71" s="125">
        <v>241</v>
      </c>
      <c r="I71" s="125" t="s">
        <v>25</v>
      </c>
      <c r="J71" s="106"/>
      <c r="K71" s="315">
        <v>20</v>
      </c>
    </row>
    <row r="72" customHeight="1" spans="1:11">
      <c r="A72" s="106"/>
      <c r="B72" s="288" t="s">
        <v>21</v>
      </c>
      <c r="C72" s="288" t="s">
        <v>980</v>
      </c>
      <c r="D72" s="125">
        <v>1981</v>
      </c>
      <c r="E72" s="125" t="s">
        <v>62</v>
      </c>
      <c r="F72" s="125" t="s">
        <v>979</v>
      </c>
      <c r="G72" s="125"/>
      <c r="H72" s="125">
        <v>150</v>
      </c>
      <c r="I72" s="125" t="s">
        <v>72</v>
      </c>
      <c r="J72" s="106"/>
      <c r="K72" s="315">
        <v>20</v>
      </c>
    </row>
    <row r="73" customHeight="1" spans="1:11">
      <c r="A73" s="106"/>
      <c r="B73" s="288" t="s">
        <v>21</v>
      </c>
      <c r="C73" s="288" t="s">
        <v>981</v>
      </c>
      <c r="D73" s="125">
        <v>2019</v>
      </c>
      <c r="E73" s="125" t="s">
        <v>119</v>
      </c>
      <c r="F73" s="125" t="s">
        <v>982</v>
      </c>
      <c r="G73" s="125">
        <v>1</v>
      </c>
      <c r="H73" s="125" t="s">
        <v>105</v>
      </c>
      <c r="I73" s="125" t="s">
        <v>25</v>
      </c>
      <c r="J73" s="106"/>
      <c r="K73" s="315">
        <v>20</v>
      </c>
    </row>
    <row r="74" customHeight="1" spans="1:11">
      <c r="A74" s="106"/>
      <c r="B74" s="288" t="s">
        <v>66</v>
      </c>
      <c r="C74" s="288" t="s">
        <v>983</v>
      </c>
      <c r="D74" s="125">
        <v>1989</v>
      </c>
      <c r="E74" s="125" t="s">
        <v>90</v>
      </c>
      <c r="F74" s="125" t="s">
        <v>967</v>
      </c>
      <c r="G74" s="125">
        <v>270</v>
      </c>
      <c r="H74" s="125" t="s">
        <v>105</v>
      </c>
      <c r="I74" s="125" t="s">
        <v>984</v>
      </c>
      <c r="J74" s="106"/>
      <c r="K74" s="315">
        <v>20</v>
      </c>
    </row>
    <row r="75" customHeight="1" spans="1:11">
      <c r="A75" s="106"/>
      <c r="B75" s="288" t="s">
        <v>21</v>
      </c>
      <c r="C75" s="288" t="s">
        <v>985</v>
      </c>
      <c r="D75" s="125">
        <v>1988</v>
      </c>
      <c r="E75" s="125" t="s">
        <v>62</v>
      </c>
      <c r="F75" s="125" t="s">
        <v>986</v>
      </c>
      <c r="G75" s="125">
        <v>23</v>
      </c>
      <c r="H75" s="125" t="s">
        <v>105</v>
      </c>
      <c r="I75" s="125" t="s">
        <v>72</v>
      </c>
      <c r="J75" s="106"/>
      <c r="K75" s="315">
        <v>20</v>
      </c>
    </row>
    <row r="76" customHeight="1" spans="1:11">
      <c r="A76" s="106"/>
      <c r="B76" s="288" t="s">
        <v>21</v>
      </c>
      <c r="C76" s="288" t="s">
        <v>987</v>
      </c>
      <c r="D76" s="125">
        <v>1988</v>
      </c>
      <c r="E76" s="125" t="s">
        <v>62</v>
      </c>
      <c r="F76" s="125" t="s">
        <v>986</v>
      </c>
      <c r="G76" s="125">
        <v>23</v>
      </c>
      <c r="H76" s="125" t="s">
        <v>105</v>
      </c>
      <c r="I76" s="125" t="s">
        <v>72</v>
      </c>
      <c r="J76" s="106"/>
      <c r="K76" s="315">
        <v>20</v>
      </c>
    </row>
    <row r="77" customHeight="1" spans="1:11">
      <c r="A77" s="106"/>
      <c r="B77" s="288" t="s">
        <v>21</v>
      </c>
      <c r="C77" s="288" t="s">
        <v>988</v>
      </c>
      <c r="D77" s="125">
        <v>1988</v>
      </c>
      <c r="E77" s="125" t="s">
        <v>62</v>
      </c>
      <c r="F77" s="125" t="s">
        <v>989</v>
      </c>
      <c r="G77" s="125">
        <v>190</v>
      </c>
      <c r="H77" s="125" t="s">
        <v>105</v>
      </c>
      <c r="I77" s="125" t="s">
        <v>25</v>
      </c>
      <c r="J77" s="106"/>
      <c r="K77" s="315">
        <v>20</v>
      </c>
    </row>
    <row r="78" customHeight="1" spans="1:11">
      <c r="A78" s="106"/>
      <c r="B78" s="288" t="s">
        <v>21</v>
      </c>
      <c r="C78" s="288" t="s">
        <v>990</v>
      </c>
      <c r="D78" s="125">
        <v>1988</v>
      </c>
      <c r="E78" s="125" t="s">
        <v>62</v>
      </c>
      <c r="F78" s="125" t="s">
        <v>989</v>
      </c>
      <c r="G78" s="125">
        <v>190</v>
      </c>
      <c r="H78" s="125" t="s">
        <v>105</v>
      </c>
      <c r="I78" s="125" t="s">
        <v>25</v>
      </c>
      <c r="J78" s="106"/>
      <c r="K78" s="315">
        <v>20</v>
      </c>
    </row>
    <row r="79" customHeight="1" spans="1:11">
      <c r="A79" s="106"/>
      <c r="B79" s="288" t="s">
        <v>21</v>
      </c>
      <c r="C79" s="288" t="s">
        <v>991</v>
      </c>
      <c r="D79" s="125">
        <v>1988</v>
      </c>
      <c r="E79" s="125" t="s">
        <v>62</v>
      </c>
      <c r="F79" s="125" t="s">
        <v>989</v>
      </c>
      <c r="G79" s="125">
        <v>190</v>
      </c>
      <c r="H79" s="125" t="s">
        <v>105</v>
      </c>
      <c r="I79" s="125" t="s">
        <v>25</v>
      </c>
      <c r="J79" s="106"/>
      <c r="K79" s="315">
        <v>20</v>
      </c>
    </row>
    <row r="80" customHeight="1" spans="1:11">
      <c r="A80" s="106"/>
      <c r="B80" s="288" t="s">
        <v>21</v>
      </c>
      <c r="C80" s="288" t="s">
        <v>992</v>
      </c>
      <c r="D80" s="125">
        <v>1988</v>
      </c>
      <c r="E80" s="125" t="s">
        <v>62</v>
      </c>
      <c r="F80" s="125" t="s">
        <v>989</v>
      </c>
      <c r="G80" s="125">
        <v>190</v>
      </c>
      <c r="H80" s="125" t="s">
        <v>105</v>
      </c>
      <c r="I80" s="125" t="s">
        <v>25</v>
      </c>
      <c r="J80" s="106"/>
      <c r="K80" s="315">
        <v>20</v>
      </c>
    </row>
    <row r="81" customHeight="1" spans="1:11">
      <c r="A81" s="106"/>
      <c r="B81" s="288" t="s">
        <v>21</v>
      </c>
      <c r="C81" s="288" t="s">
        <v>993</v>
      </c>
      <c r="D81" s="125">
        <v>1988</v>
      </c>
      <c r="E81" s="125" t="s">
        <v>62</v>
      </c>
      <c r="F81" s="125" t="s">
        <v>989</v>
      </c>
      <c r="G81" s="125">
        <v>190</v>
      </c>
      <c r="H81" s="125" t="s">
        <v>105</v>
      </c>
      <c r="I81" s="125" t="s">
        <v>25</v>
      </c>
      <c r="J81" s="106"/>
      <c r="K81" s="315">
        <v>20</v>
      </c>
    </row>
    <row r="82" customHeight="1" spans="1:11">
      <c r="A82" s="106"/>
      <c r="B82" s="288" t="s">
        <v>21</v>
      </c>
      <c r="C82" s="288" t="s">
        <v>994</v>
      </c>
      <c r="D82" s="125">
        <v>1988</v>
      </c>
      <c r="E82" s="125" t="s">
        <v>62</v>
      </c>
      <c r="F82" s="125" t="s">
        <v>989</v>
      </c>
      <c r="G82" s="125">
        <v>190</v>
      </c>
      <c r="H82" s="125" t="s">
        <v>105</v>
      </c>
      <c r="I82" s="125" t="s">
        <v>25</v>
      </c>
      <c r="J82" s="106"/>
      <c r="K82" s="315">
        <v>20</v>
      </c>
    </row>
    <row r="83" customHeight="1" spans="1:11">
      <c r="A83" s="106"/>
      <c r="B83" s="288" t="s">
        <v>21</v>
      </c>
      <c r="C83" s="288" t="s">
        <v>995</v>
      </c>
      <c r="D83" s="125">
        <v>1989</v>
      </c>
      <c r="E83" s="125" t="s">
        <v>996</v>
      </c>
      <c r="F83" s="125" t="s">
        <v>997</v>
      </c>
      <c r="G83" s="125">
        <v>486</v>
      </c>
      <c r="H83" s="125" t="s">
        <v>105</v>
      </c>
      <c r="I83" s="125" t="s">
        <v>25</v>
      </c>
      <c r="J83" s="106"/>
      <c r="K83" s="315">
        <v>20</v>
      </c>
    </row>
    <row r="84" customHeight="1" spans="1:11">
      <c r="A84" s="106"/>
      <c r="B84" s="288" t="s">
        <v>21</v>
      </c>
      <c r="C84" s="288" t="s">
        <v>998</v>
      </c>
      <c r="D84" s="125">
        <v>1989</v>
      </c>
      <c r="E84" s="125" t="s">
        <v>996</v>
      </c>
      <c r="F84" s="125" t="s">
        <v>997</v>
      </c>
      <c r="G84" s="125">
        <v>486</v>
      </c>
      <c r="H84" s="125" t="s">
        <v>105</v>
      </c>
      <c r="I84" s="125" t="s">
        <v>25</v>
      </c>
      <c r="J84" s="106"/>
      <c r="K84" s="315">
        <v>20</v>
      </c>
    </row>
    <row r="85" customHeight="1" spans="1:11">
      <c r="A85" s="106"/>
      <c r="B85" s="288" t="s">
        <v>21</v>
      </c>
      <c r="C85" s="288" t="s">
        <v>999</v>
      </c>
      <c r="D85" s="125">
        <v>1989</v>
      </c>
      <c r="E85" s="125" t="s">
        <v>996</v>
      </c>
      <c r="F85" s="125" t="s">
        <v>997</v>
      </c>
      <c r="G85" s="125">
        <v>486</v>
      </c>
      <c r="H85" s="125" t="s">
        <v>105</v>
      </c>
      <c r="I85" s="125" t="s">
        <v>25</v>
      </c>
      <c r="J85" s="106"/>
      <c r="K85" s="315">
        <v>20</v>
      </c>
    </row>
    <row r="86" customHeight="1" spans="1:11">
      <c r="A86" s="106"/>
      <c r="B86" s="288" t="s">
        <v>21</v>
      </c>
      <c r="C86" s="288" t="s">
        <v>1000</v>
      </c>
      <c r="D86" s="125">
        <v>1989</v>
      </c>
      <c r="E86" s="125" t="s">
        <v>996</v>
      </c>
      <c r="F86" s="125" t="s">
        <v>997</v>
      </c>
      <c r="G86" s="125">
        <v>486</v>
      </c>
      <c r="H86" s="125" t="s">
        <v>105</v>
      </c>
      <c r="I86" s="125" t="s">
        <v>25</v>
      </c>
      <c r="J86" s="106"/>
      <c r="K86" s="315">
        <v>20</v>
      </c>
    </row>
    <row r="87" customHeight="1" spans="1:11">
      <c r="A87" s="106"/>
      <c r="B87" s="288" t="s">
        <v>21</v>
      </c>
      <c r="C87" s="288" t="s">
        <v>1001</v>
      </c>
      <c r="D87" s="125">
        <v>1989</v>
      </c>
      <c r="E87" s="125" t="s">
        <v>996</v>
      </c>
      <c r="F87" s="125" t="s">
        <v>997</v>
      </c>
      <c r="G87" s="125">
        <v>486</v>
      </c>
      <c r="H87" s="125" t="s">
        <v>105</v>
      </c>
      <c r="I87" s="125" t="s">
        <v>25</v>
      </c>
      <c r="J87" s="106"/>
      <c r="K87" s="315">
        <v>20</v>
      </c>
    </row>
    <row r="88" customHeight="1" spans="1:11">
      <c r="A88" s="106"/>
      <c r="B88" s="288" t="s">
        <v>21</v>
      </c>
      <c r="C88" s="288" t="s">
        <v>1002</v>
      </c>
      <c r="D88" s="125">
        <v>1989</v>
      </c>
      <c r="E88" s="125" t="s">
        <v>996</v>
      </c>
      <c r="F88" s="125" t="s">
        <v>997</v>
      </c>
      <c r="G88" s="125">
        <v>486</v>
      </c>
      <c r="H88" s="125" t="s">
        <v>105</v>
      </c>
      <c r="I88" s="125" t="s">
        <v>25</v>
      </c>
      <c r="J88" s="106"/>
      <c r="K88" s="315">
        <v>20</v>
      </c>
    </row>
    <row r="89" customHeight="1" spans="1:11">
      <c r="A89" s="106"/>
      <c r="B89" s="288" t="s">
        <v>21</v>
      </c>
      <c r="C89" s="288" t="s">
        <v>1003</v>
      </c>
      <c r="D89" s="125">
        <v>1989</v>
      </c>
      <c r="E89" s="125" t="s">
        <v>996</v>
      </c>
      <c r="F89" s="125" t="s">
        <v>997</v>
      </c>
      <c r="G89" s="125">
        <v>486</v>
      </c>
      <c r="H89" s="125" t="s">
        <v>105</v>
      </c>
      <c r="I89" s="125" t="s">
        <v>25</v>
      </c>
      <c r="J89" s="106"/>
      <c r="K89" s="315">
        <v>20</v>
      </c>
    </row>
    <row r="90" customHeight="1" spans="1:11">
      <c r="A90" s="106"/>
      <c r="B90" s="288" t="s">
        <v>21</v>
      </c>
      <c r="C90" s="288" t="s">
        <v>1004</v>
      </c>
      <c r="D90" s="125">
        <v>1989</v>
      </c>
      <c r="E90" s="125" t="s">
        <v>996</v>
      </c>
      <c r="F90" s="125" t="s">
        <v>997</v>
      </c>
      <c r="G90" s="125">
        <v>486</v>
      </c>
      <c r="H90" s="125" t="s">
        <v>105</v>
      </c>
      <c r="I90" s="125" t="s">
        <v>25</v>
      </c>
      <c r="J90" s="106"/>
      <c r="K90" s="315">
        <v>20</v>
      </c>
    </row>
    <row r="91" customHeight="1" spans="1:11">
      <c r="A91" s="106"/>
      <c r="B91" s="287" t="s">
        <v>21</v>
      </c>
      <c r="C91" s="287" t="s">
        <v>1005</v>
      </c>
      <c r="D91" s="106">
        <v>1989</v>
      </c>
      <c r="E91" s="106" t="s">
        <v>996</v>
      </c>
      <c r="F91" s="106" t="s">
        <v>997</v>
      </c>
      <c r="G91" s="106">
        <v>486</v>
      </c>
      <c r="H91" s="106" t="s">
        <v>105</v>
      </c>
      <c r="I91" s="106" t="s">
        <v>25</v>
      </c>
      <c r="J91" s="106"/>
      <c r="K91" s="315">
        <v>20</v>
      </c>
    </row>
    <row r="92" customHeight="1" spans="1:11">
      <c r="A92" s="106"/>
      <c r="B92" s="287" t="s">
        <v>21</v>
      </c>
      <c r="C92" s="287" t="s">
        <v>1006</v>
      </c>
      <c r="D92" s="106">
        <v>1989</v>
      </c>
      <c r="E92" s="106" t="s">
        <v>996</v>
      </c>
      <c r="F92" s="106" t="s">
        <v>997</v>
      </c>
      <c r="G92" s="106">
        <v>486</v>
      </c>
      <c r="H92" s="106" t="s">
        <v>105</v>
      </c>
      <c r="I92" s="106" t="s">
        <v>25</v>
      </c>
      <c r="J92" s="106"/>
      <c r="K92" s="315">
        <v>20</v>
      </c>
    </row>
    <row r="93" customHeight="1" spans="1:11">
      <c r="A93" s="106"/>
      <c r="B93" s="287" t="s">
        <v>21</v>
      </c>
      <c r="C93" s="287" t="s">
        <v>1007</v>
      </c>
      <c r="D93" s="106">
        <v>1989</v>
      </c>
      <c r="E93" s="106" t="s">
        <v>996</v>
      </c>
      <c r="F93" s="106" t="s">
        <v>997</v>
      </c>
      <c r="G93" s="106">
        <v>486</v>
      </c>
      <c r="H93" s="106" t="s">
        <v>105</v>
      </c>
      <c r="I93" s="106" t="s">
        <v>25</v>
      </c>
      <c r="J93" s="106"/>
      <c r="K93" s="315">
        <v>20</v>
      </c>
    </row>
    <row r="94" customHeight="1" spans="1:11">
      <c r="A94" s="106"/>
      <c r="B94" s="287" t="s">
        <v>21</v>
      </c>
      <c r="C94" s="287" t="s">
        <v>1008</v>
      </c>
      <c r="D94" s="106">
        <v>1989</v>
      </c>
      <c r="E94" s="106" t="s">
        <v>996</v>
      </c>
      <c r="F94" s="106" t="s">
        <v>997</v>
      </c>
      <c r="G94" s="106">
        <v>486</v>
      </c>
      <c r="H94" s="106" t="s">
        <v>105</v>
      </c>
      <c r="I94" s="106" t="s">
        <v>25</v>
      </c>
      <c r="J94" s="106"/>
      <c r="K94" s="315">
        <v>20</v>
      </c>
    </row>
    <row r="95" customHeight="1" spans="1:11">
      <c r="A95" s="106"/>
      <c r="B95" s="287" t="s">
        <v>21</v>
      </c>
      <c r="C95" s="287" t="s">
        <v>1009</v>
      </c>
      <c r="D95" s="106">
        <v>1989</v>
      </c>
      <c r="E95" s="106" t="s">
        <v>996</v>
      </c>
      <c r="F95" s="106" t="s">
        <v>997</v>
      </c>
      <c r="G95" s="106">
        <v>486</v>
      </c>
      <c r="H95" s="106" t="s">
        <v>243</v>
      </c>
      <c r="I95" s="106" t="s">
        <v>25</v>
      </c>
      <c r="J95" s="106"/>
      <c r="K95" s="315">
        <v>20</v>
      </c>
    </row>
    <row r="96" customHeight="1" spans="1:11">
      <c r="A96" s="106"/>
      <c r="B96" s="287" t="s">
        <v>21</v>
      </c>
      <c r="C96" s="287" t="s">
        <v>1010</v>
      </c>
      <c r="D96" s="106">
        <v>1989</v>
      </c>
      <c r="E96" s="106" t="s">
        <v>996</v>
      </c>
      <c r="F96" s="106" t="s">
        <v>997</v>
      </c>
      <c r="G96" s="106">
        <v>486</v>
      </c>
      <c r="H96" s="106" t="s">
        <v>243</v>
      </c>
      <c r="I96" s="106" t="s">
        <v>25</v>
      </c>
      <c r="J96" s="106"/>
      <c r="K96" s="315">
        <v>20</v>
      </c>
    </row>
    <row r="97" customHeight="1" spans="1:11">
      <c r="A97" s="106"/>
      <c r="B97" s="287" t="s">
        <v>21</v>
      </c>
      <c r="C97" s="287" t="s">
        <v>1011</v>
      </c>
      <c r="D97" s="106">
        <v>1989</v>
      </c>
      <c r="E97" s="106" t="s">
        <v>996</v>
      </c>
      <c r="F97" s="106" t="s">
        <v>967</v>
      </c>
      <c r="G97" s="106">
        <v>490</v>
      </c>
      <c r="H97" s="106" t="s">
        <v>243</v>
      </c>
      <c r="I97" s="106" t="s">
        <v>25</v>
      </c>
      <c r="J97" s="106"/>
      <c r="K97" s="315">
        <v>20</v>
      </c>
    </row>
    <row r="98" customHeight="1" spans="1:11">
      <c r="A98" s="106"/>
      <c r="B98" s="287" t="s">
        <v>21</v>
      </c>
      <c r="C98" s="287" t="s">
        <v>1012</v>
      </c>
      <c r="D98" s="106">
        <v>1988</v>
      </c>
      <c r="E98" s="106" t="s">
        <v>62</v>
      </c>
      <c r="F98" s="106" t="s">
        <v>989</v>
      </c>
      <c r="G98" s="106">
        <v>190</v>
      </c>
      <c r="H98" s="106" t="s">
        <v>105</v>
      </c>
      <c r="I98" s="106" t="s">
        <v>25</v>
      </c>
      <c r="J98" s="106"/>
      <c r="K98" s="315">
        <v>20</v>
      </c>
    </row>
    <row r="99" customHeight="1" spans="1:11">
      <c r="A99" s="106"/>
      <c r="B99" s="287" t="s">
        <v>21</v>
      </c>
      <c r="C99" s="287" t="s">
        <v>1013</v>
      </c>
      <c r="D99" s="106">
        <v>1988</v>
      </c>
      <c r="E99" s="106" t="s">
        <v>62</v>
      </c>
      <c r="F99" s="106" t="s">
        <v>989</v>
      </c>
      <c r="G99" s="106">
        <v>190</v>
      </c>
      <c r="H99" s="106" t="s">
        <v>105</v>
      </c>
      <c r="I99" s="106" t="s">
        <v>25</v>
      </c>
      <c r="J99" s="106"/>
      <c r="K99" s="315">
        <v>20</v>
      </c>
    </row>
    <row r="100" customHeight="1" spans="1:11">
      <c r="A100" s="106"/>
      <c r="B100" s="287" t="s">
        <v>21</v>
      </c>
      <c r="C100" s="287" t="s">
        <v>1014</v>
      </c>
      <c r="D100" s="106">
        <v>1988</v>
      </c>
      <c r="E100" s="106" t="s">
        <v>62</v>
      </c>
      <c r="F100" s="106" t="s">
        <v>989</v>
      </c>
      <c r="G100" s="106">
        <v>190</v>
      </c>
      <c r="H100" s="106" t="s">
        <v>105</v>
      </c>
      <c r="I100" s="106" t="s">
        <v>25</v>
      </c>
      <c r="J100" s="106"/>
      <c r="K100" s="315">
        <v>20</v>
      </c>
    </row>
    <row r="101" customHeight="1" spans="1:11">
      <c r="A101" s="106"/>
      <c r="B101" s="287" t="s">
        <v>21</v>
      </c>
      <c r="C101" s="287" t="s">
        <v>1015</v>
      </c>
      <c r="D101" s="106">
        <v>1988</v>
      </c>
      <c r="E101" s="106" t="s">
        <v>62</v>
      </c>
      <c r="F101" s="106" t="s">
        <v>989</v>
      </c>
      <c r="G101" s="106">
        <v>190</v>
      </c>
      <c r="H101" s="106" t="s">
        <v>105</v>
      </c>
      <c r="I101" s="106" t="s">
        <v>25</v>
      </c>
      <c r="J101" s="106"/>
      <c r="K101" s="315">
        <v>20</v>
      </c>
    </row>
    <row r="102" customHeight="1" spans="1:11">
      <c r="A102" s="106"/>
      <c r="B102" s="287" t="s">
        <v>21</v>
      </c>
      <c r="C102" s="287" t="s">
        <v>1016</v>
      </c>
      <c r="D102" s="106">
        <v>1988</v>
      </c>
      <c r="E102" s="106" t="s">
        <v>62</v>
      </c>
      <c r="F102" s="106" t="s">
        <v>989</v>
      </c>
      <c r="G102" s="106">
        <v>190</v>
      </c>
      <c r="H102" s="106" t="s">
        <v>105</v>
      </c>
      <c r="I102" s="106" t="s">
        <v>25</v>
      </c>
      <c r="J102" s="106"/>
      <c r="K102" s="315">
        <v>20</v>
      </c>
    </row>
    <row r="103" customHeight="1" spans="1:11">
      <c r="A103" s="106"/>
      <c r="B103" s="287" t="s">
        <v>21</v>
      </c>
      <c r="C103" s="287" t="s">
        <v>1017</v>
      </c>
      <c r="D103" s="106">
        <v>1988</v>
      </c>
      <c r="E103" s="106" t="s">
        <v>62</v>
      </c>
      <c r="F103" s="106" t="s">
        <v>989</v>
      </c>
      <c r="G103" s="106">
        <v>190</v>
      </c>
      <c r="H103" s="106" t="s">
        <v>105</v>
      </c>
      <c r="I103" s="106" t="s">
        <v>25</v>
      </c>
      <c r="J103" s="106"/>
      <c r="K103" s="315">
        <v>20</v>
      </c>
    </row>
    <row r="104" customHeight="1" spans="1:11">
      <c r="A104" s="106"/>
      <c r="B104" s="287" t="s">
        <v>21</v>
      </c>
      <c r="C104" s="287" t="s">
        <v>1018</v>
      </c>
      <c r="D104" s="106">
        <v>1988</v>
      </c>
      <c r="E104" s="106" t="s">
        <v>62</v>
      </c>
      <c r="F104" s="106" t="s">
        <v>1019</v>
      </c>
      <c r="G104" s="106">
        <v>43</v>
      </c>
      <c r="H104" s="106" t="s">
        <v>105</v>
      </c>
      <c r="I104" s="106" t="s">
        <v>25</v>
      </c>
      <c r="J104" s="106"/>
      <c r="K104" s="315">
        <v>20</v>
      </c>
    </row>
    <row r="105" customHeight="1" spans="1:11">
      <c r="A105" s="106"/>
      <c r="B105" s="287" t="s">
        <v>21</v>
      </c>
      <c r="C105" s="287" t="s">
        <v>1020</v>
      </c>
      <c r="D105" s="106">
        <v>1988</v>
      </c>
      <c r="E105" s="106" t="s">
        <v>62</v>
      </c>
      <c r="F105" s="106" t="s">
        <v>1019</v>
      </c>
      <c r="G105" s="106">
        <v>43</v>
      </c>
      <c r="H105" s="106" t="s">
        <v>105</v>
      </c>
      <c r="I105" s="106" t="s">
        <v>25</v>
      </c>
      <c r="J105" s="106"/>
      <c r="K105" s="315">
        <v>20</v>
      </c>
    </row>
    <row r="106" customHeight="1" spans="1:11">
      <c r="A106" s="106"/>
      <c r="B106" s="287" t="s">
        <v>21</v>
      </c>
      <c r="C106" s="287" t="s">
        <v>1021</v>
      </c>
      <c r="D106" s="106">
        <v>1988</v>
      </c>
      <c r="E106" s="106" t="s">
        <v>62</v>
      </c>
      <c r="F106" s="106" t="s">
        <v>1019</v>
      </c>
      <c r="G106" s="106">
        <v>43</v>
      </c>
      <c r="H106" s="106" t="s">
        <v>105</v>
      </c>
      <c r="I106" s="106" t="s">
        <v>25</v>
      </c>
      <c r="J106" s="106"/>
      <c r="K106" s="315">
        <v>20</v>
      </c>
    </row>
    <row r="107" customHeight="1" spans="1:11">
      <c r="A107" s="106"/>
      <c r="B107" s="287" t="s">
        <v>21</v>
      </c>
      <c r="C107" s="287" t="s">
        <v>1022</v>
      </c>
      <c r="D107" s="106">
        <v>1988</v>
      </c>
      <c r="E107" s="106" t="s">
        <v>62</v>
      </c>
      <c r="F107" s="106" t="s">
        <v>1019</v>
      </c>
      <c r="G107" s="106">
        <v>43</v>
      </c>
      <c r="H107" s="106" t="s">
        <v>105</v>
      </c>
      <c r="I107" s="106" t="s">
        <v>25</v>
      </c>
      <c r="J107" s="106"/>
      <c r="K107" s="315">
        <v>20</v>
      </c>
    </row>
    <row r="108" customHeight="1" spans="1:11">
      <c r="A108" s="106"/>
      <c r="B108" s="287"/>
      <c r="C108" s="287" t="s">
        <v>1023</v>
      </c>
      <c r="D108" s="106">
        <v>1988</v>
      </c>
      <c r="E108" s="106" t="s">
        <v>62</v>
      </c>
      <c r="F108" s="106" t="s">
        <v>1019</v>
      </c>
      <c r="G108" s="106">
        <v>43</v>
      </c>
      <c r="H108" s="106" t="s">
        <v>105</v>
      </c>
      <c r="I108" s="106" t="s">
        <v>25</v>
      </c>
      <c r="J108" s="106"/>
      <c r="K108" s="315">
        <v>20</v>
      </c>
    </row>
    <row r="109" customHeight="1" spans="1:11">
      <c r="A109" s="106"/>
      <c r="B109" s="287"/>
      <c r="C109" s="287" t="s">
        <v>1024</v>
      </c>
      <c r="D109" s="106">
        <v>1988</v>
      </c>
      <c r="E109" s="106" t="s">
        <v>62</v>
      </c>
      <c r="F109" s="106" t="s">
        <v>1019</v>
      </c>
      <c r="G109" s="106">
        <v>43</v>
      </c>
      <c r="H109" s="106" t="s">
        <v>105</v>
      </c>
      <c r="I109" s="106" t="s">
        <v>25</v>
      </c>
      <c r="J109" s="106"/>
      <c r="K109" s="315">
        <v>20</v>
      </c>
    </row>
    <row r="110" customHeight="1" spans="1:11">
      <c r="A110" s="106"/>
      <c r="B110" s="287"/>
      <c r="C110" s="287" t="s">
        <v>1025</v>
      </c>
      <c r="D110" s="106">
        <v>1988</v>
      </c>
      <c r="E110" s="106" t="s">
        <v>62</v>
      </c>
      <c r="F110" s="106" t="s">
        <v>1019</v>
      </c>
      <c r="G110" s="106">
        <v>43</v>
      </c>
      <c r="H110" s="106" t="s">
        <v>105</v>
      </c>
      <c r="I110" s="106" t="s">
        <v>25</v>
      </c>
      <c r="J110" s="106"/>
      <c r="K110" s="315">
        <v>20</v>
      </c>
    </row>
    <row r="111" customHeight="1" spans="1:11">
      <c r="A111" s="106"/>
      <c r="B111" s="287"/>
      <c r="C111" s="287" t="s">
        <v>1026</v>
      </c>
      <c r="D111" s="106">
        <v>1988</v>
      </c>
      <c r="E111" s="106" t="s">
        <v>62</v>
      </c>
      <c r="F111" s="106" t="s">
        <v>1019</v>
      </c>
      <c r="G111" s="106">
        <v>43</v>
      </c>
      <c r="H111" s="106" t="s">
        <v>105</v>
      </c>
      <c r="I111" s="106" t="s">
        <v>25</v>
      </c>
      <c r="J111" s="106"/>
      <c r="K111" s="315">
        <v>20</v>
      </c>
    </row>
    <row r="112" customHeight="1" spans="1:11">
      <c r="A112" s="106"/>
      <c r="B112" s="287"/>
      <c r="C112" s="287" t="s">
        <v>1027</v>
      </c>
      <c r="D112" s="106">
        <v>1988</v>
      </c>
      <c r="E112" s="106" t="s">
        <v>62</v>
      </c>
      <c r="F112" s="106" t="s">
        <v>1019</v>
      </c>
      <c r="G112" s="106">
        <v>43</v>
      </c>
      <c r="H112" s="106" t="s">
        <v>105</v>
      </c>
      <c r="I112" s="106" t="s">
        <v>25</v>
      </c>
      <c r="J112" s="106"/>
      <c r="K112" s="315">
        <v>20</v>
      </c>
    </row>
    <row r="113" customHeight="1" spans="1:11">
      <c r="A113" s="106"/>
      <c r="B113" s="287"/>
      <c r="C113" s="287" t="s">
        <v>1028</v>
      </c>
      <c r="D113" s="106">
        <v>1988</v>
      </c>
      <c r="E113" s="106" t="s">
        <v>62</v>
      </c>
      <c r="F113" s="106" t="s">
        <v>1019</v>
      </c>
      <c r="G113" s="106">
        <v>43</v>
      </c>
      <c r="H113" s="106" t="s">
        <v>105</v>
      </c>
      <c r="I113" s="106" t="s">
        <v>25</v>
      </c>
      <c r="J113" s="106"/>
      <c r="K113" s="315">
        <v>20</v>
      </c>
    </row>
    <row r="114" customHeight="1" spans="1:11">
      <c r="A114" s="106"/>
      <c r="B114" s="287"/>
      <c r="C114" s="287" t="s">
        <v>1029</v>
      </c>
      <c r="D114" s="106">
        <v>1988</v>
      </c>
      <c r="E114" s="106" t="s">
        <v>62</v>
      </c>
      <c r="F114" s="106" t="s">
        <v>1019</v>
      </c>
      <c r="G114" s="106">
        <v>43</v>
      </c>
      <c r="H114" s="106" t="s">
        <v>105</v>
      </c>
      <c r="I114" s="106" t="s">
        <v>25</v>
      </c>
      <c r="J114" s="106"/>
      <c r="K114" s="315">
        <v>20</v>
      </c>
    </row>
    <row r="115" customHeight="1" spans="1:11">
      <c r="A115" s="106"/>
      <c r="B115" s="287"/>
      <c r="C115" s="287" t="s">
        <v>1030</v>
      </c>
      <c r="D115" s="106">
        <v>1988</v>
      </c>
      <c r="E115" s="106" t="s">
        <v>62</v>
      </c>
      <c r="F115" s="106" t="s">
        <v>1019</v>
      </c>
      <c r="G115" s="106">
        <v>43</v>
      </c>
      <c r="H115" s="106" t="s">
        <v>105</v>
      </c>
      <c r="I115" s="106" t="s">
        <v>25</v>
      </c>
      <c r="J115" s="106"/>
      <c r="K115" s="315">
        <v>20</v>
      </c>
    </row>
    <row r="116" customHeight="1" spans="1:11">
      <c r="A116" s="106"/>
      <c r="B116" s="287"/>
      <c r="C116" s="287" t="s">
        <v>1031</v>
      </c>
      <c r="D116" s="106">
        <v>1988</v>
      </c>
      <c r="E116" s="106" t="s">
        <v>62</v>
      </c>
      <c r="F116" s="106" t="s">
        <v>1019</v>
      </c>
      <c r="G116" s="106">
        <v>43</v>
      </c>
      <c r="H116" s="106" t="s">
        <v>105</v>
      </c>
      <c r="I116" s="106" t="s">
        <v>25</v>
      </c>
      <c r="J116" s="106"/>
      <c r="K116" s="315">
        <v>20</v>
      </c>
    </row>
    <row r="117" customHeight="1" spans="1:11">
      <c r="A117" s="106"/>
      <c r="B117" s="287"/>
      <c r="C117" s="287" t="s">
        <v>1032</v>
      </c>
      <c r="D117" s="106">
        <v>1988</v>
      </c>
      <c r="E117" s="106" t="s">
        <v>62</v>
      </c>
      <c r="F117" s="106" t="s">
        <v>1019</v>
      </c>
      <c r="G117" s="106">
        <v>43</v>
      </c>
      <c r="H117" s="106" t="s">
        <v>105</v>
      </c>
      <c r="I117" s="106" t="s">
        <v>25</v>
      </c>
      <c r="J117" s="106"/>
      <c r="K117" s="315">
        <v>20</v>
      </c>
    </row>
    <row r="118" customHeight="1" spans="1:11">
      <c r="A118" s="106"/>
      <c r="B118" s="287"/>
      <c r="C118" s="287" t="s">
        <v>1033</v>
      </c>
      <c r="D118" s="106">
        <v>1988</v>
      </c>
      <c r="E118" s="106" t="s">
        <v>62</v>
      </c>
      <c r="F118" s="106" t="s">
        <v>1019</v>
      </c>
      <c r="G118" s="106">
        <v>43</v>
      </c>
      <c r="H118" s="106" t="s">
        <v>105</v>
      </c>
      <c r="I118" s="106" t="s">
        <v>25</v>
      </c>
      <c r="J118" s="106"/>
      <c r="K118" s="315">
        <v>20</v>
      </c>
    </row>
    <row r="119" customHeight="1" spans="1:11">
      <c r="A119" s="106"/>
      <c r="B119" s="287"/>
      <c r="C119" s="287" t="s">
        <v>1034</v>
      </c>
      <c r="D119" s="106">
        <v>1988</v>
      </c>
      <c r="E119" s="106" t="s">
        <v>62</v>
      </c>
      <c r="F119" s="106" t="s">
        <v>1019</v>
      </c>
      <c r="G119" s="106">
        <v>43</v>
      </c>
      <c r="H119" s="106" t="s">
        <v>105</v>
      </c>
      <c r="I119" s="106" t="s">
        <v>25</v>
      </c>
      <c r="J119" s="106"/>
      <c r="K119" s="315">
        <v>20</v>
      </c>
    </row>
    <row r="120" customHeight="1" spans="1:11">
      <c r="A120" s="106"/>
      <c r="B120" s="287"/>
      <c r="C120" s="287" t="s">
        <v>1035</v>
      </c>
      <c r="D120" s="106">
        <v>1988</v>
      </c>
      <c r="E120" s="106" t="s">
        <v>62</v>
      </c>
      <c r="F120" s="106" t="s">
        <v>1019</v>
      </c>
      <c r="G120" s="106">
        <v>43</v>
      </c>
      <c r="H120" s="106" t="s">
        <v>105</v>
      </c>
      <c r="I120" s="106" t="s">
        <v>25</v>
      </c>
      <c r="J120" s="106"/>
      <c r="K120" s="315">
        <v>20</v>
      </c>
    </row>
    <row r="121" customHeight="1" spans="1:11">
      <c r="A121" s="106"/>
      <c r="B121" s="287"/>
      <c r="C121" s="287" t="s">
        <v>1036</v>
      </c>
      <c r="D121" s="106">
        <v>1988</v>
      </c>
      <c r="E121" s="106" t="s">
        <v>62</v>
      </c>
      <c r="F121" s="106" t="s">
        <v>1019</v>
      </c>
      <c r="G121" s="106">
        <v>43</v>
      </c>
      <c r="H121" s="106" t="s">
        <v>105</v>
      </c>
      <c r="I121" s="106" t="s">
        <v>25</v>
      </c>
      <c r="J121" s="106"/>
      <c r="K121" s="315">
        <v>20</v>
      </c>
    </row>
    <row r="122" customHeight="1" spans="1:11">
      <c r="A122" s="106"/>
      <c r="B122" s="287"/>
      <c r="C122" s="287" t="s">
        <v>1037</v>
      </c>
      <c r="D122" s="106">
        <v>1999</v>
      </c>
      <c r="E122" s="106" t="s">
        <v>1038</v>
      </c>
      <c r="F122" s="106" t="s">
        <v>1039</v>
      </c>
      <c r="G122" s="106">
        <v>343</v>
      </c>
      <c r="H122" s="106" t="s">
        <v>105</v>
      </c>
      <c r="I122" s="106" t="s">
        <v>72</v>
      </c>
      <c r="J122" s="106"/>
      <c r="K122" s="315">
        <v>20</v>
      </c>
    </row>
    <row r="123" customHeight="1" spans="1:11">
      <c r="A123" s="106"/>
      <c r="B123" s="287"/>
      <c r="C123" s="287" t="s">
        <v>1040</v>
      </c>
      <c r="D123" s="106">
        <v>1999</v>
      </c>
      <c r="E123" s="106" t="s">
        <v>1038</v>
      </c>
      <c r="F123" s="106" t="s">
        <v>1039</v>
      </c>
      <c r="G123" s="106">
        <v>343</v>
      </c>
      <c r="H123" s="106" t="s">
        <v>105</v>
      </c>
      <c r="I123" s="106" t="s">
        <v>72</v>
      </c>
      <c r="J123" s="106"/>
      <c r="K123" s="315">
        <v>20</v>
      </c>
    </row>
    <row r="124" customHeight="1" spans="1:11">
      <c r="A124" s="106"/>
      <c r="B124" s="287" t="s">
        <v>21</v>
      </c>
      <c r="C124" s="287" t="s">
        <v>1041</v>
      </c>
      <c r="D124" s="290">
        <v>2020</v>
      </c>
      <c r="E124" s="291" t="s">
        <v>1042</v>
      </c>
      <c r="F124" s="290" t="s">
        <v>835</v>
      </c>
      <c r="G124" s="290">
        <v>162</v>
      </c>
      <c r="H124" s="290"/>
      <c r="I124" s="290" t="s">
        <v>30</v>
      </c>
      <c r="J124" s="106"/>
      <c r="K124" s="315">
        <v>25</v>
      </c>
    </row>
    <row r="125" customHeight="1" spans="1:11">
      <c r="A125" s="106"/>
      <c r="B125" s="287" t="s">
        <v>21</v>
      </c>
      <c r="C125" s="287" t="s">
        <v>1043</v>
      </c>
      <c r="D125" s="290">
        <v>2020</v>
      </c>
      <c r="E125" s="291" t="s">
        <v>1042</v>
      </c>
      <c r="F125" s="308" t="s">
        <v>895</v>
      </c>
      <c r="G125" s="290">
        <v>158</v>
      </c>
      <c r="H125" s="290"/>
      <c r="I125" s="291" t="s">
        <v>25</v>
      </c>
      <c r="J125" s="106"/>
      <c r="K125" s="315">
        <v>25</v>
      </c>
    </row>
    <row r="126" customHeight="1" spans="1:11">
      <c r="A126" s="106"/>
      <c r="B126" s="287" t="s">
        <v>21</v>
      </c>
      <c r="C126" s="287" t="s">
        <v>1044</v>
      </c>
      <c r="D126" s="290">
        <v>2020</v>
      </c>
      <c r="E126" s="291" t="s">
        <v>1045</v>
      </c>
      <c r="F126" s="308" t="s">
        <v>1046</v>
      </c>
      <c r="G126" s="290">
        <v>5</v>
      </c>
      <c r="H126" s="317" t="s">
        <v>1047</v>
      </c>
      <c r="I126" s="291" t="s">
        <v>25</v>
      </c>
      <c r="J126" s="106"/>
      <c r="K126" s="315">
        <v>25</v>
      </c>
    </row>
    <row r="127" customHeight="1" spans="1:11">
      <c r="A127" s="106"/>
      <c r="B127" s="287" t="s">
        <v>21</v>
      </c>
      <c r="C127" s="287" t="s">
        <v>1048</v>
      </c>
      <c r="D127" s="290">
        <v>2020</v>
      </c>
      <c r="E127" s="291" t="s">
        <v>865</v>
      </c>
      <c r="F127" s="308" t="s">
        <v>950</v>
      </c>
      <c r="G127" s="290">
        <v>6</v>
      </c>
      <c r="H127" s="318" t="s">
        <v>869</v>
      </c>
      <c r="I127" s="291" t="s">
        <v>30</v>
      </c>
      <c r="J127" s="106"/>
      <c r="K127" s="315">
        <v>25</v>
      </c>
    </row>
    <row r="128" customHeight="1" spans="1:11">
      <c r="A128" s="106"/>
      <c r="B128" s="287" t="s">
        <v>21</v>
      </c>
      <c r="C128" s="287" t="s">
        <v>1049</v>
      </c>
      <c r="D128" s="290">
        <v>2020</v>
      </c>
      <c r="E128" s="291" t="s">
        <v>865</v>
      </c>
      <c r="F128" s="308" t="s">
        <v>877</v>
      </c>
      <c r="G128" s="290">
        <v>8</v>
      </c>
      <c r="H128" s="319" t="s">
        <v>1050</v>
      </c>
      <c r="I128" s="291" t="s">
        <v>30</v>
      </c>
      <c r="J128" s="106"/>
      <c r="K128" s="315">
        <v>25</v>
      </c>
    </row>
    <row r="129" customHeight="1" spans="1:11">
      <c r="A129" s="106"/>
      <c r="B129" s="287" t="s">
        <v>21</v>
      </c>
      <c r="C129" s="287" t="s">
        <v>1051</v>
      </c>
      <c r="D129" s="290">
        <v>2020</v>
      </c>
      <c r="E129" s="291" t="s">
        <v>871</v>
      </c>
      <c r="F129" s="308" t="s">
        <v>950</v>
      </c>
      <c r="G129" s="290">
        <v>369</v>
      </c>
      <c r="H129" s="290"/>
      <c r="I129" s="291" t="s">
        <v>30</v>
      </c>
      <c r="J129" s="106"/>
      <c r="K129" s="315">
        <v>25</v>
      </c>
    </row>
    <row r="130" customHeight="1" spans="1:11">
      <c r="A130" s="106"/>
      <c r="B130" s="287" t="s">
        <v>21</v>
      </c>
      <c r="C130" s="287" t="s">
        <v>1052</v>
      </c>
      <c r="D130" s="290">
        <v>2020</v>
      </c>
      <c r="E130" s="291" t="s">
        <v>871</v>
      </c>
      <c r="F130" s="308" t="s">
        <v>1053</v>
      </c>
      <c r="G130" s="290">
        <v>369</v>
      </c>
      <c r="H130" s="290" t="s">
        <v>874</v>
      </c>
      <c r="I130" s="291" t="s">
        <v>25</v>
      </c>
      <c r="J130" s="106"/>
      <c r="K130" s="315">
        <v>25</v>
      </c>
    </row>
    <row r="131" customHeight="1" spans="1:11">
      <c r="A131" s="106"/>
      <c r="B131" s="287" t="s">
        <v>21</v>
      </c>
      <c r="C131" s="287" t="s">
        <v>1054</v>
      </c>
      <c r="D131" s="290">
        <v>2020</v>
      </c>
      <c r="E131" s="291" t="s">
        <v>865</v>
      </c>
      <c r="F131" s="308" t="s">
        <v>880</v>
      </c>
      <c r="G131" s="290">
        <v>7</v>
      </c>
      <c r="H131" s="318" t="s">
        <v>869</v>
      </c>
      <c r="I131" s="291" t="s">
        <v>25</v>
      </c>
      <c r="J131" s="106"/>
      <c r="K131" s="315">
        <v>25</v>
      </c>
    </row>
    <row r="132" customHeight="1" spans="1:11">
      <c r="A132" s="106"/>
      <c r="B132" s="287" t="s">
        <v>21</v>
      </c>
      <c r="C132" s="287" t="s">
        <v>1055</v>
      </c>
      <c r="D132" s="290">
        <v>2020</v>
      </c>
      <c r="E132" s="291" t="s">
        <v>865</v>
      </c>
      <c r="F132" s="308" t="s">
        <v>854</v>
      </c>
      <c r="G132" s="290">
        <v>11</v>
      </c>
      <c r="H132" s="318" t="s">
        <v>869</v>
      </c>
      <c r="I132" s="291" t="s">
        <v>30</v>
      </c>
      <c r="J132" s="106"/>
      <c r="K132" s="315">
        <v>25</v>
      </c>
    </row>
    <row r="133" customHeight="1" spans="1:11">
      <c r="A133" s="106"/>
      <c r="B133" s="287" t="s">
        <v>21</v>
      </c>
      <c r="C133" s="287" t="s">
        <v>1056</v>
      </c>
      <c r="D133" s="290">
        <v>2020</v>
      </c>
      <c r="E133" s="291" t="s">
        <v>865</v>
      </c>
      <c r="F133" s="308" t="s">
        <v>854</v>
      </c>
      <c r="G133" s="290">
        <v>11</v>
      </c>
      <c r="H133" s="318" t="s">
        <v>869</v>
      </c>
      <c r="I133" s="291" t="s">
        <v>30</v>
      </c>
      <c r="J133" s="106"/>
      <c r="K133" s="315">
        <v>25</v>
      </c>
    </row>
    <row r="134" customHeight="1" spans="1:11">
      <c r="A134" s="106"/>
      <c r="B134" s="287" t="s">
        <v>21</v>
      </c>
      <c r="C134" s="287" t="s">
        <v>1057</v>
      </c>
      <c r="D134" s="290">
        <v>2020</v>
      </c>
      <c r="E134" s="291" t="s">
        <v>871</v>
      </c>
      <c r="F134" s="308" t="s">
        <v>854</v>
      </c>
      <c r="G134" s="290">
        <v>394</v>
      </c>
      <c r="H134" s="290"/>
      <c r="I134" s="291" t="s">
        <v>30</v>
      </c>
      <c r="J134" s="106"/>
      <c r="K134" s="315">
        <v>25</v>
      </c>
    </row>
    <row r="135" customHeight="1" spans="1:11">
      <c r="A135" s="106"/>
      <c r="B135" s="287" t="s">
        <v>21</v>
      </c>
      <c r="C135" s="287" t="s">
        <v>1058</v>
      </c>
      <c r="D135" s="290">
        <v>2020</v>
      </c>
      <c r="E135" s="291" t="s">
        <v>871</v>
      </c>
      <c r="F135" s="308" t="s">
        <v>854</v>
      </c>
      <c r="G135" s="290">
        <v>358</v>
      </c>
      <c r="H135" s="290"/>
      <c r="I135" s="291" t="s">
        <v>30</v>
      </c>
      <c r="J135" s="106"/>
      <c r="K135" s="315">
        <v>25</v>
      </c>
    </row>
    <row r="136" customHeight="1" spans="1:11">
      <c r="A136" s="106"/>
      <c r="B136" s="287" t="s">
        <v>21</v>
      </c>
      <c r="C136" s="287" t="s">
        <v>1059</v>
      </c>
      <c r="D136" s="169">
        <v>2020</v>
      </c>
      <c r="E136" s="307" t="s">
        <v>876</v>
      </c>
      <c r="F136" s="300" t="s">
        <v>1060</v>
      </c>
      <c r="G136" s="169">
        <v>255</v>
      </c>
      <c r="H136" s="169"/>
      <c r="I136" s="307" t="s">
        <v>25</v>
      </c>
      <c r="J136" s="106"/>
      <c r="K136" s="315">
        <v>25</v>
      </c>
    </row>
    <row r="137" customHeight="1" spans="1:11">
      <c r="A137" s="106"/>
      <c r="B137" s="287" t="s">
        <v>21</v>
      </c>
      <c r="C137" s="287" t="s">
        <v>1061</v>
      </c>
      <c r="D137" s="297">
        <v>2020</v>
      </c>
      <c r="E137" s="297" t="s">
        <v>884</v>
      </c>
      <c r="F137" s="297" t="s">
        <v>1062</v>
      </c>
      <c r="G137" s="297">
        <v>221</v>
      </c>
      <c r="H137" s="297" t="s">
        <v>1063</v>
      </c>
      <c r="I137" s="297" t="s">
        <v>30</v>
      </c>
      <c r="J137" s="106"/>
      <c r="K137" s="315">
        <v>25</v>
      </c>
    </row>
    <row r="138" customHeight="1" spans="1:11">
      <c r="A138" s="106"/>
      <c r="B138" s="287" t="s">
        <v>21</v>
      </c>
      <c r="C138" s="287" t="s">
        <v>1064</v>
      </c>
      <c r="D138" s="301">
        <v>2020</v>
      </c>
      <c r="E138" s="301" t="s">
        <v>853</v>
      </c>
      <c r="F138" s="301" t="s">
        <v>1065</v>
      </c>
      <c r="G138" s="301">
        <v>242</v>
      </c>
      <c r="H138" s="301" t="s">
        <v>932</v>
      </c>
      <c r="I138" s="301" t="s">
        <v>30</v>
      </c>
      <c r="J138" s="106"/>
      <c r="K138" s="315">
        <v>25</v>
      </c>
    </row>
    <row r="139" customHeight="1" spans="1:11">
      <c r="A139" s="106"/>
      <c r="B139" s="287" t="s">
        <v>21</v>
      </c>
      <c r="C139" s="287" t="s">
        <v>1066</v>
      </c>
      <c r="D139" s="290">
        <v>2020</v>
      </c>
      <c r="E139" s="290" t="s">
        <v>786</v>
      </c>
      <c r="F139" s="290" t="s">
        <v>1067</v>
      </c>
      <c r="G139" s="290">
        <v>312</v>
      </c>
      <c r="H139" s="290" t="s">
        <v>889</v>
      </c>
      <c r="I139" s="290" t="s">
        <v>25</v>
      </c>
      <c r="J139" s="106"/>
      <c r="K139" s="315">
        <v>25</v>
      </c>
    </row>
    <row r="140" customHeight="1" spans="1:11">
      <c r="A140" s="106"/>
      <c r="B140" s="287" t="s">
        <v>21</v>
      </c>
      <c r="C140" s="287" t="s">
        <v>1068</v>
      </c>
      <c r="D140" s="290">
        <v>2020</v>
      </c>
      <c r="E140" s="290" t="s">
        <v>1069</v>
      </c>
      <c r="F140" s="291" t="s">
        <v>895</v>
      </c>
      <c r="G140" s="290">
        <v>258</v>
      </c>
      <c r="H140" s="290"/>
      <c r="I140" s="290" t="s">
        <v>25</v>
      </c>
      <c r="J140" s="106"/>
      <c r="K140" s="315">
        <v>25</v>
      </c>
    </row>
    <row r="141" customHeight="1" spans="1:11">
      <c r="A141" s="106"/>
      <c r="B141" s="287" t="s">
        <v>21</v>
      </c>
      <c r="C141" s="287" t="s">
        <v>1070</v>
      </c>
      <c r="D141" s="290">
        <v>2020</v>
      </c>
      <c r="E141" s="290" t="s">
        <v>786</v>
      </c>
      <c r="F141" s="290" t="s">
        <v>1071</v>
      </c>
      <c r="G141" s="290">
        <v>308</v>
      </c>
      <c r="H141" s="290" t="s">
        <v>1072</v>
      </c>
      <c r="I141" s="290" t="s">
        <v>862</v>
      </c>
      <c r="J141" s="106"/>
      <c r="K141" s="315">
        <v>25</v>
      </c>
    </row>
    <row r="142" customHeight="1" spans="1:11">
      <c r="A142" s="106"/>
      <c r="B142" s="287" t="s">
        <v>66</v>
      </c>
      <c r="C142" s="287" t="s">
        <v>1073</v>
      </c>
      <c r="D142" s="290">
        <v>2021</v>
      </c>
      <c r="E142" s="290" t="s">
        <v>119</v>
      </c>
      <c r="F142" s="290" t="s">
        <v>1074</v>
      </c>
      <c r="G142" s="290">
        <v>261</v>
      </c>
      <c r="H142" s="290" t="s">
        <v>1075</v>
      </c>
      <c r="I142" s="290" t="s">
        <v>244</v>
      </c>
      <c r="J142" s="106"/>
      <c r="K142" s="315">
        <v>25</v>
      </c>
    </row>
    <row r="143" customHeight="1" spans="1:11">
      <c r="A143" s="106"/>
      <c r="B143" s="287" t="s">
        <v>66</v>
      </c>
      <c r="C143" s="287" t="s">
        <v>1076</v>
      </c>
      <c r="D143" s="106">
        <v>2013</v>
      </c>
      <c r="E143" s="106" t="s">
        <v>1077</v>
      </c>
      <c r="F143" s="106" t="s">
        <v>1078</v>
      </c>
      <c r="G143" s="106">
        <v>64</v>
      </c>
      <c r="H143" s="106"/>
      <c r="I143" s="106" t="s">
        <v>68</v>
      </c>
      <c r="J143" s="106"/>
      <c r="K143" s="315">
        <v>25</v>
      </c>
    </row>
    <row r="144" customHeight="1" spans="1:11">
      <c r="A144" s="106"/>
      <c r="B144" s="287" t="s">
        <v>66</v>
      </c>
      <c r="C144" s="287" t="s">
        <v>1079</v>
      </c>
      <c r="D144" s="106">
        <v>2013</v>
      </c>
      <c r="E144" s="106" t="s">
        <v>1077</v>
      </c>
      <c r="F144" s="106" t="s">
        <v>1078</v>
      </c>
      <c r="G144" s="106">
        <v>64</v>
      </c>
      <c r="H144" s="106"/>
      <c r="I144" s="106" t="s">
        <v>68</v>
      </c>
      <c r="J144" s="106"/>
      <c r="K144" s="315">
        <v>25</v>
      </c>
    </row>
    <row r="145" customHeight="1" spans="1:11">
      <c r="A145" s="106"/>
      <c r="B145" s="287" t="s">
        <v>21</v>
      </c>
      <c r="C145" s="287" t="s">
        <v>1080</v>
      </c>
      <c r="D145" s="106">
        <v>2013</v>
      </c>
      <c r="E145" s="106" t="s">
        <v>237</v>
      </c>
      <c r="F145" s="106" t="s">
        <v>1081</v>
      </c>
      <c r="G145" s="106">
        <v>19</v>
      </c>
      <c r="H145" s="106"/>
      <c r="I145" s="106" t="s">
        <v>30</v>
      </c>
      <c r="J145" s="106"/>
      <c r="K145" s="315">
        <v>25</v>
      </c>
    </row>
    <row r="146" customHeight="1" spans="1:11">
      <c r="A146" s="106"/>
      <c r="B146" s="287" t="s">
        <v>21</v>
      </c>
      <c r="C146" s="287" t="s">
        <v>1082</v>
      </c>
      <c r="D146" s="106">
        <v>2013</v>
      </c>
      <c r="E146" s="106" t="s">
        <v>237</v>
      </c>
      <c r="F146" s="106" t="s">
        <v>1081</v>
      </c>
      <c r="G146" s="106">
        <v>19</v>
      </c>
      <c r="H146" s="106"/>
      <c r="I146" s="106" t="s">
        <v>30</v>
      </c>
      <c r="J146" s="106"/>
      <c r="K146" s="315">
        <v>25</v>
      </c>
    </row>
    <row r="147" customHeight="1" spans="1:11">
      <c r="A147" s="106"/>
      <c r="B147" s="287" t="s">
        <v>21</v>
      </c>
      <c r="C147" s="287" t="s">
        <v>1083</v>
      </c>
      <c r="D147" s="106">
        <v>2013</v>
      </c>
      <c r="E147" s="106" t="s">
        <v>237</v>
      </c>
      <c r="F147" s="106" t="s">
        <v>1081</v>
      </c>
      <c r="G147" s="106">
        <v>19</v>
      </c>
      <c r="H147" s="106"/>
      <c r="I147" s="106" t="s">
        <v>30</v>
      </c>
      <c r="J147" s="106"/>
      <c r="K147" s="315">
        <v>25</v>
      </c>
    </row>
    <row r="148" customHeight="1" spans="1:11">
      <c r="A148" s="106"/>
      <c r="B148" s="287" t="s">
        <v>21</v>
      </c>
      <c r="C148" s="287" t="s">
        <v>1084</v>
      </c>
      <c r="D148" s="106">
        <v>2017</v>
      </c>
      <c r="E148" s="106" t="s">
        <v>905</v>
      </c>
      <c r="F148" s="106" t="s">
        <v>935</v>
      </c>
      <c r="G148" s="106">
        <v>212</v>
      </c>
      <c r="H148" s="106" t="s">
        <v>1085</v>
      </c>
      <c r="I148" s="106" t="s">
        <v>30</v>
      </c>
      <c r="J148" s="106"/>
      <c r="K148" s="315">
        <v>25</v>
      </c>
    </row>
    <row r="149" customHeight="1" spans="1:11">
      <c r="A149" s="106"/>
      <c r="B149" s="287" t="s">
        <v>21</v>
      </c>
      <c r="C149" s="287" t="s">
        <v>1086</v>
      </c>
      <c r="D149" s="106">
        <v>2018</v>
      </c>
      <c r="E149" s="106" t="s">
        <v>905</v>
      </c>
      <c r="F149" s="106" t="s">
        <v>1087</v>
      </c>
      <c r="G149" s="106">
        <v>212</v>
      </c>
      <c r="H149" s="106"/>
      <c r="I149" s="106" t="s">
        <v>72</v>
      </c>
      <c r="J149" s="106"/>
      <c r="K149" s="315">
        <v>25</v>
      </c>
    </row>
    <row r="150" customHeight="1" spans="1:11">
      <c r="A150" s="106"/>
      <c r="B150" s="287" t="s">
        <v>21</v>
      </c>
      <c r="C150" s="287" t="s">
        <v>1088</v>
      </c>
      <c r="D150" s="106">
        <v>2019</v>
      </c>
      <c r="E150" s="106" t="s">
        <v>905</v>
      </c>
      <c r="F150" s="106" t="s">
        <v>1089</v>
      </c>
      <c r="G150" s="106">
        <v>353</v>
      </c>
      <c r="H150" s="106" t="s">
        <v>1090</v>
      </c>
      <c r="I150" s="106" t="s">
        <v>25</v>
      </c>
      <c r="J150" s="106"/>
      <c r="K150" s="315">
        <v>25</v>
      </c>
    </row>
    <row r="151" customHeight="1" spans="1:11">
      <c r="A151" s="106"/>
      <c r="B151" s="287" t="s">
        <v>21</v>
      </c>
      <c r="C151" s="287" t="s">
        <v>1091</v>
      </c>
      <c r="D151" s="106">
        <v>2019</v>
      </c>
      <c r="E151" s="106" t="s">
        <v>905</v>
      </c>
      <c r="F151" s="106" t="s">
        <v>1092</v>
      </c>
      <c r="G151" s="106">
        <v>343</v>
      </c>
      <c r="H151" s="106"/>
      <c r="I151" s="106" t="s">
        <v>25</v>
      </c>
      <c r="J151" s="106"/>
      <c r="K151" s="315">
        <v>25</v>
      </c>
    </row>
    <row r="152" customHeight="1" spans="1:11">
      <c r="A152" s="106"/>
      <c r="B152" s="287" t="s">
        <v>21</v>
      </c>
      <c r="C152" s="287" t="s">
        <v>1093</v>
      </c>
      <c r="D152" s="106">
        <v>2019</v>
      </c>
      <c r="E152" s="106" t="s">
        <v>905</v>
      </c>
      <c r="F152" s="106" t="s">
        <v>1092</v>
      </c>
      <c r="G152" s="106">
        <v>343</v>
      </c>
      <c r="H152" s="106"/>
      <c r="I152" s="106" t="s">
        <v>25</v>
      </c>
      <c r="J152" s="106"/>
      <c r="K152" s="315">
        <v>25</v>
      </c>
    </row>
    <row r="153" customHeight="1" spans="1:11">
      <c r="A153" s="106"/>
      <c r="B153" s="293" t="s">
        <v>21</v>
      </c>
      <c r="C153" s="293" t="s">
        <v>1094</v>
      </c>
      <c r="D153" s="294">
        <v>2020</v>
      </c>
      <c r="E153" s="294" t="s">
        <v>65</v>
      </c>
      <c r="F153" s="294" t="s">
        <v>859</v>
      </c>
      <c r="G153" s="294">
        <v>313</v>
      </c>
      <c r="H153" s="294" t="s">
        <v>953</v>
      </c>
      <c r="I153" s="294" t="s">
        <v>25</v>
      </c>
      <c r="J153" s="106"/>
      <c r="K153" s="315">
        <v>25</v>
      </c>
    </row>
    <row r="154" customHeight="1" spans="1:11">
      <c r="A154" s="106"/>
      <c r="B154" s="293" t="s">
        <v>21</v>
      </c>
      <c r="C154" s="293" t="s">
        <v>1095</v>
      </c>
      <c r="D154" s="294">
        <v>2020</v>
      </c>
      <c r="E154" s="294" t="s">
        <v>65</v>
      </c>
      <c r="F154" s="294" t="s">
        <v>859</v>
      </c>
      <c r="G154" s="294">
        <v>313</v>
      </c>
      <c r="H154" s="294" t="s">
        <v>1096</v>
      </c>
      <c r="I154" s="294" t="s">
        <v>25</v>
      </c>
      <c r="J154" s="106"/>
      <c r="K154" s="315">
        <v>25</v>
      </c>
    </row>
    <row r="155" customHeight="1" spans="1:11">
      <c r="A155" s="106"/>
      <c r="B155" s="287" t="s">
        <v>66</v>
      </c>
      <c r="C155" s="106">
        <v>7035334</v>
      </c>
      <c r="D155" s="106">
        <v>2020</v>
      </c>
      <c r="E155" s="106" t="s">
        <v>119</v>
      </c>
      <c r="F155" s="106" t="s">
        <v>927</v>
      </c>
      <c r="G155" s="106"/>
      <c r="H155" s="106"/>
      <c r="I155" s="106" t="s">
        <v>961</v>
      </c>
      <c r="J155" s="106"/>
      <c r="K155" s="315">
        <v>25</v>
      </c>
    </row>
    <row r="156" customHeight="1" spans="1:11">
      <c r="A156" s="106"/>
      <c r="B156" s="287" t="s">
        <v>66</v>
      </c>
      <c r="C156" s="106">
        <v>1102118</v>
      </c>
      <c r="D156" s="106">
        <v>2020</v>
      </c>
      <c r="E156" s="106" t="s">
        <v>119</v>
      </c>
      <c r="F156" s="106" t="s">
        <v>927</v>
      </c>
      <c r="G156" s="106"/>
      <c r="H156" s="106"/>
      <c r="I156" s="106" t="s">
        <v>961</v>
      </c>
      <c r="J156" s="106"/>
      <c r="K156" s="315">
        <v>25</v>
      </c>
    </row>
    <row r="157" customHeight="1" spans="1:11">
      <c r="A157" s="106"/>
      <c r="B157" s="287" t="s">
        <v>66</v>
      </c>
      <c r="C157" s="287" t="s">
        <v>1097</v>
      </c>
      <c r="D157" s="106">
        <v>2020</v>
      </c>
      <c r="E157" s="106" t="s">
        <v>956</v>
      </c>
      <c r="F157" s="106" t="s">
        <v>895</v>
      </c>
      <c r="G157" s="106"/>
      <c r="H157" s="106" t="s">
        <v>1098</v>
      </c>
      <c r="I157" s="106" t="s">
        <v>462</v>
      </c>
      <c r="J157" s="106"/>
      <c r="K157" s="315">
        <v>25</v>
      </c>
    </row>
    <row r="158" customHeight="1" spans="1:11">
      <c r="A158" s="106"/>
      <c r="B158" s="287" t="s">
        <v>66</v>
      </c>
      <c r="C158" s="106">
        <v>8860160</v>
      </c>
      <c r="D158" s="106">
        <v>2020</v>
      </c>
      <c r="E158" s="106" t="s">
        <v>1099</v>
      </c>
      <c r="F158" s="106" t="s">
        <v>1100</v>
      </c>
      <c r="G158" s="106"/>
      <c r="H158" s="106" t="s">
        <v>1101</v>
      </c>
      <c r="I158" s="106" t="s">
        <v>68</v>
      </c>
      <c r="J158" s="106"/>
      <c r="K158" s="315">
        <v>25</v>
      </c>
    </row>
    <row r="159" customHeight="1" spans="1:11">
      <c r="A159" s="106"/>
      <c r="B159" s="287" t="s">
        <v>66</v>
      </c>
      <c r="C159" s="106">
        <v>7324124</v>
      </c>
      <c r="D159" s="106">
        <v>2020</v>
      </c>
      <c r="E159" s="106" t="s">
        <v>786</v>
      </c>
      <c r="F159" s="106" t="s">
        <v>927</v>
      </c>
      <c r="G159" s="106"/>
      <c r="H159" s="106" t="s">
        <v>901</v>
      </c>
      <c r="I159" s="106" t="s">
        <v>68</v>
      </c>
      <c r="J159" s="106"/>
      <c r="K159" s="315">
        <v>25</v>
      </c>
    </row>
    <row r="160" customHeight="1" spans="1:11">
      <c r="A160" s="106"/>
      <c r="B160" s="287" t="s">
        <v>66</v>
      </c>
      <c r="C160" s="287" t="s">
        <v>1102</v>
      </c>
      <c r="D160" s="106">
        <v>2020</v>
      </c>
      <c r="E160" s="106" t="s">
        <v>954</v>
      </c>
      <c r="F160" s="106" t="s">
        <v>880</v>
      </c>
      <c r="G160" s="106"/>
      <c r="H160" s="106"/>
      <c r="I160" s="106" t="s">
        <v>467</v>
      </c>
      <c r="J160" s="106"/>
      <c r="K160" s="315">
        <v>25</v>
      </c>
    </row>
    <row r="161" customHeight="1" spans="1:11">
      <c r="A161" s="106"/>
      <c r="B161" s="287" t="s">
        <v>66</v>
      </c>
      <c r="C161" s="106">
        <v>4256037</v>
      </c>
      <c r="D161" s="106">
        <v>2020</v>
      </c>
      <c r="E161" s="106" t="s">
        <v>954</v>
      </c>
      <c r="F161" s="106" t="s">
        <v>847</v>
      </c>
      <c r="G161" s="106"/>
      <c r="H161" s="106" t="s">
        <v>955</v>
      </c>
      <c r="I161" s="106" t="s">
        <v>961</v>
      </c>
      <c r="J161" s="106"/>
      <c r="K161" s="315">
        <v>25</v>
      </c>
    </row>
    <row r="162" customHeight="1" spans="1:11">
      <c r="A162" s="106"/>
      <c r="B162" s="287" t="s">
        <v>21</v>
      </c>
      <c r="C162" s="287" t="s">
        <v>1103</v>
      </c>
      <c r="D162" s="106">
        <v>2020</v>
      </c>
      <c r="E162" s="106" t="s">
        <v>884</v>
      </c>
      <c r="F162" s="106" t="s">
        <v>854</v>
      </c>
      <c r="G162" s="106">
        <v>265</v>
      </c>
      <c r="H162" s="106" t="s">
        <v>1104</v>
      </c>
      <c r="I162" s="106" t="s">
        <v>25</v>
      </c>
      <c r="J162" s="106"/>
      <c r="K162" s="315">
        <v>25</v>
      </c>
    </row>
    <row r="163" customHeight="1" spans="1:11">
      <c r="A163" s="106"/>
      <c r="B163" s="293" t="s">
        <v>21</v>
      </c>
      <c r="C163" s="293" t="s">
        <v>1105</v>
      </c>
      <c r="D163" s="294">
        <v>2020</v>
      </c>
      <c r="E163" s="294" t="s">
        <v>119</v>
      </c>
      <c r="F163" s="294" t="s">
        <v>1106</v>
      </c>
      <c r="G163" s="294">
        <v>334</v>
      </c>
      <c r="H163" s="294" t="s">
        <v>1107</v>
      </c>
      <c r="I163" s="294" t="s">
        <v>25</v>
      </c>
      <c r="J163" s="106"/>
      <c r="K163" s="315">
        <v>25</v>
      </c>
    </row>
    <row r="164" customHeight="1" spans="1:11">
      <c r="A164" s="106"/>
      <c r="B164" s="293" t="s">
        <v>21</v>
      </c>
      <c r="C164" s="293" t="s">
        <v>1108</v>
      </c>
      <c r="D164" s="294">
        <v>2020</v>
      </c>
      <c r="E164" s="294" t="s">
        <v>119</v>
      </c>
      <c r="F164" s="294" t="s">
        <v>1109</v>
      </c>
      <c r="G164" s="294">
        <v>327</v>
      </c>
      <c r="H164" s="294" t="s">
        <v>953</v>
      </c>
      <c r="I164" s="294" t="s">
        <v>30</v>
      </c>
      <c r="J164" s="106"/>
      <c r="K164" s="315">
        <v>25</v>
      </c>
    </row>
    <row r="165" customHeight="1" spans="1:11">
      <c r="A165" s="106"/>
      <c r="B165" s="293" t="s">
        <v>21</v>
      </c>
      <c r="C165" s="293" t="s">
        <v>1110</v>
      </c>
      <c r="D165" s="294">
        <v>2020</v>
      </c>
      <c r="E165" s="294" t="s">
        <v>119</v>
      </c>
      <c r="F165" s="294" t="s">
        <v>1109</v>
      </c>
      <c r="G165" s="294">
        <v>327</v>
      </c>
      <c r="H165" s="294" t="s">
        <v>1111</v>
      </c>
      <c r="I165" s="294" t="s">
        <v>72</v>
      </c>
      <c r="J165" s="106"/>
      <c r="K165" s="315">
        <v>25</v>
      </c>
    </row>
    <row r="166" customHeight="1" spans="1:11">
      <c r="A166" s="106"/>
      <c r="B166" s="287" t="s">
        <v>21</v>
      </c>
      <c r="C166" s="106">
        <v>54088326</v>
      </c>
      <c r="D166" s="106">
        <v>1982</v>
      </c>
      <c r="E166" s="106" t="s">
        <v>62</v>
      </c>
      <c r="F166" s="106" t="s">
        <v>978</v>
      </c>
      <c r="G166" s="106"/>
      <c r="H166" s="106">
        <v>303</v>
      </c>
      <c r="I166" s="106" t="s">
        <v>72</v>
      </c>
      <c r="J166" s="106"/>
      <c r="K166" s="315">
        <v>25</v>
      </c>
    </row>
    <row r="167" customHeight="1" spans="1:11">
      <c r="A167" s="106"/>
      <c r="B167" s="287" t="s">
        <v>21</v>
      </c>
      <c r="C167" s="287" t="s">
        <v>1112</v>
      </c>
      <c r="D167" s="106">
        <v>1985</v>
      </c>
      <c r="E167" s="106" t="s">
        <v>62</v>
      </c>
      <c r="F167" s="106" t="s">
        <v>989</v>
      </c>
      <c r="G167" s="106">
        <v>314</v>
      </c>
      <c r="H167" s="106" t="s">
        <v>1113</v>
      </c>
      <c r="I167" s="106" t="s">
        <v>72</v>
      </c>
      <c r="J167" s="106"/>
      <c r="K167" s="315">
        <v>25</v>
      </c>
    </row>
    <row r="168" customHeight="1" spans="1:11">
      <c r="A168" s="106"/>
      <c r="B168" s="287" t="s">
        <v>21</v>
      </c>
      <c r="C168" s="287" t="s">
        <v>1114</v>
      </c>
      <c r="D168" s="106">
        <v>1985</v>
      </c>
      <c r="E168" s="106" t="s">
        <v>62</v>
      </c>
      <c r="F168" s="106" t="s">
        <v>989</v>
      </c>
      <c r="G168" s="106">
        <v>314</v>
      </c>
      <c r="H168" s="106" t="s">
        <v>1113</v>
      </c>
      <c r="I168" s="106" t="s">
        <v>72</v>
      </c>
      <c r="J168" s="106"/>
      <c r="K168" s="315">
        <v>25</v>
      </c>
    </row>
    <row r="169" customHeight="1" spans="1:11">
      <c r="A169" s="106"/>
      <c r="B169" s="287" t="s">
        <v>21</v>
      </c>
      <c r="C169" s="287" t="s">
        <v>1115</v>
      </c>
      <c r="D169" s="106">
        <v>1988</v>
      </c>
      <c r="E169" s="106" t="s">
        <v>62</v>
      </c>
      <c r="F169" s="106" t="s">
        <v>986</v>
      </c>
      <c r="G169" s="106">
        <v>23</v>
      </c>
      <c r="H169" s="106" t="s">
        <v>105</v>
      </c>
      <c r="I169" s="106" t="s">
        <v>72</v>
      </c>
      <c r="J169" s="106"/>
      <c r="K169" s="315">
        <v>25</v>
      </c>
    </row>
    <row r="170" customHeight="1" spans="1:11">
      <c r="A170" s="106"/>
      <c r="B170" s="287"/>
      <c r="C170" s="287" t="s">
        <v>1116</v>
      </c>
      <c r="D170" s="106">
        <v>1989</v>
      </c>
      <c r="E170" s="106" t="s">
        <v>90</v>
      </c>
      <c r="F170" s="106" t="s">
        <v>1117</v>
      </c>
      <c r="G170" s="106" t="s">
        <v>1118</v>
      </c>
      <c r="H170" s="106" t="s">
        <v>1119</v>
      </c>
      <c r="I170" s="106" t="s">
        <v>25</v>
      </c>
      <c r="J170" s="106"/>
      <c r="K170" s="315">
        <v>25</v>
      </c>
    </row>
    <row r="171" customHeight="1" spans="1:11">
      <c r="A171" s="106"/>
      <c r="B171" s="287"/>
      <c r="C171" s="287" t="s">
        <v>1120</v>
      </c>
      <c r="D171" s="106">
        <v>1989</v>
      </c>
      <c r="E171" s="106" t="s">
        <v>90</v>
      </c>
      <c r="F171" s="106" t="s">
        <v>1117</v>
      </c>
      <c r="G171" s="106" t="s">
        <v>1118</v>
      </c>
      <c r="H171" s="106" t="s">
        <v>1119</v>
      </c>
      <c r="I171" s="106" t="s">
        <v>25</v>
      </c>
      <c r="J171" s="106"/>
      <c r="K171" s="315">
        <v>25</v>
      </c>
    </row>
    <row r="172" customHeight="1" spans="1:11">
      <c r="A172" s="106"/>
      <c r="B172" s="287"/>
      <c r="C172" s="295" t="s">
        <v>1121</v>
      </c>
      <c r="D172" s="296">
        <v>1989</v>
      </c>
      <c r="E172" s="296" t="s">
        <v>90</v>
      </c>
      <c r="F172" s="296" t="s">
        <v>1117</v>
      </c>
      <c r="G172" s="296" t="s">
        <v>1118</v>
      </c>
      <c r="H172" s="296" t="s">
        <v>1119</v>
      </c>
      <c r="I172" s="296" t="s">
        <v>25</v>
      </c>
      <c r="J172" s="106"/>
      <c r="K172" s="315">
        <v>25</v>
      </c>
    </row>
    <row r="173" customHeight="1" spans="1:11">
      <c r="A173" s="106"/>
      <c r="B173" s="287"/>
      <c r="C173" s="295" t="s">
        <v>1122</v>
      </c>
      <c r="D173" s="296">
        <v>1989</v>
      </c>
      <c r="E173" s="296" t="s">
        <v>90</v>
      </c>
      <c r="F173" s="296" t="s">
        <v>1117</v>
      </c>
      <c r="G173" s="296" t="s">
        <v>1118</v>
      </c>
      <c r="H173" s="296" t="s">
        <v>1119</v>
      </c>
      <c r="I173" s="296" t="s">
        <v>25</v>
      </c>
      <c r="J173" s="106"/>
      <c r="K173" s="315">
        <v>25</v>
      </c>
    </row>
    <row r="174" customHeight="1" spans="1:11">
      <c r="A174" s="106"/>
      <c r="B174" s="287"/>
      <c r="C174" s="295" t="s">
        <v>1123</v>
      </c>
      <c r="D174" s="296">
        <v>1989</v>
      </c>
      <c r="E174" s="296" t="s">
        <v>90</v>
      </c>
      <c r="F174" s="296" t="s">
        <v>1117</v>
      </c>
      <c r="G174" s="296" t="s">
        <v>1118</v>
      </c>
      <c r="H174" s="296" t="s">
        <v>1119</v>
      </c>
      <c r="I174" s="296" t="s">
        <v>25</v>
      </c>
      <c r="J174" s="106"/>
      <c r="K174" s="315">
        <v>25</v>
      </c>
    </row>
    <row r="175" customHeight="1" spans="1:11">
      <c r="A175" s="106"/>
      <c r="B175" s="287"/>
      <c r="C175" s="295" t="s">
        <v>1124</v>
      </c>
      <c r="D175" s="296">
        <v>1989</v>
      </c>
      <c r="E175" s="296" t="s">
        <v>90</v>
      </c>
      <c r="F175" s="296" t="s">
        <v>1117</v>
      </c>
      <c r="G175" s="296" t="s">
        <v>1118</v>
      </c>
      <c r="H175" s="296" t="s">
        <v>1119</v>
      </c>
      <c r="I175" s="296" t="s">
        <v>25</v>
      </c>
      <c r="J175" s="106"/>
      <c r="K175" s="315">
        <v>25</v>
      </c>
    </row>
    <row r="176" customHeight="1" spans="1:11">
      <c r="A176" s="106"/>
      <c r="B176" s="287"/>
      <c r="C176" s="295" t="s">
        <v>1125</v>
      </c>
      <c r="D176" s="296">
        <v>1989</v>
      </c>
      <c r="E176" s="296" t="s">
        <v>90</v>
      </c>
      <c r="F176" s="296" t="s">
        <v>1117</v>
      </c>
      <c r="G176" s="296" t="s">
        <v>1118</v>
      </c>
      <c r="H176" s="296" t="s">
        <v>1119</v>
      </c>
      <c r="I176" s="296" t="s">
        <v>25</v>
      </c>
      <c r="J176" s="106"/>
      <c r="K176" s="315">
        <v>25</v>
      </c>
    </row>
    <row r="177" customHeight="1" spans="1:11">
      <c r="A177" s="106"/>
      <c r="B177" s="287"/>
      <c r="C177" s="295" t="s">
        <v>1126</v>
      </c>
      <c r="D177" s="296">
        <v>1989</v>
      </c>
      <c r="E177" s="296" t="s">
        <v>90</v>
      </c>
      <c r="F177" s="296" t="s">
        <v>1117</v>
      </c>
      <c r="G177" s="296" t="s">
        <v>1118</v>
      </c>
      <c r="H177" s="296" t="s">
        <v>1119</v>
      </c>
      <c r="I177" s="296" t="s">
        <v>25</v>
      </c>
      <c r="J177" s="106"/>
      <c r="K177" s="315">
        <v>25</v>
      </c>
    </row>
    <row r="178" customHeight="1" spans="1:11">
      <c r="A178" s="106"/>
      <c r="B178" s="287"/>
      <c r="C178" s="295" t="s">
        <v>1127</v>
      </c>
      <c r="D178" s="296">
        <v>1989</v>
      </c>
      <c r="E178" s="296" t="s">
        <v>90</v>
      </c>
      <c r="F178" s="296" t="s">
        <v>1117</v>
      </c>
      <c r="G178" s="296" t="s">
        <v>1118</v>
      </c>
      <c r="H178" s="296" t="s">
        <v>1119</v>
      </c>
      <c r="I178" s="296" t="s">
        <v>25</v>
      </c>
      <c r="J178" s="106"/>
      <c r="K178" s="315">
        <v>25</v>
      </c>
    </row>
    <row r="179" customHeight="1" spans="1:11">
      <c r="A179" s="106"/>
      <c r="B179" s="287"/>
      <c r="C179" s="295" t="s">
        <v>1128</v>
      </c>
      <c r="D179" s="296">
        <v>1989</v>
      </c>
      <c r="E179" s="296" t="s">
        <v>90</v>
      </c>
      <c r="F179" s="296" t="s">
        <v>1117</v>
      </c>
      <c r="G179" s="296" t="s">
        <v>1118</v>
      </c>
      <c r="H179" s="296" t="s">
        <v>1119</v>
      </c>
      <c r="I179" s="296" t="s">
        <v>25</v>
      </c>
      <c r="J179" s="106"/>
      <c r="K179" s="315">
        <v>25</v>
      </c>
    </row>
    <row r="180" customHeight="1" spans="1:11">
      <c r="A180" s="106"/>
      <c r="B180" s="287"/>
      <c r="C180" s="295" t="s">
        <v>1129</v>
      </c>
      <c r="D180" s="296">
        <v>1989</v>
      </c>
      <c r="E180" s="296" t="s">
        <v>90</v>
      </c>
      <c r="F180" s="296" t="s">
        <v>1117</v>
      </c>
      <c r="G180" s="296" t="s">
        <v>1118</v>
      </c>
      <c r="H180" s="296" t="s">
        <v>1119</v>
      </c>
      <c r="I180" s="296" t="s">
        <v>25</v>
      </c>
      <c r="J180" s="106"/>
      <c r="K180" s="315">
        <v>25</v>
      </c>
    </row>
    <row r="181" customHeight="1" spans="1:11">
      <c r="A181" s="106"/>
      <c r="B181" s="287"/>
      <c r="C181" s="295" t="s">
        <v>1130</v>
      </c>
      <c r="D181" s="296">
        <v>1989</v>
      </c>
      <c r="E181" s="296" t="s">
        <v>90</v>
      </c>
      <c r="F181" s="296" t="s">
        <v>1117</v>
      </c>
      <c r="G181" s="296" t="s">
        <v>1118</v>
      </c>
      <c r="H181" s="296" t="s">
        <v>1119</v>
      </c>
      <c r="I181" s="296" t="s">
        <v>25</v>
      </c>
      <c r="J181" s="106"/>
      <c r="K181" s="315">
        <v>25</v>
      </c>
    </row>
    <row r="182" customHeight="1" spans="1:11">
      <c r="A182" s="106"/>
      <c r="B182" s="287"/>
      <c r="C182" s="295" t="s">
        <v>1131</v>
      </c>
      <c r="D182" s="296">
        <v>1989</v>
      </c>
      <c r="E182" s="296" t="s">
        <v>90</v>
      </c>
      <c r="F182" s="296" t="s">
        <v>1117</v>
      </c>
      <c r="G182" s="296" t="s">
        <v>1118</v>
      </c>
      <c r="H182" s="296" t="s">
        <v>1119</v>
      </c>
      <c r="I182" s="296" t="s">
        <v>25</v>
      </c>
      <c r="J182" s="106"/>
      <c r="K182" s="315">
        <v>25</v>
      </c>
    </row>
    <row r="183" customHeight="1" spans="1:11">
      <c r="A183" s="106"/>
      <c r="B183" s="287"/>
      <c r="C183" s="287" t="s">
        <v>1132</v>
      </c>
      <c r="D183" s="106">
        <v>1995</v>
      </c>
      <c r="E183" s="106" t="s">
        <v>234</v>
      </c>
      <c r="F183" s="106" t="s">
        <v>1133</v>
      </c>
      <c r="G183" s="106">
        <v>130</v>
      </c>
      <c r="H183" s="106" t="s">
        <v>105</v>
      </c>
      <c r="I183" s="106" t="s">
        <v>25</v>
      </c>
      <c r="J183" s="106"/>
      <c r="K183" s="315">
        <v>25</v>
      </c>
    </row>
    <row r="184" customHeight="1" spans="1:11">
      <c r="A184" s="106"/>
      <c r="B184" s="287"/>
      <c r="C184" s="287" t="s">
        <v>1134</v>
      </c>
      <c r="D184" s="106">
        <v>1995</v>
      </c>
      <c r="E184" s="106" t="s">
        <v>234</v>
      </c>
      <c r="F184" s="106" t="s">
        <v>1133</v>
      </c>
      <c r="G184" s="106">
        <v>130</v>
      </c>
      <c r="H184" s="106" t="s">
        <v>105</v>
      </c>
      <c r="I184" s="106" t="s">
        <v>25</v>
      </c>
      <c r="J184" s="106"/>
      <c r="K184" s="315">
        <v>25</v>
      </c>
    </row>
    <row r="185" customHeight="1" spans="1:11">
      <c r="A185" s="106"/>
      <c r="B185" s="287"/>
      <c r="C185" s="287" t="s">
        <v>1135</v>
      </c>
      <c r="D185" s="106">
        <v>2012</v>
      </c>
      <c r="E185" s="106" t="s">
        <v>1136</v>
      </c>
      <c r="F185" s="106" t="s">
        <v>856</v>
      </c>
      <c r="G185" s="106">
        <v>78</v>
      </c>
      <c r="H185" s="106" t="s">
        <v>1137</v>
      </c>
      <c r="I185" s="106" t="s">
        <v>1138</v>
      </c>
      <c r="J185" s="106"/>
      <c r="K185" s="315">
        <v>25</v>
      </c>
    </row>
    <row r="186" customHeight="1" spans="1:11">
      <c r="A186" s="106"/>
      <c r="B186" s="287" t="s">
        <v>21</v>
      </c>
      <c r="C186" s="287" t="s">
        <v>1139</v>
      </c>
      <c r="D186" s="290">
        <v>2020</v>
      </c>
      <c r="E186" s="291" t="s">
        <v>1042</v>
      </c>
      <c r="F186" s="308" t="s">
        <v>880</v>
      </c>
      <c r="G186" s="318">
        <v>167</v>
      </c>
      <c r="H186" s="290"/>
      <c r="I186" s="291" t="s">
        <v>25</v>
      </c>
      <c r="J186" s="106"/>
      <c r="K186" s="315">
        <v>30</v>
      </c>
    </row>
    <row r="187" customHeight="1" spans="1:11">
      <c r="A187" s="106"/>
      <c r="B187" s="287" t="s">
        <v>161</v>
      </c>
      <c r="C187" s="287" t="s">
        <v>1140</v>
      </c>
      <c r="D187" s="290">
        <v>2020</v>
      </c>
      <c r="E187" s="291" t="s">
        <v>837</v>
      </c>
      <c r="F187" s="290" t="s">
        <v>1141</v>
      </c>
      <c r="G187" s="290">
        <v>1</v>
      </c>
      <c r="H187" s="290" t="s">
        <v>1142</v>
      </c>
      <c r="I187" s="290" t="s">
        <v>72</v>
      </c>
      <c r="J187" s="106"/>
      <c r="K187" s="315">
        <v>30</v>
      </c>
    </row>
    <row r="188" customHeight="1" spans="1:11">
      <c r="A188" s="106"/>
      <c r="B188" s="287" t="s">
        <v>21</v>
      </c>
      <c r="C188" s="287" t="s">
        <v>1143</v>
      </c>
      <c r="D188" s="290">
        <v>2020</v>
      </c>
      <c r="E188" s="291" t="s">
        <v>1144</v>
      </c>
      <c r="F188" s="308" t="s">
        <v>895</v>
      </c>
      <c r="G188" s="290">
        <v>258</v>
      </c>
      <c r="H188" s="290"/>
      <c r="I188" s="290" t="s">
        <v>25</v>
      </c>
      <c r="J188" s="106"/>
      <c r="K188" s="315">
        <v>30</v>
      </c>
    </row>
    <row r="189" customHeight="1" spans="1:11">
      <c r="A189" s="106"/>
      <c r="B189" s="287" t="s">
        <v>21</v>
      </c>
      <c r="C189" s="287" t="s">
        <v>1145</v>
      </c>
      <c r="D189" s="290">
        <v>2020</v>
      </c>
      <c r="E189" s="291" t="s">
        <v>1144</v>
      </c>
      <c r="F189" s="308" t="s">
        <v>895</v>
      </c>
      <c r="G189" s="290">
        <v>258</v>
      </c>
      <c r="H189" s="290"/>
      <c r="I189" s="290" t="s">
        <v>25</v>
      </c>
      <c r="J189" s="106"/>
      <c r="K189" s="315">
        <v>30</v>
      </c>
    </row>
    <row r="190" customHeight="1" spans="1:11">
      <c r="A190" s="106"/>
      <c r="B190" s="287" t="s">
        <v>21</v>
      </c>
      <c r="C190" s="287" t="s">
        <v>1146</v>
      </c>
      <c r="D190" s="290">
        <v>2020</v>
      </c>
      <c r="E190" s="291" t="s">
        <v>1147</v>
      </c>
      <c r="F190" s="308" t="s">
        <v>880</v>
      </c>
      <c r="G190" s="290" t="s">
        <v>1148</v>
      </c>
      <c r="H190" s="290" t="s">
        <v>1149</v>
      </c>
      <c r="I190" s="291" t="s">
        <v>25</v>
      </c>
      <c r="J190" s="106"/>
      <c r="K190" s="315">
        <v>30</v>
      </c>
    </row>
    <row r="191" customHeight="1" spans="1:11">
      <c r="A191" s="106"/>
      <c r="B191" s="287" t="s">
        <v>21</v>
      </c>
      <c r="C191" s="287" t="s">
        <v>1150</v>
      </c>
      <c r="D191" s="290">
        <v>2020</v>
      </c>
      <c r="E191" s="291" t="s">
        <v>1042</v>
      </c>
      <c r="F191" s="308" t="s">
        <v>880</v>
      </c>
      <c r="G191" s="290">
        <v>167</v>
      </c>
      <c r="H191" s="290"/>
      <c r="I191" s="291" t="s">
        <v>25</v>
      </c>
      <c r="J191" s="106"/>
      <c r="K191" s="315">
        <v>30</v>
      </c>
    </row>
    <row r="192" customHeight="1" spans="1:11">
      <c r="A192" s="106"/>
      <c r="B192" s="287" t="s">
        <v>21</v>
      </c>
      <c r="C192" s="287" t="s">
        <v>1151</v>
      </c>
      <c r="D192" s="290">
        <v>2020</v>
      </c>
      <c r="E192" s="291" t="s">
        <v>1152</v>
      </c>
      <c r="F192" s="308" t="s">
        <v>877</v>
      </c>
      <c r="G192" s="106">
        <v>264</v>
      </c>
      <c r="H192" s="317" t="s">
        <v>1063</v>
      </c>
      <c r="I192" s="291" t="s">
        <v>30</v>
      </c>
      <c r="J192" s="106"/>
      <c r="K192" s="315">
        <v>30</v>
      </c>
    </row>
    <row r="193" customHeight="1" spans="1:11">
      <c r="A193" s="106"/>
      <c r="B193" s="287" t="s">
        <v>21</v>
      </c>
      <c r="C193" s="287" t="s">
        <v>1153</v>
      </c>
      <c r="D193" s="290">
        <v>2020</v>
      </c>
      <c r="E193" s="291" t="s">
        <v>879</v>
      </c>
      <c r="F193" s="308" t="s">
        <v>880</v>
      </c>
      <c r="G193" s="106" t="s">
        <v>1154</v>
      </c>
      <c r="H193" s="320" t="s">
        <v>1155</v>
      </c>
      <c r="I193" s="291" t="s">
        <v>25</v>
      </c>
      <c r="J193" s="106"/>
      <c r="K193" s="315">
        <v>30</v>
      </c>
    </row>
    <row r="194" customHeight="1" spans="1:11">
      <c r="A194" s="106"/>
      <c r="B194" s="287" t="s">
        <v>21</v>
      </c>
      <c r="C194" s="287" t="s">
        <v>1156</v>
      </c>
      <c r="D194" s="297">
        <v>2020</v>
      </c>
      <c r="E194" s="297" t="s">
        <v>786</v>
      </c>
      <c r="F194" s="297" t="s">
        <v>891</v>
      </c>
      <c r="G194" s="297">
        <v>301</v>
      </c>
      <c r="H194" s="297"/>
      <c r="I194" s="297" t="s">
        <v>30</v>
      </c>
      <c r="J194" s="106"/>
      <c r="K194" s="315">
        <v>30</v>
      </c>
    </row>
    <row r="195" customHeight="1" spans="1:11">
      <c r="A195" s="106"/>
      <c r="B195" s="287" t="s">
        <v>21</v>
      </c>
      <c r="C195" s="287" t="s">
        <v>1157</v>
      </c>
      <c r="D195" s="290">
        <v>2020</v>
      </c>
      <c r="E195" s="290" t="s">
        <v>786</v>
      </c>
      <c r="F195" s="290" t="s">
        <v>891</v>
      </c>
      <c r="G195" s="290">
        <v>301</v>
      </c>
      <c r="H195" s="290" t="s">
        <v>889</v>
      </c>
      <c r="I195" s="290" t="s">
        <v>25</v>
      </c>
      <c r="J195" s="106"/>
      <c r="K195" s="315">
        <v>30</v>
      </c>
    </row>
    <row r="196" customHeight="1" spans="1:11">
      <c r="A196" s="106"/>
      <c r="B196" s="287" t="s">
        <v>21</v>
      </c>
      <c r="C196" s="287" t="s">
        <v>1158</v>
      </c>
      <c r="D196" s="290">
        <v>2020</v>
      </c>
      <c r="E196" s="290" t="s">
        <v>1159</v>
      </c>
      <c r="F196" s="291" t="s">
        <v>880</v>
      </c>
      <c r="G196" s="290">
        <v>5</v>
      </c>
      <c r="H196" s="290" t="s">
        <v>1160</v>
      </c>
      <c r="I196" s="290" t="s">
        <v>25</v>
      </c>
      <c r="J196" s="106"/>
      <c r="K196" s="315">
        <v>30</v>
      </c>
    </row>
    <row r="197" customHeight="1" spans="1:11">
      <c r="A197" s="106"/>
      <c r="B197" s="287" t="s">
        <v>21</v>
      </c>
      <c r="C197" s="106">
        <v>56747140</v>
      </c>
      <c r="D197" s="106">
        <v>2020</v>
      </c>
      <c r="E197" s="287" t="s">
        <v>1161</v>
      </c>
      <c r="F197" s="297" t="s">
        <v>880</v>
      </c>
      <c r="G197" s="297">
        <v>204</v>
      </c>
      <c r="H197" s="297"/>
      <c r="I197" s="297" t="s">
        <v>25</v>
      </c>
      <c r="J197" s="106"/>
      <c r="K197" s="315">
        <v>30</v>
      </c>
    </row>
    <row r="198" customHeight="1" spans="1:11">
      <c r="A198" s="106"/>
      <c r="B198" s="287" t="s">
        <v>21</v>
      </c>
      <c r="C198" s="287" t="s">
        <v>1162</v>
      </c>
      <c r="D198" s="297">
        <v>2020</v>
      </c>
      <c r="E198" s="297" t="s">
        <v>786</v>
      </c>
      <c r="F198" s="297" t="s">
        <v>964</v>
      </c>
      <c r="G198" s="297">
        <v>383</v>
      </c>
      <c r="H198" s="297" t="s">
        <v>898</v>
      </c>
      <c r="I198" s="297" t="s">
        <v>25</v>
      </c>
      <c r="J198" s="106"/>
      <c r="K198" s="315">
        <v>30</v>
      </c>
    </row>
    <row r="199" customHeight="1" spans="1:11">
      <c r="A199" s="106"/>
      <c r="B199" s="287" t="s">
        <v>21</v>
      </c>
      <c r="C199" s="287" t="s">
        <v>1163</v>
      </c>
      <c r="D199" s="171">
        <v>2020</v>
      </c>
      <c r="E199" s="171" t="s">
        <v>853</v>
      </c>
      <c r="F199" s="171" t="s">
        <v>835</v>
      </c>
      <c r="G199" s="171">
        <v>264</v>
      </c>
      <c r="H199" s="171" t="s">
        <v>886</v>
      </c>
      <c r="I199" s="171" t="s">
        <v>30</v>
      </c>
      <c r="J199" s="106"/>
      <c r="K199" s="315">
        <v>30</v>
      </c>
    </row>
    <row r="200" customHeight="1" spans="1:11">
      <c r="A200" s="106"/>
      <c r="B200" s="287" t="s">
        <v>21</v>
      </c>
      <c r="C200" s="287" t="s">
        <v>1164</v>
      </c>
      <c r="D200" s="290">
        <v>2020</v>
      </c>
      <c r="E200" s="290" t="s">
        <v>884</v>
      </c>
      <c r="F200" s="290" t="s">
        <v>922</v>
      </c>
      <c r="G200" s="290" t="s">
        <v>1165</v>
      </c>
      <c r="H200" s="290" t="s">
        <v>1166</v>
      </c>
      <c r="I200" s="290" t="s">
        <v>30</v>
      </c>
      <c r="J200" s="106"/>
      <c r="K200" s="315">
        <v>30</v>
      </c>
    </row>
    <row r="201" customHeight="1" spans="1:11">
      <c r="A201" s="106"/>
      <c r="B201" s="287" t="s">
        <v>21</v>
      </c>
      <c r="C201" s="287" t="s">
        <v>1167</v>
      </c>
      <c r="D201" s="106">
        <v>2017</v>
      </c>
      <c r="E201" s="106" t="s">
        <v>65</v>
      </c>
      <c r="F201" s="300" t="s">
        <v>1168</v>
      </c>
      <c r="G201" s="106">
        <v>345</v>
      </c>
      <c r="H201" s="106"/>
      <c r="I201" s="106" t="s">
        <v>72</v>
      </c>
      <c r="J201" s="106"/>
      <c r="K201" s="315">
        <v>30</v>
      </c>
    </row>
    <row r="202" customHeight="1" spans="1:11">
      <c r="A202" s="106"/>
      <c r="B202" s="287" t="s">
        <v>21</v>
      </c>
      <c r="C202" s="287" t="s">
        <v>1169</v>
      </c>
      <c r="D202" s="106">
        <v>2017</v>
      </c>
      <c r="E202" s="106" t="s">
        <v>65</v>
      </c>
      <c r="F202" s="300" t="s">
        <v>1168</v>
      </c>
      <c r="G202" s="106">
        <v>345</v>
      </c>
      <c r="H202" s="106"/>
      <c r="I202" s="106" t="s">
        <v>72</v>
      </c>
      <c r="J202" s="106"/>
      <c r="K202" s="315">
        <v>30</v>
      </c>
    </row>
    <row r="203" customHeight="1" spans="1:11">
      <c r="A203" s="106"/>
      <c r="B203" s="287" t="s">
        <v>21</v>
      </c>
      <c r="C203" s="287" t="s">
        <v>1170</v>
      </c>
      <c r="D203" s="106">
        <v>2017</v>
      </c>
      <c r="E203" s="106" t="s">
        <v>1171</v>
      </c>
      <c r="F203" s="300" t="s">
        <v>1168</v>
      </c>
      <c r="G203" s="106">
        <v>345</v>
      </c>
      <c r="H203" s="106"/>
      <c r="I203" s="106" t="s">
        <v>72</v>
      </c>
      <c r="J203" s="106"/>
      <c r="K203" s="315">
        <v>30</v>
      </c>
    </row>
    <row r="204" customHeight="1" spans="1:11">
      <c r="A204" s="106"/>
      <c r="B204" s="287" t="s">
        <v>21</v>
      </c>
      <c r="C204" s="287" t="s">
        <v>1172</v>
      </c>
      <c r="D204" s="106">
        <v>2019</v>
      </c>
      <c r="E204" s="106" t="s">
        <v>1173</v>
      </c>
      <c r="F204" s="106" t="s">
        <v>847</v>
      </c>
      <c r="G204" s="106">
        <v>39</v>
      </c>
      <c r="H204" s="106"/>
      <c r="I204" s="106" t="s">
        <v>30</v>
      </c>
      <c r="J204" s="106"/>
      <c r="K204" s="315">
        <v>30</v>
      </c>
    </row>
    <row r="205" customHeight="1" spans="1:11">
      <c r="A205" s="106"/>
      <c r="B205" s="287" t="s">
        <v>21</v>
      </c>
      <c r="C205" s="287" t="s">
        <v>1174</v>
      </c>
      <c r="D205" s="106">
        <v>2019</v>
      </c>
      <c r="E205" s="106" t="s">
        <v>905</v>
      </c>
      <c r="F205" s="106" t="s">
        <v>1175</v>
      </c>
      <c r="G205" s="106">
        <v>323</v>
      </c>
      <c r="H205" s="106"/>
      <c r="I205" s="106" t="s">
        <v>30</v>
      </c>
      <c r="J205" s="106"/>
      <c r="K205" s="315">
        <v>30</v>
      </c>
    </row>
    <row r="206" customHeight="1" spans="1:11">
      <c r="A206" s="106"/>
      <c r="B206" s="287" t="s">
        <v>21</v>
      </c>
      <c r="C206" s="287" t="s">
        <v>1176</v>
      </c>
      <c r="D206" s="106">
        <v>2019</v>
      </c>
      <c r="E206" s="106" t="s">
        <v>905</v>
      </c>
      <c r="F206" s="106" t="s">
        <v>1175</v>
      </c>
      <c r="G206" s="106">
        <v>323</v>
      </c>
      <c r="H206" s="106"/>
      <c r="I206" s="106" t="s">
        <v>30</v>
      </c>
      <c r="J206" s="106"/>
      <c r="K206" s="315">
        <v>30</v>
      </c>
    </row>
    <row r="207" customHeight="1" spans="1:11">
      <c r="A207" s="106"/>
      <c r="B207" s="287" t="s">
        <v>21</v>
      </c>
      <c r="C207" s="287" t="s">
        <v>1177</v>
      </c>
      <c r="D207" s="106">
        <v>2019</v>
      </c>
      <c r="E207" s="106" t="s">
        <v>905</v>
      </c>
      <c r="F207" s="106" t="s">
        <v>1175</v>
      </c>
      <c r="G207" s="106">
        <v>323</v>
      </c>
      <c r="H207" s="106"/>
      <c r="I207" s="106" t="s">
        <v>30</v>
      </c>
      <c r="J207" s="106"/>
      <c r="K207" s="315">
        <v>30</v>
      </c>
    </row>
    <row r="208" customHeight="1" spans="1:11">
      <c r="A208" s="106"/>
      <c r="B208" s="287" t="s">
        <v>21</v>
      </c>
      <c r="C208" s="287" t="s">
        <v>1178</v>
      </c>
      <c r="D208" s="106">
        <v>2019</v>
      </c>
      <c r="E208" s="106" t="s">
        <v>905</v>
      </c>
      <c r="F208" s="106" t="s">
        <v>1175</v>
      </c>
      <c r="G208" s="106">
        <v>323</v>
      </c>
      <c r="H208" s="106"/>
      <c r="I208" s="106" t="s">
        <v>30</v>
      </c>
      <c r="J208" s="106"/>
      <c r="K208" s="315">
        <v>30</v>
      </c>
    </row>
    <row r="209" customHeight="1" spans="1:11">
      <c r="A209" s="106"/>
      <c r="B209" s="287" t="s">
        <v>21</v>
      </c>
      <c r="C209" s="287" t="s">
        <v>1179</v>
      </c>
      <c r="D209" s="106">
        <v>2019</v>
      </c>
      <c r="E209" s="106" t="s">
        <v>905</v>
      </c>
      <c r="F209" s="106" t="s">
        <v>1175</v>
      </c>
      <c r="G209" s="106">
        <v>323</v>
      </c>
      <c r="H209" s="106"/>
      <c r="I209" s="106" t="s">
        <v>30</v>
      </c>
      <c r="J209" s="106"/>
      <c r="K209" s="315">
        <v>30</v>
      </c>
    </row>
    <row r="210" customHeight="1" spans="1:11">
      <c r="A210" s="106"/>
      <c r="B210" s="287" t="s">
        <v>21</v>
      </c>
      <c r="C210" s="287" t="s">
        <v>1180</v>
      </c>
      <c r="D210" s="106">
        <v>2019</v>
      </c>
      <c r="E210" s="106" t="s">
        <v>905</v>
      </c>
      <c r="F210" s="300" t="s">
        <v>1089</v>
      </c>
      <c r="G210" s="106">
        <v>353</v>
      </c>
      <c r="H210" s="106"/>
      <c r="I210" s="106" t="s">
        <v>30</v>
      </c>
      <c r="J210" s="106"/>
      <c r="K210" s="315">
        <v>30</v>
      </c>
    </row>
    <row r="211" customHeight="1" spans="1:11">
      <c r="A211" s="106"/>
      <c r="B211" s="287" t="s">
        <v>66</v>
      </c>
      <c r="C211" s="106">
        <v>3067481</v>
      </c>
      <c r="D211" s="106">
        <v>2020</v>
      </c>
      <c r="E211" s="106" t="s">
        <v>119</v>
      </c>
      <c r="F211" s="106" t="s">
        <v>927</v>
      </c>
      <c r="G211" s="106"/>
      <c r="H211" s="106" t="s">
        <v>953</v>
      </c>
      <c r="I211" s="106" t="s">
        <v>961</v>
      </c>
      <c r="J211" s="106"/>
      <c r="K211" s="315">
        <v>30</v>
      </c>
    </row>
    <row r="212" customHeight="1" spans="1:11">
      <c r="A212" s="106"/>
      <c r="B212" s="287" t="s">
        <v>66</v>
      </c>
      <c r="C212" s="106">
        <v>1753153</v>
      </c>
      <c r="D212" s="106">
        <v>2020</v>
      </c>
      <c r="E212" s="106" t="s">
        <v>119</v>
      </c>
      <c r="F212" s="106" t="s">
        <v>927</v>
      </c>
      <c r="G212" s="106"/>
      <c r="H212" s="106"/>
      <c r="I212" s="106" t="s">
        <v>961</v>
      </c>
      <c r="J212" s="106"/>
      <c r="K212" s="315">
        <v>30</v>
      </c>
    </row>
    <row r="213" customHeight="1" spans="1:11">
      <c r="A213" s="106"/>
      <c r="B213" s="287" t="s">
        <v>66</v>
      </c>
      <c r="C213" s="287" t="s">
        <v>1181</v>
      </c>
      <c r="D213" s="106">
        <v>2020</v>
      </c>
      <c r="E213" s="106" t="s">
        <v>956</v>
      </c>
      <c r="F213" s="106" t="s">
        <v>1182</v>
      </c>
      <c r="G213" s="106"/>
      <c r="H213" s="106" t="s">
        <v>1183</v>
      </c>
      <c r="I213" s="106" t="s">
        <v>68</v>
      </c>
      <c r="J213" s="106"/>
      <c r="K213" s="315">
        <v>30</v>
      </c>
    </row>
    <row r="214" customHeight="1" spans="1:11">
      <c r="A214" s="106"/>
      <c r="B214" s="287" t="s">
        <v>66</v>
      </c>
      <c r="C214" s="106">
        <v>3752423</v>
      </c>
      <c r="D214" s="106">
        <v>2020</v>
      </c>
      <c r="E214" s="106" t="s">
        <v>956</v>
      </c>
      <c r="F214" s="106" t="s">
        <v>880</v>
      </c>
      <c r="G214" s="106"/>
      <c r="H214" s="106" t="s">
        <v>1098</v>
      </c>
      <c r="I214" s="106" t="s">
        <v>467</v>
      </c>
      <c r="J214" s="106"/>
      <c r="K214" s="315">
        <v>30</v>
      </c>
    </row>
    <row r="215" customHeight="1" spans="1:11">
      <c r="A215" s="106"/>
      <c r="B215" s="287" t="s">
        <v>66</v>
      </c>
      <c r="C215" s="106">
        <v>2358667</v>
      </c>
      <c r="D215" s="106">
        <v>2020</v>
      </c>
      <c r="E215" s="106" t="s">
        <v>954</v>
      </c>
      <c r="F215" s="106" t="s">
        <v>845</v>
      </c>
      <c r="G215" s="106"/>
      <c r="H215" s="106"/>
      <c r="I215" s="106" t="s">
        <v>961</v>
      </c>
      <c r="J215" s="106"/>
      <c r="K215" s="315">
        <v>30</v>
      </c>
    </row>
    <row r="216" customHeight="1" spans="1:11">
      <c r="A216" s="106"/>
      <c r="B216" s="287" t="s">
        <v>66</v>
      </c>
      <c r="C216" s="294">
        <v>7830717</v>
      </c>
      <c r="D216" s="294">
        <v>2020</v>
      </c>
      <c r="E216" s="294" t="s">
        <v>119</v>
      </c>
      <c r="F216" s="294" t="s">
        <v>927</v>
      </c>
      <c r="G216" s="294">
        <v>317</v>
      </c>
      <c r="H216" s="294"/>
      <c r="I216" s="294" t="s">
        <v>244</v>
      </c>
      <c r="J216" s="106"/>
      <c r="K216" s="315">
        <v>30</v>
      </c>
    </row>
    <row r="217" customHeight="1" spans="1:11">
      <c r="A217" s="106"/>
      <c r="B217" s="287" t="s">
        <v>66</v>
      </c>
      <c r="C217" s="294">
        <v>2206836</v>
      </c>
      <c r="D217" s="294">
        <v>2020</v>
      </c>
      <c r="E217" s="294" t="s">
        <v>119</v>
      </c>
      <c r="F217" s="294" t="s">
        <v>927</v>
      </c>
      <c r="G217" s="294">
        <v>317</v>
      </c>
      <c r="H217" s="294"/>
      <c r="I217" s="294" t="s">
        <v>244</v>
      </c>
      <c r="J217" s="106"/>
      <c r="K217" s="315">
        <v>30</v>
      </c>
    </row>
    <row r="218" customHeight="1" spans="1:11">
      <c r="A218" s="106"/>
      <c r="B218" s="287" t="s">
        <v>66</v>
      </c>
      <c r="C218" s="294">
        <v>4218615</v>
      </c>
      <c r="D218" s="294">
        <v>2020</v>
      </c>
      <c r="E218" s="294" t="s">
        <v>119</v>
      </c>
      <c r="F218" s="294" t="s">
        <v>927</v>
      </c>
      <c r="G218" s="294">
        <v>317</v>
      </c>
      <c r="H218" s="294"/>
      <c r="I218" s="294" t="s">
        <v>244</v>
      </c>
      <c r="J218" s="106"/>
      <c r="K218" s="315">
        <v>30</v>
      </c>
    </row>
    <row r="219" customHeight="1" spans="1:11">
      <c r="A219" s="106"/>
      <c r="B219" s="287" t="s">
        <v>66</v>
      </c>
      <c r="C219" s="294">
        <v>7026036</v>
      </c>
      <c r="D219" s="294">
        <v>2020</v>
      </c>
      <c r="E219" s="294" t="s">
        <v>119</v>
      </c>
      <c r="F219" s="294" t="s">
        <v>927</v>
      </c>
      <c r="G219" s="294">
        <v>317</v>
      </c>
      <c r="H219" s="294"/>
      <c r="I219" s="294" t="s">
        <v>244</v>
      </c>
      <c r="J219" s="106"/>
      <c r="K219" s="315">
        <v>30</v>
      </c>
    </row>
    <row r="220" customHeight="1" spans="1:11">
      <c r="A220" s="106"/>
      <c r="B220" s="287" t="s">
        <v>66</v>
      </c>
      <c r="C220" s="294">
        <v>7866832</v>
      </c>
      <c r="D220" s="294">
        <v>2020</v>
      </c>
      <c r="E220" s="294" t="s">
        <v>119</v>
      </c>
      <c r="F220" s="294" t="s">
        <v>927</v>
      </c>
      <c r="G220" s="294">
        <v>317</v>
      </c>
      <c r="H220" s="294"/>
      <c r="I220" s="294" t="s">
        <v>244</v>
      </c>
      <c r="J220" s="106"/>
      <c r="K220" s="315">
        <v>30</v>
      </c>
    </row>
    <row r="221" customHeight="1" spans="1:11">
      <c r="A221" s="106"/>
      <c r="B221" s="287" t="s">
        <v>66</v>
      </c>
      <c r="C221" s="294">
        <v>1435556</v>
      </c>
      <c r="D221" s="294">
        <v>2020</v>
      </c>
      <c r="E221" s="294" t="s">
        <v>119</v>
      </c>
      <c r="F221" s="294" t="s">
        <v>927</v>
      </c>
      <c r="G221" s="294">
        <v>317</v>
      </c>
      <c r="H221" s="294"/>
      <c r="I221" s="294" t="s">
        <v>244</v>
      </c>
      <c r="J221" s="106"/>
      <c r="K221" s="315">
        <v>30</v>
      </c>
    </row>
    <row r="222" customHeight="1" spans="1:11">
      <c r="A222" s="106"/>
      <c r="B222" s="287" t="s">
        <v>66</v>
      </c>
      <c r="C222" s="293" t="s">
        <v>1184</v>
      </c>
      <c r="D222" s="294">
        <v>2020</v>
      </c>
      <c r="E222" s="294" t="s">
        <v>119</v>
      </c>
      <c r="F222" s="294" t="s">
        <v>927</v>
      </c>
      <c r="G222" s="294">
        <v>317</v>
      </c>
      <c r="H222" s="294"/>
      <c r="I222" s="294" t="s">
        <v>244</v>
      </c>
      <c r="J222" s="106"/>
      <c r="K222" s="315">
        <v>30</v>
      </c>
    </row>
    <row r="223" customHeight="1" spans="1:11">
      <c r="A223" s="106"/>
      <c r="B223" s="287" t="s">
        <v>66</v>
      </c>
      <c r="C223" s="294">
        <v>4713532</v>
      </c>
      <c r="D223" s="294">
        <v>2020</v>
      </c>
      <c r="E223" s="294" t="s">
        <v>119</v>
      </c>
      <c r="F223" s="294" t="s">
        <v>927</v>
      </c>
      <c r="G223" s="294">
        <v>317</v>
      </c>
      <c r="H223" s="294"/>
      <c r="I223" s="294" t="s">
        <v>244</v>
      </c>
      <c r="J223" s="106"/>
      <c r="K223" s="315">
        <v>30</v>
      </c>
    </row>
    <row r="224" customHeight="1" spans="1:11">
      <c r="A224" s="106"/>
      <c r="B224" s="287" t="s">
        <v>66</v>
      </c>
      <c r="C224" s="294">
        <v>1274585</v>
      </c>
      <c r="D224" s="294">
        <v>2020</v>
      </c>
      <c r="E224" s="294" t="s">
        <v>119</v>
      </c>
      <c r="F224" s="294" t="s">
        <v>927</v>
      </c>
      <c r="G224" s="294">
        <v>317</v>
      </c>
      <c r="H224" s="294"/>
      <c r="I224" s="294" t="s">
        <v>244</v>
      </c>
      <c r="J224" s="106"/>
      <c r="K224" s="315">
        <v>30</v>
      </c>
    </row>
    <row r="225" customHeight="1" spans="1:11">
      <c r="A225" s="106"/>
      <c r="B225" s="287" t="s">
        <v>21</v>
      </c>
      <c r="C225" s="287" t="s">
        <v>1185</v>
      </c>
      <c r="D225" s="106">
        <v>2020</v>
      </c>
      <c r="E225" s="106" t="s">
        <v>1186</v>
      </c>
      <c r="F225" s="106" t="s">
        <v>880</v>
      </c>
      <c r="G225" s="106">
        <v>4</v>
      </c>
      <c r="H225" s="320" t="s">
        <v>1187</v>
      </c>
      <c r="I225" s="106" t="s">
        <v>25</v>
      </c>
      <c r="J225" s="106"/>
      <c r="K225" s="315">
        <v>30</v>
      </c>
    </row>
    <row r="226" customHeight="1" spans="1:11">
      <c r="A226" s="106"/>
      <c r="B226" s="287" t="s">
        <v>21</v>
      </c>
      <c r="C226" s="287" t="s">
        <v>1188</v>
      </c>
      <c r="D226" s="106">
        <v>2020</v>
      </c>
      <c r="E226" s="106" t="s">
        <v>884</v>
      </c>
      <c r="F226" s="106" t="s">
        <v>880</v>
      </c>
      <c r="G226" s="106">
        <v>204</v>
      </c>
      <c r="H226" s="320"/>
      <c r="I226" s="106" t="s">
        <v>25</v>
      </c>
      <c r="J226" s="106"/>
      <c r="K226" s="315">
        <v>30</v>
      </c>
    </row>
    <row r="227" customHeight="1" spans="1:11">
      <c r="A227" s="106"/>
      <c r="B227" s="287" t="s">
        <v>21</v>
      </c>
      <c r="C227" s="287" t="s">
        <v>1189</v>
      </c>
      <c r="D227" s="106">
        <v>2020</v>
      </c>
      <c r="E227" s="106" t="s">
        <v>1190</v>
      </c>
      <c r="F227" s="106" t="s">
        <v>964</v>
      </c>
      <c r="G227" s="106" t="s">
        <v>1191</v>
      </c>
      <c r="H227" s="106" t="s">
        <v>1192</v>
      </c>
      <c r="I227" s="106" t="s">
        <v>25</v>
      </c>
      <c r="J227" s="106"/>
      <c r="K227" s="315">
        <v>30</v>
      </c>
    </row>
    <row r="228" customHeight="1" spans="1:11">
      <c r="A228" s="106"/>
      <c r="B228" s="287" t="s">
        <v>21</v>
      </c>
      <c r="C228" s="287" t="s">
        <v>1193</v>
      </c>
      <c r="D228" s="106">
        <v>2018</v>
      </c>
      <c r="E228" s="106" t="s">
        <v>305</v>
      </c>
      <c r="F228" s="106" t="s">
        <v>1087</v>
      </c>
      <c r="G228" s="106">
        <v>167</v>
      </c>
      <c r="H228" s="106"/>
      <c r="I228" s="106" t="s">
        <v>72</v>
      </c>
      <c r="J228" s="106"/>
      <c r="K228" s="315">
        <v>30</v>
      </c>
    </row>
    <row r="229" customHeight="1" spans="1:11">
      <c r="A229" s="106"/>
      <c r="B229" s="287" t="s">
        <v>21</v>
      </c>
      <c r="C229" s="106">
        <v>54088428</v>
      </c>
      <c r="D229" s="106">
        <v>1979</v>
      </c>
      <c r="E229" s="106" t="s">
        <v>62</v>
      </c>
      <c r="F229" s="106" t="s">
        <v>1194</v>
      </c>
      <c r="G229" s="106"/>
      <c r="H229" s="106">
        <v>308</v>
      </c>
      <c r="I229" s="106" t="s">
        <v>666</v>
      </c>
      <c r="J229" s="106"/>
      <c r="K229" s="315">
        <v>30</v>
      </c>
    </row>
    <row r="230" customHeight="1" spans="1:11">
      <c r="A230" s="106"/>
      <c r="B230" s="287" t="s">
        <v>66</v>
      </c>
      <c r="C230" s="287" t="s">
        <v>1195</v>
      </c>
      <c r="D230" s="106">
        <v>1989</v>
      </c>
      <c r="E230" s="106" t="s">
        <v>90</v>
      </c>
      <c r="F230" s="106" t="s">
        <v>967</v>
      </c>
      <c r="G230" s="106"/>
      <c r="H230" s="106">
        <v>270</v>
      </c>
      <c r="I230" s="106" t="s">
        <v>808</v>
      </c>
      <c r="J230" s="106"/>
      <c r="K230" s="315">
        <v>30</v>
      </c>
    </row>
    <row r="231" customHeight="1" spans="1:11">
      <c r="A231" s="106"/>
      <c r="B231" s="287" t="s">
        <v>21</v>
      </c>
      <c r="C231" s="287" t="s">
        <v>1196</v>
      </c>
      <c r="D231" s="106">
        <v>1987</v>
      </c>
      <c r="E231" s="106" t="s">
        <v>62</v>
      </c>
      <c r="F231" s="106" t="s">
        <v>986</v>
      </c>
      <c r="G231" s="106"/>
      <c r="H231" s="106">
        <v>31</v>
      </c>
      <c r="I231" s="106" t="s">
        <v>25</v>
      </c>
      <c r="J231" s="106"/>
      <c r="K231" s="315">
        <v>30</v>
      </c>
    </row>
    <row r="232" customHeight="1" spans="1:11">
      <c r="A232" s="106"/>
      <c r="B232" s="287" t="s">
        <v>21</v>
      </c>
      <c r="C232" s="287" t="s">
        <v>1197</v>
      </c>
      <c r="D232" s="106">
        <v>1987</v>
      </c>
      <c r="E232" s="106" t="s">
        <v>62</v>
      </c>
      <c r="F232" s="106" t="s">
        <v>986</v>
      </c>
      <c r="G232" s="106"/>
      <c r="H232" s="106">
        <v>31</v>
      </c>
      <c r="I232" s="106" t="s">
        <v>25</v>
      </c>
      <c r="J232" s="106"/>
      <c r="K232" s="315">
        <v>30</v>
      </c>
    </row>
    <row r="233" customHeight="1" spans="1:11">
      <c r="A233" s="106"/>
      <c r="B233" s="287" t="s">
        <v>21</v>
      </c>
      <c r="C233" s="287" t="s">
        <v>1198</v>
      </c>
      <c r="D233" s="106">
        <v>1987</v>
      </c>
      <c r="E233" s="106" t="s">
        <v>62</v>
      </c>
      <c r="F233" s="106" t="s">
        <v>986</v>
      </c>
      <c r="G233" s="106"/>
      <c r="H233" s="106">
        <v>31</v>
      </c>
      <c r="I233" s="106" t="s">
        <v>25</v>
      </c>
      <c r="J233" s="106"/>
      <c r="K233" s="315">
        <v>30</v>
      </c>
    </row>
    <row r="234" customHeight="1" spans="1:11">
      <c r="A234" s="106"/>
      <c r="B234" s="287" t="s">
        <v>21</v>
      </c>
      <c r="C234" s="287" t="s">
        <v>1199</v>
      </c>
      <c r="D234" s="106">
        <v>1989</v>
      </c>
      <c r="E234" s="106" t="s">
        <v>330</v>
      </c>
      <c r="F234" s="106" t="s">
        <v>967</v>
      </c>
      <c r="G234" s="106" t="s">
        <v>968</v>
      </c>
      <c r="H234" s="106" t="s">
        <v>105</v>
      </c>
      <c r="I234" s="106" t="s">
        <v>25</v>
      </c>
      <c r="J234" s="106"/>
      <c r="K234" s="315">
        <v>30</v>
      </c>
    </row>
    <row r="235" customHeight="1" spans="1:11">
      <c r="A235" s="106"/>
      <c r="B235" s="287" t="s">
        <v>66</v>
      </c>
      <c r="C235" s="287" t="s">
        <v>1200</v>
      </c>
      <c r="D235" s="106">
        <v>2019</v>
      </c>
      <c r="E235" s="106" t="s">
        <v>119</v>
      </c>
      <c r="F235" s="106" t="s">
        <v>1201</v>
      </c>
      <c r="G235" s="106">
        <v>302</v>
      </c>
      <c r="H235" s="106" t="s">
        <v>243</v>
      </c>
      <c r="I235" s="106" t="s">
        <v>244</v>
      </c>
      <c r="J235" s="106"/>
      <c r="K235" s="315">
        <v>30</v>
      </c>
    </row>
    <row r="236" customHeight="1" spans="1:11">
      <c r="A236" s="106"/>
      <c r="B236" s="287" t="s">
        <v>66</v>
      </c>
      <c r="C236" s="287" t="s">
        <v>1202</v>
      </c>
      <c r="D236" s="106">
        <v>2019</v>
      </c>
      <c r="E236" s="106" t="s">
        <v>119</v>
      </c>
      <c r="F236" s="106" t="s">
        <v>1201</v>
      </c>
      <c r="G236" s="106">
        <v>302</v>
      </c>
      <c r="H236" s="106" t="s">
        <v>243</v>
      </c>
      <c r="I236" s="106" t="s">
        <v>244</v>
      </c>
      <c r="J236" s="106"/>
      <c r="K236" s="315">
        <v>30</v>
      </c>
    </row>
    <row r="237" customHeight="1" spans="1:11">
      <c r="A237" s="106"/>
      <c r="B237" s="287" t="s">
        <v>66</v>
      </c>
      <c r="C237" s="287" t="s">
        <v>1203</v>
      </c>
      <c r="D237" s="106">
        <v>2019</v>
      </c>
      <c r="E237" s="106" t="s">
        <v>119</v>
      </c>
      <c r="F237" s="106" t="s">
        <v>1201</v>
      </c>
      <c r="G237" s="106">
        <v>302</v>
      </c>
      <c r="H237" s="106" t="s">
        <v>243</v>
      </c>
      <c r="I237" s="106" t="s">
        <v>244</v>
      </c>
      <c r="J237" s="106"/>
      <c r="K237" s="315">
        <v>30</v>
      </c>
    </row>
    <row r="238" customHeight="1" spans="1:11">
      <c r="A238" s="106"/>
      <c r="B238" s="287" t="s">
        <v>66</v>
      </c>
      <c r="C238" s="287" t="s">
        <v>1204</v>
      </c>
      <c r="D238" s="106">
        <v>2019</v>
      </c>
      <c r="E238" s="106" t="s">
        <v>119</v>
      </c>
      <c r="F238" s="106" t="s">
        <v>1201</v>
      </c>
      <c r="G238" s="106">
        <v>302</v>
      </c>
      <c r="H238" s="106" t="s">
        <v>243</v>
      </c>
      <c r="I238" s="106" t="s">
        <v>244</v>
      </c>
      <c r="J238" s="106"/>
      <c r="K238" s="315">
        <v>30</v>
      </c>
    </row>
    <row r="239" customHeight="1" spans="1:11">
      <c r="A239" s="106"/>
      <c r="B239" s="287" t="s">
        <v>66</v>
      </c>
      <c r="C239" s="287" t="s">
        <v>1205</v>
      </c>
      <c r="D239" s="106">
        <v>2019</v>
      </c>
      <c r="E239" s="106" t="s">
        <v>119</v>
      </c>
      <c r="F239" s="106" t="s">
        <v>1201</v>
      </c>
      <c r="G239" s="106">
        <v>302</v>
      </c>
      <c r="H239" s="106" t="s">
        <v>243</v>
      </c>
      <c r="I239" s="106" t="s">
        <v>244</v>
      </c>
      <c r="J239" s="106"/>
      <c r="K239" s="315">
        <v>30</v>
      </c>
    </row>
    <row r="240" customHeight="1" spans="1:11">
      <c r="A240" s="106"/>
      <c r="B240" s="287" t="s">
        <v>66</v>
      </c>
      <c r="C240" s="287" t="s">
        <v>1206</v>
      </c>
      <c r="D240" s="106">
        <v>2019</v>
      </c>
      <c r="E240" s="106" t="s">
        <v>119</v>
      </c>
      <c r="F240" s="106" t="s">
        <v>1201</v>
      </c>
      <c r="G240" s="106">
        <v>302</v>
      </c>
      <c r="H240" s="106" t="s">
        <v>243</v>
      </c>
      <c r="I240" s="106" t="s">
        <v>244</v>
      </c>
      <c r="J240" s="106"/>
      <c r="K240" s="315">
        <v>30</v>
      </c>
    </row>
    <row r="241" customHeight="1" spans="1:11">
      <c r="A241" s="106"/>
      <c r="B241" s="287" t="s">
        <v>66</v>
      </c>
      <c r="C241" s="287" t="s">
        <v>1207</v>
      </c>
      <c r="D241" s="106">
        <v>2019</v>
      </c>
      <c r="E241" s="106" t="s">
        <v>119</v>
      </c>
      <c r="F241" s="106" t="s">
        <v>1201</v>
      </c>
      <c r="G241" s="106">
        <v>302</v>
      </c>
      <c r="H241" s="106" t="s">
        <v>243</v>
      </c>
      <c r="I241" s="106" t="s">
        <v>244</v>
      </c>
      <c r="J241" s="106"/>
      <c r="K241" s="315">
        <v>30</v>
      </c>
    </row>
    <row r="242" customHeight="1" spans="1:11">
      <c r="A242" s="106"/>
      <c r="B242" s="287" t="s">
        <v>66</v>
      </c>
      <c r="C242" s="287" t="s">
        <v>1208</v>
      </c>
      <c r="D242" s="106">
        <v>2019</v>
      </c>
      <c r="E242" s="106" t="s">
        <v>119</v>
      </c>
      <c r="F242" s="106" t="s">
        <v>1201</v>
      </c>
      <c r="G242" s="106">
        <v>302</v>
      </c>
      <c r="H242" s="106" t="s">
        <v>243</v>
      </c>
      <c r="I242" s="106" t="s">
        <v>244</v>
      </c>
      <c r="J242" s="106"/>
      <c r="K242" s="315">
        <v>30</v>
      </c>
    </row>
    <row r="243" customHeight="1" spans="1:11">
      <c r="A243" s="106"/>
      <c r="B243" s="287" t="s">
        <v>66</v>
      </c>
      <c r="C243" s="287" t="s">
        <v>1209</v>
      </c>
      <c r="D243" s="106">
        <v>2019</v>
      </c>
      <c r="E243" s="106" t="s">
        <v>119</v>
      </c>
      <c r="F243" s="106" t="s">
        <v>1201</v>
      </c>
      <c r="G243" s="106">
        <v>302</v>
      </c>
      <c r="H243" s="106" t="s">
        <v>243</v>
      </c>
      <c r="I243" s="106" t="s">
        <v>244</v>
      </c>
      <c r="J243" s="106"/>
      <c r="K243" s="315">
        <v>30</v>
      </c>
    </row>
    <row r="244" customHeight="1" spans="1:11">
      <c r="A244" s="106"/>
      <c r="B244" s="287" t="s">
        <v>66</v>
      </c>
      <c r="C244" s="287" t="s">
        <v>1210</v>
      </c>
      <c r="D244" s="106">
        <v>2019</v>
      </c>
      <c r="E244" s="106" t="s">
        <v>119</v>
      </c>
      <c r="F244" s="106" t="s">
        <v>1201</v>
      </c>
      <c r="G244" s="106">
        <v>302</v>
      </c>
      <c r="H244" s="106" t="s">
        <v>243</v>
      </c>
      <c r="I244" s="106" t="s">
        <v>244</v>
      </c>
      <c r="J244" s="106"/>
      <c r="K244" s="315">
        <v>30</v>
      </c>
    </row>
    <row r="245" customHeight="1" spans="1:11">
      <c r="A245" s="106"/>
      <c r="B245" s="287" t="s">
        <v>66</v>
      </c>
      <c r="C245" s="287" t="s">
        <v>1211</v>
      </c>
      <c r="D245" s="106">
        <v>2019</v>
      </c>
      <c r="E245" s="106" t="s">
        <v>119</v>
      </c>
      <c r="F245" s="106" t="s">
        <v>1201</v>
      </c>
      <c r="G245" s="106">
        <v>302</v>
      </c>
      <c r="H245" s="106" t="s">
        <v>243</v>
      </c>
      <c r="I245" s="106" t="s">
        <v>244</v>
      </c>
      <c r="J245" s="106"/>
      <c r="K245" s="315">
        <v>30</v>
      </c>
    </row>
    <row r="246" customHeight="1" spans="1:11">
      <c r="A246" s="106"/>
      <c r="B246" s="287" t="s">
        <v>21</v>
      </c>
      <c r="C246" s="287" t="s">
        <v>1212</v>
      </c>
      <c r="D246" s="106">
        <v>1989</v>
      </c>
      <c r="E246" s="106" t="s">
        <v>330</v>
      </c>
      <c r="F246" s="106" t="s">
        <v>997</v>
      </c>
      <c r="G246" s="106" t="s">
        <v>1213</v>
      </c>
      <c r="H246" s="106" t="s">
        <v>105</v>
      </c>
      <c r="I246" s="106" t="s">
        <v>25</v>
      </c>
      <c r="J246" s="106"/>
      <c r="K246" s="315">
        <v>30</v>
      </c>
    </row>
    <row r="247" customHeight="1" spans="1:11">
      <c r="A247" s="106"/>
      <c r="B247" s="287"/>
      <c r="C247" s="287" t="s">
        <v>1214</v>
      </c>
      <c r="D247" s="106">
        <v>1990</v>
      </c>
      <c r="E247" s="106" t="s">
        <v>330</v>
      </c>
      <c r="F247" s="106" t="s">
        <v>1215</v>
      </c>
      <c r="G247" s="106" t="s">
        <v>1216</v>
      </c>
      <c r="H247" s="106" t="s">
        <v>105</v>
      </c>
      <c r="I247" s="106" t="s">
        <v>25</v>
      </c>
      <c r="J247" s="106"/>
      <c r="K247" s="315">
        <v>30</v>
      </c>
    </row>
    <row r="248" customHeight="1" spans="1:11">
      <c r="A248" s="106"/>
      <c r="B248" s="287"/>
      <c r="C248" s="287" t="s">
        <v>1217</v>
      </c>
      <c r="D248" s="106">
        <v>1990</v>
      </c>
      <c r="E248" s="106" t="s">
        <v>330</v>
      </c>
      <c r="F248" s="106" t="s">
        <v>1215</v>
      </c>
      <c r="G248" s="106" t="s">
        <v>1216</v>
      </c>
      <c r="H248" s="106" t="s">
        <v>105</v>
      </c>
      <c r="I248" s="106" t="s">
        <v>25</v>
      </c>
      <c r="J248" s="106"/>
      <c r="K248" s="315">
        <v>30</v>
      </c>
    </row>
    <row r="249" customHeight="1" spans="1:11">
      <c r="A249" s="106"/>
      <c r="B249" s="287"/>
      <c r="C249" s="287" t="s">
        <v>1218</v>
      </c>
      <c r="D249" s="106">
        <v>1990</v>
      </c>
      <c r="E249" s="106" t="s">
        <v>330</v>
      </c>
      <c r="F249" s="106" t="s">
        <v>1215</v>
      </c>
      <c r="G249" s="106" t="s">
        <v>1216</v>
      </c>
      <c r="H249" s="106" t="s">
        <v>105</v>
      </c>
      <c r="I249" s="106" t="s">
        <v>25</v>
      </c>
      <c r="J249" s="106"/>
      <c r="K249" s="315">
        <v>30</v>
      </c>
    </row>
    <row r="250" customHeight="1" spans="1:11">
      <c r="A250" s="106"/>
      <c r="B250" s="287" t="s">
        <v>161</v>
      </c>
      <c r="C250" s="287" t="s">
        <v>840</v>
      </c>
      <c r="D250" s="106">
        <v>2020</v>
      </c>
      <c r="E250" s="106" t="s">
        <v>837</v>
      </c>
      <c r="F250" s="106" t="s">
        <v>1219</v>
      </c>
      <c r="G250" s="106">
        <v>6</v>
      </c>
      <c r="H250" s="106" t="s">
        <v>842</v>
      </c>
      <c r="I250" s="106" t="s">
        <v>30</v>
      </c>
      <c r="J250" s="106"/>
      <c r="K250" s="315">
        <v>35</v>
      </c>
    </row>
    <row r="251" customHeight="1" spans="1:11">
      <c r="A251" s="106"/>
      <c r="B251" s="287" t="s">
        <v>21</v>
      </c>
      <c r="C251" s="287" t="s">
        <v>1220</v>
      </c>
      <c r="D251" s="290">
        <v>2020</v>
      </c>
      <c r="E251" s="290" t="s">
        <v>786</v>
      </c>
      <c r="F251" s="290" t="s">
        <v>900</v>
      </c>
      <c r="G251" s="290">
        <v>331</v>
      </c>
      <c r="H251" s="290" t="s">
        <v>889</v>
      </c>
      <c r="I251" s="290" t="s">
        <v>25</v>
      </c>
      <c r="J251" s="106"/>
      <c r="K251" s="315">
        <v>35</v>
      </c>
    </row>
    <row r="252" customHeight="1" spans="1:11">
      <c r="A252" s="106"/>
      <c r="B252" s="287" t="s">
        <v>21</v>
      </c>
      <c r="C252" s="287" t="s">
        <v>1221</v>
      </c>
      <c r="D252" s="171">
        <v>2020</v>
      </c>
      <c r="E252" s="171" t="s">
        <v>853</v>
      </c>
      <c r="F252" s="171" t="s">
        <v>986</v>
      </c>
      <c r="G252" s="171">
        <v>67</v>
      </c>
      <c r="H252" s="171" t="s">
        <v>886</v>
      </c>
      <c r="I252" s="171" t="s">
        <v>30</v>
      </c>
      <c r="J252" s="106"/>
      <c r="K252" s="315">
        <v>35</v>
      </c>
    </row>
    <row r="253" customHeight="1" spans="1:11">
      <c r="A253" s="106"/>
      <c r="B253" s="287" t="s">
        <v>66</v>
      </c>
      <c r="C253" s="287" t="s">
        <v>1222</v>
      </c>
      <c r="D253" s="297">
        <v>3</v>
      </c>
      <c r="E253" s="297" t="s">
        <v>1223</v>
      </c>
      <c r="F253" s="297" t="s">
        <v>982</v>
      </c>
      <c r="G253" s="297">
        <v>5</v>
      </c>
      <c r="H253" s="297"/>
      <c r="I253" s="297" t="s">
        <v>467</v>
      </c>
      <c r="J253" s="106"/>
      <c r="K253" s="315">
        <v>35</v>
      </c>
    </row>
    <row r="254" customHeight="1" spans="1:11">
      <c r="A254" s="106"/>
      <c r="B254" s="287" t="s">
        <v>66</v>
      </c>
      <c r="C254" s="106">
        <v>3025370</v>
      </c>
      <c r="D254" s="106">
        <v>2020</v>
      </c>
      <c r="E254" s="106" t="s">
        <v>1224</v>
      </c>
      <c r="F254" s="106" t="s">
        <v>895</v>
      </c>
      <c r="G254" s="106"/>
      <c r="H254" s="106"/>
      <c r="I254" s="106" t="s">
        <v>961</v>
      </c>
      <c r="J254" s="106"/>
      <c r="K254" s="315">
        <v>35</v>
      </c>
    </row>
    <row r="255" customHeight="1" spans="1:11">
      <c r="A255" s="106"/>
      <c r="B255" s="287" t="s">
        <v>66</v>
      </c>
      <c r="C255" s="106">
        <v>2800785</v>
      </c>
      <c r="D255" s="106">
        <v>2020</v>
      </c>
      <c r="E255" s="106" t="s">
        <v>1099</v>
      </c>
      <c r="F255" s="106" t="s">
        <v>1062</v>
      </c>
      <c r="G255" s="106"/>
      <c r="H255" s="106" t="s">
        <v>1225</v>
      </c>
      <c r="I255" s="106" t="s">
        <v>68</v>
      </c>
      <c r="J255" s="106"/>
      <c r="K255" s="315">
        <v>35</v>
      </c>
    </row>
    <row r="256" customHeight="1" spans="1:11">
      <c r="A256" s="106"/>
      <c r="B256" s="287" t="s">
        <v>66</v>
      </c>
      <c r="C256" s="106">
        <v>6183454</v>
      </c>
      <c r="D256" s="106">
        <v>2020</v>
      </c>
      <c r="E256" s="106" t="s">
        <v>954</v>
      </c>
      <c r="F256" s="106" t="s">
        <v>1060</v>
      </c>
      <c r="G256" s="106"/>
      <c r="H256" s="106" t="s">
        <v>955</v>
      </c>
      <c r="I256" s="106" t="s">
        <v>467</v>
      </c>
      <c r="J256" s="106"/>
      <c r="K256" s="315">
        <v>35</v>
      </c>
    </row>
    <row r="257" customHeight="1" spans="1:11">
      <c r="A257" s="106"/>
      <c r="B257" s="287" t="s">
        <v>66</v>
      </c>
      <c r="C257" s="106">
        <v>7884516</v>
      </c>
      <c r="D257" s="106">
        <v>2020</v>
      </c>
      <c r="E257" s="106" t="s">
        <v>954</v>
      </c>
      <c r="F257" s="106" t="s">
        <v>880</v>
      </c>
      <c r="G257" s="106"/>
      <c r="H257" s="106"/>
      <c r="I257" s="106" t="s">
        <v>961</v>
      </c>
      <c r="J257" s="106"/>
      <c r="K257" s="315">
        <v>35</v>
      </c>
    </row>
    <row r="258" customHeight="1" spans="1:11">
      <c r="A258" s="106"/>
      <c r="B258" s="287" t="s">
        <v>66</v>
      </c>
      <c r="C258" s="294">
        <v>3621585</v>
      </c>
      <c r="D258" s="294">
        <v>2020</v>
      </c>
      <c r="E258" s="294" t="s">
        <v>884</v>
      </c>
      <c r="F258" s="294" t="s">
        <v>895</v>
      </c>
      <c r="G258" s="294">
        <v>261</v>
      </c>
      <c r="H258" s="294" t="s">
        <v>1226</v>
      </c>
      <c r="I258" s="294" t="s">
        <v>244</v>
      </c>
      <c r="J258" s="106"/>
      <c r="K258" s="315">
        <v>35</v>
      </c>
    </row>
    <row r="259" customHeight="1" spans="1:11">
      <c r="A259" s="106"/>
      <c r="B259" s="287" t="s">
        <v>21</v>
      </c>
      <c r="C259" s="287" t="s">
        <v>1227</v>
      </c>
      <c r="D259" s="106">
        <v>2020</v>
      </c>
      <c r="E259" s="106" t="s">
        <v>884</v>
      </c>
      <c r="F259" s="106" t="s">
        <v>880</v>
      </c>
      <c r="G259" s="106">
        <v>204</v>
      </c>
      <c r="H259" s="106"/>
      <c r="I259" s="106" t="s">
        <v>25</v>
      </c>
      <c r="J259" s="106"/>
      <c r="K259" s="315">
        <v>35</v>
      </c>
    </row>
    <row r="260" customHeight="1" spans="1:11">
      <c r="A260" s="106"/>
      <c r="B260" s="293" t="s">
        <v>21</v>
      </c>
      <c r="C260" s="293" t="s">
        <v>1228</v>
      </c>
      <c r="D260" s="294">
        <v>2020</v>
      </c>
      <c r="E260" s="294" t="s">
        <v>119</v>
      </c>
      <c r="F260" s="294" t="s">
        <v>1229</v>
      </c>
      <c r="G260" s="294">
        <v>175</v>
      </c>
      <c r="H260" s="294" t="s">
        <v>1230</v>
      </c>
      <c r="I260" s="294" t="s">
        <v>30</v>
      </c>
      <c r="J260" s="106"/>
      <c r="K260" s="315">
        <v>35</v>
      </c>
    </row>
    <row r="261" customHeight="1" spans="1:11">
      <c r="A261" s="106"/>
      <c r="B261" s="287" t="s">
        <v>21</v>
      </c>
      <c r="C261" s="287" t="s">
        <v>1231</v>
      </c>
      <c r="D261" s="106">
        <v>1989</v>
      </c>
      <c r="E261" s="106" t="s">
        <v>330</v>
      </c>
      <c r="F261" s="106" t="s">
        <v>967</v>
      </c>
      <c r="G261" s="106" t="s">
        <v>968</v>
      </c>
      <c r="H261" s="106" t="s">
        <v>105</v>
      </c>
      <c r="I261" s="106" t="s">
        <v>25</v>
      </c>
      <c r="J261" s="106"/>
      <c r="K261" s="315">
        <v>35</v>
      </c>
    </row>
    <row r="262" customHeight="1" spans="1:11">
      <c r="A262" s="106"/>
      <c r="B262" s="287" t="s">
        <v>21</v>
      </c>
      <c r="C262" s="287" t="s">
        <v>1232</v>
      </c>
      <c r="D262" s="106">
        <v>1989</v>
      </c>
      <c r="E262" s="106" t="s">
        <v>330</v>
      </c>
      <c r="F262" s="106" t="s">
        <v>967</v>
      </c>
      <c r="G262" s="106" t="s">
        <v>968</v>
      </c>
      <c r="H262" s="106" t="s">
        <v>105</v>
      </c>
      <c r="I262" s="106" t="s">
        <v>25</v>
      </c>
      <c r="J262" s="106"/>
      <c r="K262" s="315">
        <v>35</v>
      </c>
    </row>
    <row r="263" customHeight="1" spans="1:11">
      <c r="A263" s="106"/>
      <c r="B263" s="287" t="s">
        <v>21</v>
      </c>
      <c r="C263" s="287" t="s">
        <v>1233</v>
      </c>
      <c r="D263" s="106">
        <v>1989</v>
      </c>
      <c r="E263" s="106" t="s">
        <v>330</v>
      </c>
      <c r="F263" s="106" t="s">
        <v>967</v>
      </c>
      <c r="G263" s="106" t="s">
        <v>968</v>
      </c>
      <c r="H263" s="106" t="s">
        <v>105</v>
      </c>
      <c r="I263" s="106" t="s">
        <v>25</v>
      </c>
      <c r="J263" s="106"/>
      <c r="K263" s="315">
        <v>35</v>
      </c>
    </row>
    <row r="264" customHeight="1" spans="1:11">
      <c r="A264" s="106"/>
      <c r="B264" s="287" t="s">
        <v>21</v>
      </c>
      <c r="C264" s="287" t="s">
        <v>1234</v>
      </c>
      <c r="D264" s="106">
        <v>1989</v>
      </c>
      <c r="E264" s="106" t="s">
        <v>330</v>
      </c>
      <c r="F264" s="106" t="s">
        <v>967</v>
      </c>
      <c r="G264" s="106" t="s">
        <v>968</v>
      </c>
      <c r="H264" s="106" t="s">
        <v>105</v>
      </c>
      <c r="I264" s="106" t="s">
        <v>25</v>
      </c>
      <c r="J264" s="106"/>
      <c r="K264" s="315">
        <v>35</v>
      </c>
    </row>
    <row r="265" customHeight="1" spans="1:11">
      <c r="A265" s="106"/>
      <c r="B265" s="287" t="s">
        <v>21</v>
      </c>
      <c r="C265" s="287" t="s">
        <v>1235</v>
      </c>
      <c r="D265" s="106">
        <v>1989</v>
      </c>
      <c r="E265" s="106" t="s">
        <v>330</v>
      </c>
      <c r="F265" s="106" t="s">
        <v>967</v>
      </c>
      <c r="G265" s="106" t="s">
        <v>968</v>
      </c>
      <c r="H265" s="106" t="s">
        <v>105</v>
      </c>
      <c r="I265" s="106" t="s">
        <v>25</v>
      </c>
      <c r="J265" s="106"/>
      <c r="K265" s="315">
        <v>35</v>
      </c>
    </row>
    <row r="266" customHeight="1" spans="1:11">
      <c r="A266" s="106"/>
      <c r="B266" s="287" t="s">
        <v>21</v>
      </c>
      <c r="C266" s="287" t="s">
        <v>1236</v>
      </c>
      <c r="D266" s="106">
        <v>1989</v>
      </c>
      <c r="E266" s="106" t="s">
        <v>330</v>
      </c>
      <c r="F266" s="106" t="s">
        <v>967</v>
      </c>
      <c r="G266" s="106" t="s">
        <v>968</v>
      </c>
      <c r="H266" s="106" t="s">
        <v>105</v>
      </c>
      <c r="I266" s="106" t="s">
        <v>25</v>
      </c>
      <c r="J266" s="106"/>
      <c r="K266" s="315">
        <v>35</v>
      </c>
    </row>
    <row r="267" customHeight="1" spans="1:11">
      <c r="A267" s="106"/>
      <c r="B267" s="287" t="s">
        <v>21</v>
      </c>
      <c r="C267" s="287" t="s">
        <v>1237</v>
      </c>
      <c r="D267" s="106">
        <v>1989</v>
      </c>
      <c r="E267" s="106" t="s">
        <v>330</v>
      </c>
      <c r="F267" s="106" t="s">
        <v>967</v>
      </c>
      <c r="G267" s="106" t="s">
        <v>968</v>
      </c>
      <c r="H267" s="106" t="s">
        <v>105</v>
      </c>
      <c r="I267" s="106" t="s">
        <v>25</v>
      </c>
      <c r="J267" s="106"/>
      <c r="K267" s="315">
        <v>35</v>
      </c>
    </row>
    <row r="268" customHeight="1" spans="1:11">
      <c r="A268" s="106"/>
      <c r="B268" s="287" t="s">
        <v>21</v>
      </c>
      <c r="C268" s="287" t="s">
        <v>1238</v>
      </c>
      <c r="D268" s="106">
        <v>1989</v>
      </c>
      <c r="E268" s="106" t="s">
        <v>330</v>
      </c>
      <c r="F268" s="106" t="s">
        <v>967</v>
      </c>
      <c r="G268" s="106" t="s">
        <v>968</v>
      </c>
      <c r="H268" s="106" t="s">
        <v>105</v>
      </c>
      <c r="I268" s="106" t="s">
        <v>25</v>
      </c>
      <c r="J268" s="106"/>
      <c r="K268" s="315">
        <v>35</v>
      </c>
    </row>
    <row r="269" customHeight="1" spans="1:11">
      <c r="A269" s="106"/>
      <c r="B269" s="287" t="s">
        <v>21</v>
      </c>
      <c r="C269" s="287" t="s">
        <v>1239</v>
      </c>
      <c r="D269" s="106">
        <v>1989</v>
      </c>
      <c r="E269" s="106" t="s">
        <v>330</v>
      </c>
      <c r="F269" s="106" t="s">
        <v>967</v>
      </c>
      <c r="G269" s="106" t="s">
        <v>968</v>
      </c>
      <c r="H269" s="106" t="s">
        <v>105</v>
      </c>
      <c r="I269" s="106" t="s">
        <v>25</v>
      </c>
      <c r="J269" s="106"/>
      <c r="K269" s="315">
        <v>35</v>
      </c>
    </row>
    <row r="270" customHeight="1" spans="1:11">
      <c r="A270" s="106"/>
      <c r="B270" s="287" t="s">
        <v>21</v>
      </c>
      <c r="C270" s="287" t="s">
        <v>1240</v>
      </c>
      <c r="D270" s="106">
        <v>1989</v>
      </c>
      <c r="E270" s="106" t="s">
        <v>330</v>
      </c>
      <c r="F270" s="106" t="s">
        <v>967</v>
      </c>
      <c r="G270" s="106" t="s">
        <v>968</v>
      </c>
      <c r="H270" s="106" t="s">
        <v>105</v>
      </c>
      <c r="I270" s="106" t="s">
        <v>25</v>
      </c>
      <c r="J270" s="106"/>
      <c r="K270" s="315">
        <v>35</v>
      </c>
    </row>
    <row r="271" customHeight="1" spans="1:11">
      <c r="A271" s="106"/>
      <c r="B271" s="287"/>
      <c r="C271" s="287" t="s">
        <v>1241</v>
      </c>
      <c r="D271" s="106">
        <v>1989</v>
      </c>
      <c r="E271" s="106" t="s">
        <v>996</v>
      </c>
      <c r="F271" s="106" t="s">
        <v>967</v>
      </c>
      <c r="G271" s="106">
        <v>490</v>
      </c>
      <c r="H271" s="106" t="s">
        <v>105</v>
      </c>
      <c r="I271" s="106" t="s">
        <v>25</v>
      </c>
      <c r="J271" s="106"/>
      <c r="K271" s="315">
        <v>35</v>
      </c>
    </row>
    <row r="272" customHeight="1" spans="1:11">
      <c r="A272" s="106"/>
      <c r="B272" s="287"/>
      <c r="C272" s="287" t="s">
        <v>1242</v>
      </c>
      <c r="D272" s="106">
        <v>1989</v>
      </c>
      <c r="E272" s="106" t="s">
        <v>996</v>
      </c>
      <c r="F272" s="106" t="s">
        <v>967</v>
      </c>
      <c r="G272" s="106">
        <v>490</v>
      </c>
      <c r="H272" s="106" t="s">
        <v>105</v>
      </c>
      <c r="I272" s="106" t="s">
        <v>25</v>
      </c>
      <c r="J272" s="106"/>
      <c r="K272" s="315">
        <v>35</v>
      </c>
    </row>
    <row r="273" customHeight="1" spans="1:11">
      <c r="A273" s="106"/>
      <c r="B273" s="287"/>
      <c r="C273" s="287" t="s">
        <v>1243</v>
      </c>
      <c r="D273" s="106">
        <v>1989</v>
      </c>
      <c r="E273" s="106" t="s">
        <v>996</v>
      </c>
      <c r="F273" s="106" t="s">
        <v>967</v>
      </c>
      <c r="G273" s="106">
        <v>490</v>
      </c>
      <c r="H273" s="106" t="s">
        <v>105</v>
      </c>
      <c r="I273" s="106" t="s">
        <v>25</v>
      </c>
      <c r="J273" s="106"/>
      <c r="K273" s="315">
        <v>35</v>
      </c>
    </row>
    <row r="274" customHeight="1" spans="1:11">
      <c r="A274" s="106"/>
      <c r="B274" s="287"/>
      <c r="C274" s="287" t="s">
        <v>1244</v>
      </c>
      <c r="D274" s="106">
        <v>1989</v>
      </c>
      <c r="E274" s="106" t="s">
        <v>996</v>
      </c>
      <c r="F274" s="106" t="s">
        <v>967</v>
      </c>
      <c r="G274" s="106">
        <v>490</v>
      </c>
      <c r="H274" s="106" t="s">
        <v>105</v>
      </c>
      <c r="I274" s="106" t="s">
        <v>25</v>
      </c>
      <c r="J274" s="106"/>
      <c r="K274" s="315">
        <v>35</v>
      </c>
    </row>
    <row r="275" customHeight="1" spans="1:11">
      <c r="A275" s="106"/>
      <c r="B275" s="287"/>
      <c r="C275" s="287" t="s">
        <v>1245</v>
      </c>
      <c r="D275" s="106">
        <v>1989</v>
      </c>
      <c r="E275" s="106" t="s">
        <v>996</v>
      </c>
      <c r="F275" s="106" t="s">
        <v>967</v>
      </c>
      <c r="G275" s="106">
        <v>490</v>
      </c>
      <c r="H275" s="106" t="s">
        <v>105</v>
      </c>
      <c r="I275" s="106" t="s">
        <v>25</v>
      </c>
      <c r="J275" s="106"/>
      <c r="K275" s="315">
        <v>35</v>
      </c>
    </row>
    <row r="276" customHeight="1" spans="1:11">
      <c r="A276" s="106"/>
      <c r="B276" s="287"/>
      <c r="C276" s="287" t="s">
        <v>1246</v>
      </c>
      <c r="D276" s="106">
        <v>1989</v>
      </c>
      <c r="E276" s="106" t="s">
        <v>996</v>
      </c>
      <c r="F276" s="106" t="s">
        <v>967</v>
      </c>
      <c r="G276" s="106">
        <v>490</v>
      </c>
      <c r="H276" s="106" t="s">
        <v>105</v>
      </c>
      <c r="I276" s="106" t="s">
        <v>25</v>
      </c>
      <c r="J276" s="106"/>
      <c r="K276" s="315">
        <v>35</v>
      </c>
    </row>
    <row r="277" customHeight="1" spans="1:11">
      <c r="A277" s="106"/>
      <c r="B277" s="287"/>
      <c r="C277" s="287" t="s">
        <v>1247</v>
      </c>
      <c r="D277" s="106">
        <v>1989</v>
      </c>
      <c r="E277" s="106" t="s">
        <v>330</v>
      </c>
      <c r="F277" s="106" t="s">
        <v>997</v>
      </c>
      <c r="G277" s="106" t="s">
        <v>1213</v>
      </c>
      <c r="H277" s="106" t="s">
        <v>243</v>
      </c>
      <c r="I277" s="106" t="s">
        <v>25</v>
      </c>
      <c r="J277" s="106"/>
      <c r="K277" s="315">
        <v>35</v>
      </c>
    </row>
    <row r="278" customHeight="1" spans="1:11">
      <c r="A278" s="106"/>
      <c r="B278" s="287"/>
      <c r="C278" s="287" t="s">
        <v>1248</v>
      </c>
      <c r="D278" s="106">
        <v>1989</v>
      </c>
      <c r="E278" s="106" t="s">
        <v>330</v>
      </c>
      <c r="F278" s="106" t="s">
        <v>967</v>
      </c>
      <c r="G278" s="106" t="s">
        <v>968</v>
      </c>
      <c r="H278" s="106" t="s">
        <v>105</v>
      </c>
      <c r="I278" s="106" t="s">
        <v>25</v>
      </c>
      <c r="J278" s="106"/>
      <c r="K278" s="315">
        <v>35</v>
      </c>
    </row>
    <row r="279" customHeight="1" spans="1:11">
      <c r="A279" s="106"/>
      <c r="B279" s="287"/>
      <c r="C279" s="287" t="s">
        <v>1249</v>
      </c>
      <c r="D279" s="106">
        <v>1989</v>
      </c>
      <c r="E279" s="106" t="s">
        <v>330</v>
      </c>
      <c r="F279" s="106" t="s">
        <v>967</v>
      </c>
      <c r="G279" s="106" t="s">
        <v>968</v>
      </c>
      <c r="H279" s="106" t="s">
        <v>105</v>
      </c>
      <c r="I279" s="106" t="s">
        <v>25</v>
      </c>
      <c r="J279" s="106"/>
      <c r="K279" s="315">
        <v>35</v>
      </c>
    </row>
    <row r="280" customHeight="1" spans="1:11">
      <c r="A280" s="106"/>
      <c r="B280" s="287"/>
      <c r="C280" s="287" t="s">
        <v>1250</v>
      </c>
      <c r="D280" s="106">
        <v>1989</v>
      </c>
      <c r="E280" s="106" t="s">
        <v>330</v>
      </c>
      <c r="F280" s="106" t="s">
        <v>967</v>
      </c>
      <c r="G280" s="106" t="s">
        <v>968</v>
      </c>
      <c r="H280" s="106" t="s">
        <v>105</v>
      </c>
      <c r="I280" s="106" t="s">
        <v>25</v>
      </c>
      <c r="J280" s="106"/>
      <c r="K280" s="315">
        <v>35</v>
      </c>
    </row>
    <row r="281" customHeight="1" spans="1:11">
      <c r="A281" s="106"/>
      <c r="B281" s="287"/>
      <c r="C281" s="287" t="s">
        <v>1251</v>
      </c>
      <c r="D281" s="106">
        <v>1989</v>
      </c>
      <c r="E281" s="106" t="s">
        <v>330</v>
      </c>
      <c r="F281" s="106" t="s">
        <v>967</v>
      </c>
      <c r="G281" s="106" t="s">
        <v>968</v>
      </c>
      <c r="H281" s="106" t="s">
        <v>105</v>
      </c>
      <c r="I281" s="106" t="s">
        <v>25</v>
      </c>
      <c r="J281" s="106"/>
      <c r="K281" s="315">
        <v>35</v>
      </c>
    </row>
    <row r="282" customHeight="1" spans="1:11">
      <c r="A282" s="106"/>
      <c r="B282" s="287"/>
      <c r="C282" s="287" t="s">
        <v>1252</v>
      </c>
      <c r="D282" s="106">
        <v>1989</v>
      </c>
      <c r="E282" s="106" t="s">
        <v>330</v>
      </c>
      <c r="F282" s="106" t="s">
        <v>967</v>
      </c>
      <c r="G282" s="106" t="s">
        <v>968</v>
      </c>
      <c r="H282" s="106" t="s">
        <v>105</v>
      </c>
      <c r="I282" s="106" t="s">
        <v>25</v>
      </c>
      <c r="J282" s="106"/>
      <c r="K282" s="315">
        <v>35</v>
      </c>
    </row>
    <row r="283" customHeight="1" spans="1:11">
      <c r="A283" s="106"/>
      <c r="B283" s="287"/>
      <c r="C283" s="287" t="s">
        <v>1253</v>
      </c>
      <c r="D283" s="106">
        <v>1989</v>
      </c>
      <c r="E283" s="106" t="s">
        <v>330</v>
      </c>
      <c r="F283" s="106" t="s">
        <v>967</v>
      </c>
      <c r="G283" s="106" t="s">
        <v>968</v>
      </c>
      <c r="H283" s="106" t="s">
        <v>105</v>
      </c>
      <c r="I283" s="106" t="s">
        <v>25</v>
      </c>
      <c r="J283" s="106"/>
      <c r="K283" s="315">
        <v>35</v>
      </c>
    </row>
    <row r="284" customHeight="1" spans="1:11">
      <c r="A284" s="106"/>
      <c r="B284" s="287"/>
      <c r="C284" s="287" t="s">
        <v>1254</v>
      </c>
      <c r="D284" s="106">
        <v>1989</v>
      </c>
      <c r="E284" s="106" t="s">
        <v>330</v>
      </c>
      <c r="F284" s="106" t="s">
        <v>967</v>
      </c>
      <c r="G284" s="106" t="s">
        <v>968</v>
      </c>
      <c r="H284" s="106" t="s">
        <v>105</v>
      </c>
      <c r="I284" s="106" t="s">
        <v>25</v>
      </c>
      <c r="J284" s="106"/>
      <c r="K284" s="315">
        <v>35</v>
      </c>
    </row>
    <row r="285" customHeight="1" spans="1:11">
      <c r="A285" s="106"/>
      <c r="B285" s="287"/>
      <c r="C285" s="287" t="s">
        <v>1255</v>
      </c>
      <c r="D285" s="106">
        <v>1989</v>
      </c>
      <c r="E285" s="106" t="s">
        <v>330</v>
      </c>
      <c r="F285" s="106" t="s">
        <v>967</v>
      </c>
      <c r="G285" s="106" t="s">
        <v>968</v>
      </c>
      <c r="H285" s="106" t="s">
        <v>105</v>
      </c>
      <c r="I285" s="106" t="s">
        <v>25</v>
      </c>
      <c r="J285" s="106"/>
      <c r="K285" s="315">
        <v>35</v>
      </c>
    </row>
    <row r="286" customHeight="1" spans="1:11">
      <c r="A286" s="106"/>
      <c r="B286" s="287"/>
      <c r="C286" s="287" t="s">
        <v>1256</v>
      </c>
      <c r="D286" s="106">
        <v>1989</v>
      </c>
      <c r="E286" s="106" t="s">
        <v>330</v>
      </c>
      <c r="F286" s="106" t="s">
        <v>967</v>
      </c>
      <c r="G286" s="106" t="s">
        <v>968</v>
      </c>
      <c r="H286" s="106" t="s">
        <v>105</v>
      </c>
      <c r="I286" s="106" t="s">
        <v>25</v>
      </c>
      <c r="J286" s="106"/>
      <c r="K286" s="315">
        <v>35</v>
      </c>
    </row>
    <row r="287" customHeight="1" spans="1:11">
      <c r="A287" s="106"/>
      <c r="B287" s="287"/>
      <c r="C287" s="287" t="s">
        <v>1257</v>
      </c>
      <c r="D287" s="106">
        <v>1989</v>
      </c>
      <c r="E287" s="106" t="s">
        <v>330</v>
      </c>
      <c r="F287" s="106" t="s">
        <v>967</v>
      </c>
      <c r="G287" s="106" t="s">
        <v>968</v>
      </c>
      <c r="H287" s="106" t="s">
        <v>105</v>
      </c>
      <c r="I287" s="106" t="s">
        <v>25</v>
      </c>
      <c r="J287" s="106"/>
      <c r="K287" s="315">
        <v>35</v>
      </c>
    </row>
    <row r="288" customHeight="1" spans="1:11">
      <c r="A288" s="106"/>
      <c r="B288" s="287"/>
      <c r="C288" s="287" t="s">
        <v>1258</v>
      </c>
      <c r="D288" s="106">
        <v>1989</v>
      </c>
      <c r="E288" s="106" t="s">
        <v>330</v>
      </c>
      <c r="F288" s="106" t="s">
        <v>967</v>
      </c>
      <c r="G288" s="106" t="s">
        <v>968</v>
      </c>
      <c r="H288" s="106" t="s">
        <v>105</v>
      </c>
      <c r="I288" s="106" t="s">
        <v>25</v>
      </c>
      <c r="J288" s="106"/>
      <c r="K288" s="315">
        <v>35</v>
      </c>
    </row>
    <row r="289" customHeight="1" spans="1:11">
      <c r="A289" s="106"/>
      <c r="B289" s="287"/>
      <c r="C289" s="287" t="s">
        <v>1259</v>
      </c>
      <c r="D289" s="106">
        <v>1989</v>
      </c>
      <c r="E289" s="106" t="s">
        <v>330</v>
      </c>
      <c r="F289" s="106" t="s">
        <v>967</v>
      </c>
      <c r="G289" s="106" t="s">
        <v>968</v>
      </c>
      <c r="H289" s="106" t="s">
        <v>105</v>
      </c>
      <c r="I289" s="106" t="s">
        <v>25</v>
      </c>
      <c r="J289" s="106"/>
      <c r="K289" s="315">
        <v>35</v>
      </c>
    </row>
    <row r="290" customHeight="1" spans="1:11">
      <c r="A290" s="106"/>
      <c r="B290" s="287"/>
      <c r="C290" s="287" t="s">
        <v>1260</v>
      </c>
      <c r="D290" s="106">
        <v>1989</v>
      </c>
      <c r="E290" s="106" t="s">
        <v>330</v>
      </c>
      <c r="F290" s="106" t="s">
        <v>967</v>
      </c>
      <c r="G290" s="106" t="s">
        <v>968</v>
      </c>
      <c r="H290" s="106" t="s">
        <v>105</v>
      </c>
      <c r="I290" s="106" t="s">
        <v>25</v>
      </c>
      <c r="J290" s="106"/>
      <c r="K290" s="315">
        <v>35</v>
      </c>
    </row>
    <row r="291" customHeight="1" spans="1:11">
      <c r="A291" s="106"/>
      <c r="B291" s="287"/>
      <c r="C291" s="287" t="s">
        <v>1261</v>
      </c>
      <c r="D291" s="106">
        <v>1989</v>
      </c>
      <c r="E291" s="106" t="s">
        <v>330</v>
      </c>
      <c r="F291" s="106" t="s">
        <v>967</v>
      </c>
      <c r="G291" s="106" t="s">
        <v>968</v>
      </c>
      <c r="H291" s="106" t="s">
        <v>105</v>
      </c>
      <c r="I291" s="106" t="s">
        <v>25</v>
      </c>
      <c r="J291" s="106"/>
      <c r="K291" s="315">
        <v>35</v>
      </c>
    </row>
    <row r="292" customHeight="1" spans="1:11">
      <c r="A292" s="106"/>
      <c r="B292" s="287"/>
      <c r="C292" s="287" t="s">
        <v>1262</v>
      </c>
      <c r="D292" s="106">
        <v>1989</v>
      </c>
      <c r="E292" s="106" t="s">
        <v>330</v>
      </c>
      <c r="F292" s="106" t="s">
        <v>967</v>
      </c>
      <c r="G292" s="106" t="s">
        <v>968</v>
      </c>
      <c r="H292" s="106" t="s">
        <v>105</v>
      </c>
      <c r="I292" s="106" t="s">
        <v>25</v>
      </c>
      <c r="J292" s="106"/>
      <c r="K292" s="315">
        <v>35</v>
      </c>
    </row>
    <row r="293" customHeight="1" spans="1:11">
      <c r="A293" s="106"/>
      <c r="B293" s="287"/>
      <c r="C293" s="287" t="s">
        <v>1263</v>
      </c>
      <c r="D293" s="106">
        <v>1989</v>
      </c>
      <c r="E293" s="106" t="s">
        <v>330</v>
      </c>
      <c r="F293" s="106" t="s">
        <v>967</v>
      </c>
      <c r="G293" s="106" t="s">
        <v>968</v>
      </c>
      <c r="H293" s="106" t="s">
        <v>105</v>
      </c>
      <c r="I293" s="106" t="s">
        <v>25</v>
      </c>
      <c r="J293" s="106"/>
      <c r="K293" s="315">
        <v>35</v>
      </c>
    </row>
    <row r="294" customHeight="1" spans="1:11">
      <c r="A294" s="106"/>
      <c r="B294" s="287"/>
      <c r="C294" s="287" t="s">
        <v>1264</v>
      </c>
      <c r="D294" s="106">
        <v>1989</v>
      </c>
      <c r="E294" s="106" t="s">
        <v>330</v>
      </c>
      <c r="F294" s="106" t="s">
        <v>967</v>
      </c>
      <c r="G294" s="106" t="s">
        <v>968</v>
      </c>
      <c r="H294" s="106" t="s">
        <v>105</v>
      </c>
      <c r="I294" s="106" t="s">
        <v>25</v>
      </c>
      <c r="J294" s="106"/>
      <c r="K294" s="315">
        <v>35</v>
      </c>
    </row>
    <row r="295" customHeight="1" spans="1:11">
      <c r="A295" s="106"/>
      <c r="B295" s="287"/>
      <c r="C295" s="287" t="s">
        <v>1265</v>
      </c>
      <c r="D295" s="106">
        <v>1982</v>
      </c>
      <c r="E295" s="106" t="s">
        <v>62</v>
      </c>
      <c r="F295" s="106" t="s">
        <v>1266</v>
      </c>
      <c r="G295" s="106">
        <v>211</v>
      </c>
      <c r="H295" s="106" t="s">
        <v>105</v>
      </c>
      <c r="I295" s="106" t="s">
        <v>25</v>
      </c>
      <c r="J295" s="106"/>
      <c r="K295" s="315">
        <v>35</v>
      </c>
    </row>
    <row r="296" customHeight="1" spans="1:11">
      <c r="A296" s="106"/>
      <c r="B296" s="287"/>
      <c r="C296" s="287" t="s">
        <v>1267</v>
      </c>
      <c r="D296" s="106">
        <v>1989</v>
      </c>
      <c r="E296" s="106" t="s">
        <v>330</v>
      </c>
      <c r="F296" s="106" t="s">
        <v>1268</v>
      </c>
      <c r="G296" s="106" t="s">
        <v>1269</v>
      </c>
      <c r="H296" s="106" t="s">
        <v>105</v>
      </c>
      <c r="I296" s="106" t="s">
        <v>25</v>
      </c>
      <c r="J296" s="106"/>
      <c r="K296" s="315">
        <v>35</v>
      </c>
    </row>
    <row r="297" customHeight="1" spans="1:11">
      <c r="A297" s="106"/>
      <c r="B297" s="287"/>
      <c r="C297" s="287" t="s">
        <v>1270</v>
      </c>
      <c r="D297" s="106">
        <v>1989</v>
      </c>
      <c r="E297" s="106" t="s">
        <v>330</v>
      </c>
      <c r="F297" s="106" t="s">
        <v>1268</v>
      </c>
      <c r="G297" s="106" t="s">
        <v>1269</v>
      </c>
      <c r="H297" s="106" t="s">
        <v>105</v>
      </c>
      <c r="I297" s="106" t="s">
        <v>25</v>
      </c>
      <c r="J297" s="106"/>
      <c r="K297" s="315">
        <v>35</v>
      </c>
    </row>
    <row r="298" customHeight="1" spans="1:11">
      <c r="A298" s="106"/>
      <c r="B298" s="287"/>
      <c r="C298" s="287" t="s">
        <v>1271</v>
      </c>
      <c r="D298" s="106">
        <v>1989</v>
      </c>
      <c r="E298" s="106" t="s">
        <v>330</v>
      </c>
      <c r="F298" s="106" t="s">
        <v>1268</v>
      </c>
      <c r="G298" s="106" t="s">
        <v>1269</v>
      </c>
      <c r="H298" s="106" t="s">
        <v>105</v>
      </c>
      <c r="I298" s="106" t="s">
        <v>25</v>
      </c>
      <c r="J298" s="106"/>
      <c r="K298" s="315">
        <v>35</v>
      </c>
    </row>
    <row r="299" customHeight="1" spans="1:11">
      <c r="A299" s="106"/>
      <c r="B299" s="287"/>
      <c r="C299" s="287" t="s">
        <v>1272</v>
      </c>
      <c r="D299" s="106">
        <v>1989</v>
      </c>
      <c r="E299" s="106" t="s">
        <v>330</v>
      </c>
      <c r="F299" s="106" t="s">
        <v>1268</v>
      </c>
      <c r="G299" s="106" t="s">
        <v>1269</v>
      </c>
      <c r="H299" s="106" t="s">
        <v>105</v>
      </c>
      <c r="I299" s="106" t="s">
        <v>25</v>
      </c>
      <c r="J299" s="106"/>
      <c r="K299" s="315">
        <v>35</v>
      </c>
    </row>
    <row r="300" customHeight="1" spans="1:11">
      <c r="A300" s="106"/>
      <c r="B300" s="287"/>
      <c r="C300" s="287" t="s">
        <v>1273</v>
      </c>
      <c r="D300" s="106">
        <v>1989</v>
      </c>
      <c r="E300" s="106" t="s">
        <v>330</v>
      </c>
      <c r="F300" s="106" t="s">
        <v>1268</v>
      </c>
      <c r="G300" s="106" t="s">
        <v>1269</v>
      </c>
      <c r="H300" s="106" t="s">
        <v>105</v>
      </c>
      <c r="I300" s="106" t="s">
        <v>25</v>
      </c>
      <c r="J300" s="106"/>
      <c r="K300" s="315">
        <v>35</v>
      </c>
    </row>
    <row r="301" customHeight="1" spans="1:11">
      <c r="A301" s="106"/>
      <c r="B301" s="287"/>
      <c r="C301" s="287" t="s">
        <v>1274</v>
      </c>
      <c r="D301" s="106">
        <v>1989</v>
      </c>
      <c r="E301" s="106" t="s">
        <v>330</v>
      </c>
      <c r="F301" s="106" t="s">
        <v>1268</v>
      </c>
      <c r="G301" s="106" t="s">
        <v>1269</v>
      </c>
      <c r="H301" s="106" t="s">
        <v>105</v>
      </c>
      <c r="I301" s="106" t="s">
        <v>25</v>
      </c>
      <c r="J301" s="106"/>
      <c r="K301" s="315">
        <v>35</v>
      </c>
    </row>
    <row r="302" customHeight="1" spans="1:11">
      <c r="A302" s="106"/>
      <c r="B302" s="287"/>
      <c r="C302" s="287" t="s">
        <v>1275</v>
      </c>
      <c r="D302" s="106">
        <v>1989</v>
      </c>
      <c r="E302" s="106" t="s">
        <v>330</v>
      </c>
      <c r="F302" s="106" t="s">
        <v>1268</v>
      </c>
      <c r="G302" s="106" t="s">
        <v>1269</v>
      </c>
      <c r="H302" s="106" t="s">
        <v>105</v>
      </c>
      <c r="I302" s="106" t="s">
        <v>25</v>
      </c>
      <c r="J302" s="106"/>
      <c r="K302" s="315">
        <v>35</v>
      </c>
    </row>
    <row r="303" customHeight="1" spans="1:11">
      <c r="A303" s="106"/>
      <c r="B303" s="287"/>
      <c r="C303" s="287" t="s">
        <v>1276</v>
      </c>
      <c r="D303" s="106">
        <v>1989</v>
      </c>
      <c r="E303" s="106" t="s">
        <v>330</v>
      </c>
      <c r="F303" s="106" t="s">
        <v>1268</v>
      </c>
      <c r="G303" s="106" t="s">
        <v>1269</v>
      </c>
      <c r="H303" s="106" t="s">
        <v>105</v>
      </c>
      <c r="I303" s="106" t="s">
        <v>25</v>
      </c>
      <c r="J303" s="106"/>
      <c r="K303" s="315">
        <v>35</v>
      </c>
    </row>
    <row r="304" customHeight="1" spans="1:11">
      <c r="A304" s="106"/>
      <c r="B304" s="287"/>
      <c r="C304" s="287" t="s">
        <v>1277</v>
      </c>
      <c r="D304" s="106">
        <v>1989</v>
      </c>
      <c r="E304" s="106" t="s">
        <v>330</v>
      </c>
      <c r="F304" s="106" t="s">
        <v>1268</v>
      </c>
      <c r="G304" s="106" t="s">
        <v>1269</v>
      </c>
      <c r="H304" s="106" t="s">
        <v>105</v>
      </c>
      <c r="I304" s="106" t="s">
        <v>25</v>
      </c>
      <c r="J304" s="106"/>
      <c r="K304" s="315">
        <v>35</v>
      </c>
    </row>
    <row r="305" customHeight="1" spans="1:11">
      <c r="A305" s="106"/>
      <c r="B305" s="287"/>
      <c r="C305" s="287" t="s">
        <v>1278</v>
      </c>
      <c r="D305" s="106">
        <v>1989</v>
      </c>
      <c r="E305" s="106" t="s">
        <v>330</v>
      </c>
      <c r="F305" s="106" t="s">
        <v>1268</v>
      </c>
      <c r="G305" s="106" t="s">
        <v>1269</v>
      </c>
      <c r="H305" s="106" t="s">
        <v>105</v>
      </c>
      <c r="I305" s="106" t="s">
        <v>25</v>
      </c>
      <c r="J305" s="106"/>
      <c r="K305" s="315">
        <v>35</v>
      </c>
    </row>
    <row r="306" customHeight="1" spans="1:11">
      <c r="A306" s="106"/>
      <c r="B306" s="287"/>
      <c r="C306" s="287" t="s">
        <v>1279</v>
      </c>
      <c r="D306" s="106">
        <v>1989</v>
      </c>
      <c r="E306" s="106" t="s">
        <v>330</v>
      </c>
      <c r="F306" s="106" t="s">
        <v>1268</v>
      </c>
      <c r="G306" s="106" t="s">
        <v>1269</v>
      </c>
      <c r="H306" s="106" t="s">
        <v>105</v>
      </c>
      <c r="I306" s="106" t="s">
        <v>25</v>
      </c>
      <c r="J306" s="106"/>
      <c r="K306" s="315">
        <v>35</v>
      </c>
    </row>
    <row r="307" customHeight="1" spans="1:11">
      <c r="A307" s="106"/>
      <c r="B307" s="287"/>
      <c r="C307" s="287" t="s">
        <v>1280</v>
      </c>
      <c r="D307" s="106">
        <v>1989</v>
      </c>
      <c r="E307" s="106" t="s">
        <v>330</v>
      </c>
      <c r="F307" s="106" t="s">
        <v>1268</v>
      </c>
      <c r="G307" s="106" t="s">
        <v>1269</v>
      </c>
      <c r="H307" s="106" t="s">
        <v>105</v>
      </c>
      <c r="I307" s="106" t="s">
        <v>25</v>
      </c>
      <c r="J307" s="106"/>
      <c r="K307" s="315">
        <v>35</v>
      </c>
    </row>
    <row r="308" customHeight="1" spans="1:11">
      <c r="A308" s="106"/>
      <c r="B308" s="287"/>
      <c r="C308" s="287" t="s">
        <v>1281</v>
      </c>
      <c r="D308" s="106">
        <v>1989</v>
      </c>
      <c r="E308" s="106" t="s">
        <v>330</v>
      </c>
      <c r="F308" s="106" t="s">
        <v>1268</v>
      </c>
      <c r="G308" s="106" t="s">
        <v>1269</v>
      </c>
      <c r="H308" s="106" t="s">
        <v>105</v>
      </c>
      <c r="I308" s="106" t="s">
        <v>25</v>
      </c>
      <c r="J308" s="106"/>
      <c r="K308" s="315">
        <v>35</v>
      </c>
    </row>
    <row r="309" customHeight="1" spans="1:11">
      <c r="A309" s="106"/>
      <c r="B309" s="287"/>
      <c r="C309" s="287" t="s">
        <v>1282</v>
      </c>
      <c r="D309" s="106">
        <v>1989</v>
      </c>
      <c r="E309" s="106" t="s">
        <v>330</v>
      </c>
      <c r="F309" s="106" t="s">
        <v>1268</v>
      </c>
      <c r="G309" s="106" t="s">
        <v>1269</v>
      </c>
      <c r="H309" s="106" t="s">
        <v>105</v>
      </c>
      <c r="I309" s="106" t="s">
        <v>25</v>
      </c>
      <c r="J309" s="106"/>
      <c r="K309" s="315">
        <v>35</v>
      </c>
    </row>
    <row r="310" customHeight="1" spans="1:11">
      <c r="A310" s="106"/>
      <c r="B310" s="287"/>
      <c r="C310" s="287" t="s">
        <v>1283</v>
      </c>
      <c r="D310" s="106">
        <v>1989</v>
      </c>
      <c r="E310" s="106" t="s">
        <v>330</v>
      </c>
      <c r="F310" s="106" t="s">
        <v>1268</v>
      </c>
      <c r="G310" s="106" t="s">
        <v>1269</v>
      </c>
      <c r="H310" s="106" t="s">
        <v>105</v>
      </c>
      <c r="I310" s="106" t="s">
        <v>25</v>
      </c>
      <c r="J310" s="106"/>
      <c r="K310" s="315">
        <v>35</v>
      </c>
    </row>
    <row r="311" customHeight="1" spans="1:11">
      <c r="A311" s="106"/>
      <c r="B311" s="287"/>
      <c r="C311" s="287" t="s">
        <v>1284</v>
      </c>
      <c r="D311" s="106">
        <v>1989</v>
      </c>
      <c r="E311" s="106" t="s">
        <v>330</v>
      </c>
      <c r="F311" s="106" t="s">
        <v>1268</v>
      </c>
      <c r="G311" s="106" t="s">
        <v>1269</v>
      </c>
      <c r="H311" s="106" t="s">
        <v>105</v>
      </c>
      <c r="I311" s="106" t="s">
        <v>25</v>
      </c>
      <c r="J311" s="106"/>
      <c r="K311" s="315">
        <v>35</v>
      </c>
    </row>
    <row r="312" customHeight="1" spans="1:11">
      <c r="A312" s="106"/>
      <c r="B312" s="287"/>
      <c r="C312" s="287" t="s">
        <v>1285</v>
      </c>
      <c r="D312" s="106">
        <v>1989</v>
      </c>
      <c r="E312" s="106" t="s">
        <v>330</v>
      </c>
      <c r="F312" s="106" t="s">
        <v>1268</v>
      </c>
      <c r="G312" s="106" t="s">
        <v>1269</v>
      </c>
      <c r="H312" s="106" t="s">
        <v>105</v>
      </c>
      <c r="I312" s="106" t="s">
        <v>25</v>
      </c>
      <c r="J312" s="106"/>
      <c r="K312" s="315">
        <v>35</v>
      </c>
    </row>
    <row r="313" customHeight="1" spans="1:11">
      <c r="A313" s="106"/>
      <c r="B313" s="287"/>
      <c r="C313" s="287" t="s">
        <v>1286</v>
      </c>
      <c r="D313" s="106">
        <v>1989</v>
      </c>
      <c r="E313" s="106" t="s">
        <v>330</v>
      </c>
      <c r="F313" s="106" t="s">
        <v>1268</v>
      </c>
      <c r="G313" s="106" t="s">
        <v>1269</v>
      </c>
      <c r="H313" s="106" t="s">
        <v>105</v>
      </c>
      <c r="I313" s="106" t="s">
        <v>25</v>
      </c>
      <c r="J313" s="106"/>
      <c r="K313" s="315">
        <v>35</v>
      </c>
    </row>
    <row r="314" customHeight="1" spans="1:11">
      <c r="A314" s="106"/>
      <c r="B314" s="287"/>
      <c r="C314" s="287" t="s">
        <v>1287</v>
      </c>
      <c r="D314" s="106">
        <v>1989</v>
      </c>
      <c r="E314" s="106" t="s">
        <v>330</v>
      </c>
      <c r="F314" s="106" t="s">
        <v>1268</v>
      </c>
      <c r="G314" s="106" t="s">
        <v>1269</v>
      </c>
      <c r="H314" s="106" t="s">
        <v>105</v>
      </c>
      <c r="I314" s="106" t="s">
        <v>25</v>
      </c>
      <c r="J314" s="106"/>
      <c r="K314" s="315">
        <v>35</v>
      </c>
    </row>
    <row r="315" customHeight="1" spans="1:11">
      <c r="A315" s="106"/>
      <c r="B315" s="287"/>
      <c r="C315" s="287" t="s">
        <v>1288</v>
      </c>
      <c r="D315" s="106">
        <v>1989</v>
      </c>
      <c r="E315" s="106" t="s">
        <v>330</v>
      </c>
      <c r="F315" s="106" t="s">
        <v>1268</v>
      </c>
      <c r="G315" s="106" t="s">
        <v>1269</v>
      </c>
      <c r="H315" s="106" t="s">
        <v>105</v>
      </c>
      <c r="I315" s="106" t="s">
        <v>25</v>
      </c>
      <c r="J315" s="106"/>
      <c r="K315" s="315">
        <v>35</v>
      </c>
    </row>
    <row r="316" customHeight="1" spans="1:11">
      <c r="A316" s="106"/>
      <c r="B316" s="287"/>
      <c r="C316" s="287" t="s">
        <v>1289</v>
      </c>
      <c r="D316" s="106">
        <v>1989</v>
      </c>
      <c r="E316" s="106" t="s">
        <v>330</v>
      </c>
      <c r="F316" s="106" t="s">
        <v>1268</v>
      </c>
      <c r="G316" s="106" t="s">
        <v>1269</v>
      </c>
      <c r="H316" s="106" t="s">
        <v>105</v>
      </c>
      <c r="I316" s="106" t="s">
        <v>25</v>
      </c>
      <c r="J316" s="106"/>
      <c r="K316" s="315">
        <v>35</v>
      </c>
    </row>
    <row r="317" customHeight="1" spans="1:11">
      <c r="A317" s="106"/>
      <c r="B317" s="287"/>
      <c r="C317" s="287" t="s">
        <v>1290</v>
      </c>
      <c r="D317" s="106">
        <v>1989</v>
      </c>
      <c r="E317" s="106" t="s">
        <v>330</v>
      </c>
      <c r="F317" s="106" t="s">
        <v>1268</v>
      </c>
      <c r="G317" s="106" t="s">
        <v>1269</v>
      </c>
      <c r="H317" s="106" t="s">
        <v>105</v>
      </c>
      <c r="I317" s="106" t="s">
        <v>25</v>
      </c>
      <c r="J317" s="106"/>
      <c r="K317" s="315">
        <v>35</v>
      </c>
    </row>
    <row r="318" customHeight="1" spans="1:11">
      <c r="A318" s="106"/>
      <c r="B318" s="287"/>
      <c r="C318" s="287" t="s">
        <v>1291</v>
      </c>
      <c r="D318" s="106">
        <v>1989</v>
      </c>
      <c r="E318" s="106" t="s">
        <v>330</v>
      </c>
      <c r="F318" s="106" t="s">
        <v>1268</v>
      </c>
      <c r="G318" s="106" t="s">
        <v>1269</v>
      </c>
      <c r="H318" s="106" t="s">
        <v>105</v>
      </c>
      <c r="I318" s="106" t="s">
        <v>25</v>
      </c>
      <c r="J318" s="106"/>
      <c r="K318" s="315">
        <v>35</v>
      </c>
    </row>
    <row r="319" customHeight="1" spans="1:11">
      <c r="A319" s="106"/>
      <c r="B319" s="287"/>
      <c r="C319" s="287" t="s">
        <v>1292</v>
      </c>
      <c r="D319" s="106">
        <v>1989</v>
      </c>
      <c r="E319" s="106" t="s">
        <v>330</v>
      </c>
      <c r="F319" s="106" t="s">
        <v>1268</v>
      </c>
      <c r="G319" s="106" t="s">
        <v>1269</v>
      </c>
      <c r="H319" s="106" t="s">
        <v>105</v>
      </c>
      <c r="I319" s="106" t="s">
        <v>25</v>
      </c>
      <c r="J319" s="106"/>
      <c r="K319" s="315">
        <v>35</v>
      </c>
    </row>
    <row r="320" customHeight="1" spans="1:11">
      <c r="A320" s="106"/>
      <c r="B320" s="287"/>
      <c r="C320" s="287" t="s">
        <v>1293</v>
      </c>
      <c r="D320" s="106">
        <v>1989</v>
      </c>
      <c r="E320" s="106" t="s">
        <v>330</v>
      </c>
      <c r="F320" s="106" t="s">
        <v>1268</v>
      </c>
      <c r="G320" s="106" t="s">
        <v>1269</v>
      </c>
      <c r="H320" s="106" t="s">
        <v>105</v>
      </c>
      <c r="I320" s="106" t="s">
        <v>25</v>
      </c>
      <c r="J320" s="106"/>
      <c r="K320" s="315">
        <v>35</v>
      </c>
    </row>
    <row r="321" customHeight="1" spans="1:11">
      <c r="A321" s="106"/>
      <c r="B321" s="287"/>
      <c r="C321" s="287" t="s">
        <v>1294</v>
      </c>
      <c r="D321" s="106">
        <v>1989</v>
      </c>
      <c r="E321" s="106" t="s">
        <v>330</v>
      </c>
      <c r="F321" s="321" t="s">
        <v>1268</v>
      </c>
      <c r="G321" s="106" t="s">
        <v>1269</v>
      </c>
      <c r="H321" s="106" t="s">
        <v>105</v>
      </c>
      <c r="I321" s="106" t="s">
        <v>25</v>
      </c>
      <c r="J321" s="106"/>
      <c r="K321" s="315">
        <v>35</v>
      </c>
    </row>
    <row r="322" customHeight="1" spans="1:11">
      <c r="A322" s="106"/>
      <c r="B322" s="287"/>
      <c r="C322" s="287" t="s">
        <v>1295</v>
      </c>
      <c r="D322" s="106">
        <v>1989</v>
      </c>
      <c r="E322" s="106" t="s">
        <v>330</v>
      </c>
      <c r="F322" s="106" t="s">
        <v>1268</v>
      </c>
      <c r="G322" s="106" t="s">
        <v>1269</v>
      </c>
      <c r="H322" s="106" t="s">
        <v>105</v>
      </c>
      <c r="I322" s="106" t="s">
        <v>25</v>
      </c>
      <c r="J322" s="106"/>
      <c r="K322" s="315">
        <v>35</v>
      </c>
    </row>
    <row r="323" customHeight="1" spans="1:11">
      <c r="A323" s="106"/>
      <c r="B323" s="287"/>
      <c r="C323" s="287" t="s">
        <v>1296</v>
      </c>
      <c r="D323" s="106">
        <v>1989</v>
      </c>
      <c r="E323" s="106" t="s">
        <v>330</v>
      </c>
      <c r="F323" s="106" t="s">
        <v>1268</v>
      </c>
      <c r="G323" s="106" t="s">
        <v>1269</v>
      </c>
      <c r="H323" s="106" t="s">
        <v>105</v>
      </c>
      <c r="I323" s="106" t="s">
        <v>25</v>
      </c>
      <c r="J323" s="106"/>
      <c r="K323" s="315">
        <v>35</v>
      </c>
    </row>
    <row r="324" customHeight="1" spans="1:11">
      <c r="A324" s="106"/>
      <c r="B324" s="287" t="s">
        <v>21</v>
      </c>
      <c r="C324" s="287" t="s">
        <v>1297</v>
      </c>
      <c r="D324" s="106">
        <v>1989</v>
      </c>
      <c r="E324" s="106" t="s">
        <v>330</v>
      </c>
      <c r="F324" s="106" t="s">
        <v>997</v>
      </c>
      <c r="G324" s="106" t="s">
        <v>1213</v>
      </c>
      <c r="H324" s="106" t="s">
        <v>105</v>
      </c>
      <c r="I324" s="106" t="s">
        <v>25</v>
      </c>
      <c r="J324" s="106"/>
      <c r="K324" s="315">
        <v>35</v>
      </c>
    </row>
    <row r="325" customHeight="1" spans="1:11">
      <c r="A325" s="106"/>
      <c r="B325" s="287" t="s">
        <v>21</v>
      </c>
      <c r="C325" s="287" t="s">
        <v>1298</v>
      </c>
      <c r="D325" s="106">
        <v>1989</v>
      </c>
      <c r="E325" s="106" t="s">
        <v>330</v>
      </c>
      <c r="F325" s="106" t="s">
        <v>997</v>
      </c>
      <c r="G325" s="106" t="s">
        <v>1213</v>
      </c>
      <c r="H325" s="106" t="s">
        <v>105</v>
      </c>
      <c r="I325" s="106" t="s">
        <v>25</v>
      </c>
      <c r="J325" s="106"/>
      <c r="K325" s="315">
        <v>35</v>
      </c>
    </row>
    <row r="326" customHeight="1" spans="1:11">
      <c r="A326" s="106"/>
      <c r="B326" s="287" t="s">
        <v>21</v>
      </c>
      <c r="C326" s="287" t="s">
        <v>1299</v>
      </c>
      <c r="D326" s="106">
        <v>1989</v>
      </c>
      <c r="E326" s="106" t="s">
        <v>330</v>
      </c>
      <c r="F326" s="106" t="s">
        <v>997</v>
      </c>
      <c r="G326" s="106" t="s">
        <v>1213</v>
      </c>
      <c r="H326" s="106" t="s">
        <v>105</v>
      </c>
      <c r="I326" s="106" t="s">
        <v>25</v>
      </c>
      <c r="J326" s="106"/>
      <c r="K326" s="315">
        <v>35</v>
      </c>
    </row>
    <row r="327" customHeight="1" spans="1:11">
      <c r="A327" s="106"/>
      <c r="B327" s="287" t="s">
        <v>21</v>
      </c>
      <c r="C327" s="287" t="s">
        <v>1300</v>
      </c>
      <c r="D327" s="106">
        <v>1989</v>
      </c>
      <c r="E327" s="106" t="s">
        <v>330</v>
      </c>
      <c r="F327" s="106" t="s">
        <v>997</v>
      </c>
      <c r="G327" s="106" t="s">
        <v>1213</v>
      </c>
      <c r="H327" s="106" t="s">
        <v>105</v>
      </c>
      <c r="I327" s="106" t="s">
        <v>25</v>
      </c>
      <c r="J327" s="106"/>
      <c r="K327" s="315">
        <v>35</v>
      </c>
    </row>
    <row r="328" customHeight="1" spans="1:11">
      <c r="A328" s="106"/>
      <c r="B328" s="287" t="s">
        <v>21</v>
      </c>
      <c r="C328" s="287" t="s">
        <v>1301</v>
      </c>
      <c r="D328" s="106">
        <v>1989</v>
      </c>
      <c r="E328" s="106" t="s">
        <v>330</v>
      </c>
      <c r="F328" s="106" t="s">
        <v>997</v>
      </c>
      <c r="G328" s="106" t="s">
        <v>1213</v>
      </c>
      <c r="H328" s="106" t="s">
        <v>105</v>
      </c>
      <c r="I328" s="106" t="s">
        <v>25</v>
      </c>
      <c r="J328" s="106"/>
      <c r="K328" s="315">
        <v>35</v>
      </c>
    </row>
    <row r="329" customHeight="1" spans="1:11">
      <c r="A329" s="106"/>
      <c r="B329" s="287" t="s">
        <v>21</v>
      </c>
      <c r="C329" s="287" t="s">
        <v>1302</v>
      </c>
      <c r="D329" s="106">
        <v>1989</v>
      </c>
      <c r="E329" s="106" t="s">
        <v>330</v>
      </c>
      <c r="F329" s="106" t="s">
        <v>997</v>
      </c>
      <c r="G329" s="106" t="s">
        <v>1213</v>
      </c>
      <c r="H329" s="106" t="s">
        <v>105</v>
      </c>
      <c r="I329" s="106" t="s">
        <v>25</v>
      </c>
      <c r="J329" s="106"/>
      <c r="K329" s="315">
        <v>35</v>
      </c>
    </row>
    <row r="330" customHeight="1" spans="1:11">
      <c r="A330" s="106"/>
      <c r="B330" s="287" t="s">
        <v>21</v>
      </c>
      <c r="C330" s="287" t="s">
        <v>1303</v>
      </c>
      <c r="D330" s="106">
        <v>1989</v>
      </c>
      <c r="E330" s="106" t="s">
        <v>330</v>
      </c>
      <c r="F330" s="106" t="s">
        <v>997</v>
      </c>
      <c r="G330" s="106" t="s">
        <v>1213</v>
      </c>
      <c r="H330" s="106" t="s">
        <v>105</v>
      </c>
      <c r="I330" s="106" t="s">
        <v>25</v>
      </c>
      <c r="J330" s="106"/>
      <c r="K330" s="315">
        <v>35</v>
      </c>
    </row>
    <row r="331" customHeight="1" spans="1:11">
      <c r="A331" s="106"/>
      <c r="B331" s="287" t="s">
        <v>21</v>
      </c>
      <c r="C331" s="287" t="s">
        <v>1304</v>
      </c>
      <c r="D331" s="106">
        <v>1989</v>
      </c>
      <c r="E331" s="106" t="s">
        <v>330</v>
      </c>
      <c r="F331" s="106" t="s">
        <v>997</v>
      </c>
      <c r="G331" s="106" t="s">
        <v>1213</v>
      </c>
      <c r="H331" s="106" t="s">
        <v>105</v>
      </c>
      <c r="I331" s="106" t="s">
        <v>25</v>
      </c>
      <c r="J331" s="106"/>
      <c r="K331" s="315">
        <v>35</v>
      </c>
    </row>
    <row r="332" customHeight="1" spans="1:11">
      <c r="A332" s="106"/>
      <c r="B332" s="287" t="s">
        <v>21</v>
      </c>
      <c r="C332" s="287" t="s">
        <v>1305</v>
      </c>
      <c r="D332" s="106">
        <v>1989</v>
      </c>
      <c r="E332" s="106" t="s">
        <v>330</v>
      </c>
      <c r="F332" s="106" t="s">
        <v>997</v>
      </c>
      <c r="G332" s="106" t="s">
        <v>1213</v>
      </c>
      <c r="H332" s="106" t="s">
        <v>105</v>
      </c>
      <c r="I332" s="106" t="s">
        <v>25</v>
      </c>
      <c r="J332" s="106"/>
      <c r="K332" s="315">
        <v>35</v>
      </c>
    </row>
    <row r="333" customHeight="1" spans="1:11">
      <c r="A333" s="106"/>
      <c r="B333" s="287" t="s">
        <v>21</v>
      </c>
      <c r="C333" s="287" t="s">
        <v>1306</v>
      </c>
      <c r="D333" s="106">
        <v>1989</v>
      </c>
      <c r="E333" s="106" t="s">
        <v>330</v>
      </c>
      <c r="F333" s="106" t="s">
        <v>997</v>
      </c>
      <c r="G333" s="106" t="s">
        <v>1213</v>
      </c>
      <c r="H333" s="106" t="s">
        <v>105</v>
      </c>
      <c r="I333" s="106" t="s">
        <v>25</v>
      </c>
      <c r="J333" s="106"/>
      <c r="K333" s="315">
        <v>35</v>
      </c>
    </row>
    <row r="334" customHeight="1" spans="1:11">
      <c r="A334" s="106"/>
      <c r="B334" s="287" t="s">
        <v>21</v>
      </c>
      <c r="C334" s="287" t="s">
        <v>1307</v>
      </c>
      <c r="D334" s="106">
        <v>1989</v>
      </c>
      <c r="E334" s="106" t="s">
        <v>330</v>
      </c>
      <c r="F334" s="106" t="s">
        <v>997</v>
      </c>
      <c r="G334" s="106" t="s">
        <v>1213</v>
      </c>
      <c r="H334" s="106" t="s">
        <v>105</v>
      </c>
      <c r="I334" s="106" t="s">
        <v>25</v>
      </c>
      <c r="J334" s="106"/>
      <c r="K334" s="315">
        <v>35</v>
      </c>
    </row>
    <row r="335" customHeight="1" spans="1:11">
      <c r="A335" s="106"/>
      <c r="B335" s="287" t="s">
        <v>21</v>
      </c>
      <c r="C335" s="287" t="s">
        <v>1308</v>
      </c>
      <c r="D335" s="106">
        <v>1989</v>
      </c>
      <c r="E335" s="106" t="s">
        <v>330</v>
      </c>
      <c r="F335" s="106" t="s">
        <v>997</v>
      </c>
      <c r="G335" s="106" t="s">
        <v>1213</v>
      </c>
      <c r="H335" s="106" t="s">
        <v>105</v>
      </c>
      <c r="I335" s="106" t="s">
        <v>25</v>
      </c>
      <c r="J335" s="106"/>
      <c r="K335" s="315">
        <v>35</v>
      </c>
    </row>
    <row r="336" customHeight="1" spans="1:11">
      <c r="A336" s="106"/>
      <c r="B336" s="287" t="s">
        <v>21</v>
      </c>
      <c r="C336" s="287" t="s">
        <v>1309</v>
      </c>
      <c r="D336" s="106">
        <v>1989</v>
      </c>
      <c r="E336" s="106" t="s">
        <v>330</v>
      </c>
      <c r="F336" s="106" t="s">
        <v>997</v>
      </c>
      <c r="G336" s="106" t="s">
        <v>1213</v>
      </c>
      <c r="H336" s="106" t="s">
        <v>105</v>
      </c>
      <c r="I336" s="106" t="s">
        <v>25</v>
      </c>
      <c r="J336" s="106"/>
      <c r="K336" s="315">
        <v>35</v>
      </c>
    </row>
    <row r="337" customHeight="1" spans="1:11">
      <c r="A337" s="106"/>
      <c r="B337" s="287" t="s">
        <v>21</v>
      </c>
      <c r="C337" s="287" t="s">
        <v>1310</v>
      </c>
      <c r="D337" s="290">
        <v>2020</v>
      </c>
      <c r="E337" s="291" t="s">
        <v>879</v>
      </c>
      <c r="F337" s="308" t="s">
        <v>893</v>
      </c>
      <c r="G337" s="290">
        <v>201</v>
      </c>
      <c r="H337" s="291" t="s">
        <v>1311</v>
      </c>
      <c r="I337" s="290" t="s">
        <v>25</v>
      </c>
      <c r="J337" s="106"/>
      <c r="K337" s="315">
        <v>40</v>
      </c>
    </row>
    <row r="338" customHeight="1" spans="1:11">
      <c r="A338" s="106"/>
      <c r="B338" s="287" t="s">
        <v>21</v>
      </c>
      <c r="C338" s="287" t="s">
        <v>1312</v>
      </c>
      <c r="D338" s="290">
        <v>2020</v>
      </c>
      <c r="E338" s="291" t="s">
        <v>871</v>
      </c>
      <c r="F338" s="308" t="s">
        <v>1313</v>
      </c>
      <c r="G338" s="290">
        <v>362</v>
      </c>
      <c r="H338" s="290"/>
      <c r="I338" s="291" t="s">
        <v>30</v>
      </c>
      <c r="J338" s="106"/>
      <c r="K338" s="315">
        <v>40</v>
      </c>
    </row>
    <row r="339" customHeight="1" spans="1:11">
      <c r="A339" s="106"/>
      <c r="B339" s="287" t="s">
        <v>21</v>
      </c>
      <c r="C339" s="287" t="s">
        <v>1314</v>
      </c>
      <c r="D339" s="290">
        <v>2020</v>
      </c>
      <c r="E339" s="291" t="s">
        <v>1042</v>
      </c>
      <c r="F339" s="308" t="s">
        <v>880</v>
      </c>
      <c r="G339" s="290">
        <v>167</v>
      </c>
      <c r="H339" s="317" t="s">
        <v>874</v>
      </c>
      <c r="I339" s="291" t="s">
        <v>25</v>
      </c>
      <c r="J339" s="106"/>
      <c r="K339" s="315">
        <v>40</v>
      </c>
    </row>
    <row r="340" customHeight="1" spans="1:11">
      <c r="A340" s="106"/>
      <c r="B340" s="287" t="s">
        <v>21</v>
      </c>
      <c r="C340" s="287" t="s">
        <v>1315</v>
      </c>
      <c r="D340" s="290">
        <v>2020</v>
      </c>
      <c r="E340" s="291" t="s">
        <v>879</v>
      </c>
      <c r="F340" s="308" t="s">
        <v>895</v>
      </c>
      <c r="G340" s="106" t="s">
        <v>1316</v>
      </c>
      <c r="H340" s="319" t="s">
        <v>1317</v>
      </c>
      <c r="I340" s="291" t="s">
        <v>25</v>
      </c>
      <c r="J340" s="106"/>
      <c r="K340" s="315">
        <v>40</v>
      </c>
    </row>
    <row r="341" customHeight="1" spans="1:11">
      <c r="A341" s="106"/>
      <c r="B341" s="287" t="s">
        <v>66</v>
      </c>
      <c r="C341" s="287" t="s">
        <v>1318</v>
      </c>
      <c r="D341" s="290">
        <v>2020</v>
      </c>
      <c r="E341" s="290" t="s">
        <v>954</v>
      </c>
      <c r="F341" s="290" t="s">
        <v>1319</v>
      </c>
      <c r="G341" s="290">
        <v>1</v>
      </c>
      <c r="H341" s="290" t="s">
        <v>1320</v>
      </c>
      <c r="I341" s="290" t="s">
        <v>244</v>
      </c>
      <c r="J341" s="106"/>
      <c r="K341" s="315">
        <v>40</v>
      </c>
    </row>
    <row r="342" customHeight="1" spans="1:11">
      <c r="A342" s="106"/>
      <c r="B342" s="287" t="s">
        <v>21</v>
      </c>
      <c r="C342" s="287" t="s">
        <v>1321</v>
      </c>
      <c r="D342" s="290">
        <v>2020</v>
      </c>
      <c r="E342" s="290" t="s">
        <v>884</v>
      </c>
      <c r="F342" s="290" t="s">
        <v>891</v>
      </c>
      <c r="G342" s="290" t="s">
        <v>1322</v>
      </c>
      <c r="H342" s="290" t="s">
        <v>1323</v>
      </c>
      <c r="I342" s="290" t="s">
        <v>862</v>
      </c>
      <c r="J342" s="106"/>
      <c r="K342" s="315">
        <v>40</v>
      </c>
    </row>
    <row r="343" customHeight="1" spans="1:11">
      <c r="A343" s="106"/>
      <c r="B343" s="287" t="s">
        <v>66</v>
      </c>
      <c r="C343" s="287" t="s">
        <v>1324</v>
      </c>
      <c r="D343" s="290">
        <v>2020</v>
      </c>
      <c r="E343" s="290" t="s">
        <v>305</v>
      </c>
      <c r="F343" s="290" t="s">
        <v>1319</v>
      </c>
      <c r="G343" s="290" t="s">
        <v>1325</v>
      </c>
      <c r="H343" s="290" t="s">
        <v>1326</v>
      </c>
      <c r="I343" s="290" t="s">
        <v>68</v>
      </c>
      <c r="J343" s="106"/>
      <c r="K343" s="315">
        <v>40</v>
      </c>
    </row>
    <row r="344" customHeight="1" spans="1:11">
      <c r="A344" s="106"/>
      <c r="B344" s="287" t="s">
        <v>21</v>
      </c>
      <c r="C344" s="287" t="s">
        <v>1327</v>
      </c>
      <c r="D344" s="171">
        <v>2020</v>
      </c>
      <c r="E344" s="171" t="s">
        <v>853</v>
      </c>
      <c r="F344" s="171" t="s">
        <v>1328</v>
      </c>
      <c r="G344" s="171">
        <v>81</v>
      </c>
      <c r="H344" s="171" t="s">
        <v>857</v>
      </c>
      <c r="I344" s="171" t="s">
        <v>30</v>
      </c>
      <c r="J344" s="106"/>
      <c r="K344" s="315">
        <v>40</v>
      </c>
    </row>
    <row r="345" customHeight="1" spans="1:11">
      <c r="A345" s="106"/>
      <c r="B345" s="287" t="s">
        <v>21</v>
      </c>
      <c r="C345" s="287" t="s">
        <v>1329</v>
      </c>
      <c r="D345" s="290">
        <v>2020</v>
      </c>
      <c r="E345" s="290" t="s">
        <v>909</v>
      </c>
      <c r="F345" s="291" t="s">
        <v>1330</v>
      </c>
      <c r="G345" s="290">
        <v>17</v>
      </c>
      <c r="H345" s="290" t="s">
        <v>1331</v>
      </c>
      <c r="I345" s="290" t="s">
        <v>30</v>
      </c>
      <c r="J345" s="106"/>
      <c r="K345" s="315">
        <v>40</v>
      </c>
    </row>
    <row r="346" customHeight="1" spans="1:11">
      <c r="A346" s="106"/>
      <c r="B346" s="287" t="s">
        <v>21</v>
      </c>
      <c r="C346" s="287" t="s">
        <v>1332</v>
      </c>
      <c r="D346" s="297">
        <v>2020</v>
      </c>
      <c r="E346" s="297" t="s">
        <v>884</v>
      </c>
      <c r="F346" s="297" t="s">
        <v>859</v>
      </c>
      <c r="G346" s="297">
        <v>209</v>
      </c>
      <c r="H346" s="297"/>
      <c r="I346" s="297" t="s">
        <v>30</v>
      </c>
      <c r="J346" s="106"/>
      <c r="K346" s="315">
        <v>40</v>
      </c>
    </row>
    <row r="347" customHeight="1" spans="1:11">
      <c r="A347" s="106"/>
      <c r="B347" s="287" t="s">
        <v>21</v>
      </c>
      <c r="C347" s="287" t="s">
        <v>1333</v>
      </c>
      <c r="D347" s="301">
        <v>2020</v>
      </c>
      <c r="E347" s="301" t="s">
        <v>853</v>
      </c>
      <c r="F347" s="301" t="s">
        <v>964</v>
      </c>
      <c r="G347" s="301">
        <v>272</v>
      </c>
      <c r="H347" s="301" t="s">
        <v>857</v>
      </c>
      <c r="I347" s="301" t="s">
        <v>30</v>
      </c>
      <c r="J347" s="106"/>
      <c r="K347" s="315">
        <v>40</v>
      </c>
    </row>
    <row r="348" customHeight="1" spans="1:11">
      <c r="A348" s="106"/>
      <c r="B348" s="287" t="s">
        <v>21</v>
      </c>
      <c r="C348" s="287" t="s">
        <v>1334</v>
      </c>
      <c r="D348" s="171">
        <v>2020</v>
      </c>
      <c r="E348" s="171" t="s">
        <v>853</v>
      </c>
      <c r="F348" s="171" t="s">
        <v>919</v>
      </c>
      <c r="G348" s="171">
        <v>66</v>
      </c>
      <c r="H348" s="171" t="s">
        <v>857</v>
      </c>
      <c r="I348" s="171" t="s">
        <v>25</v>
      </c>
      <c r="J348" s="106"/>
      <c r="K348" s="315">
        <v>40</v>
      </c>
    </row>
    <row r="349" customHeight="1" spans="1:11">
      <c r="A349" s="106"/>
      <c r="B349" s="287" t="s">
        <v>21</v>
      </c>
      <c r="C349" s="287" t="s">
        <v>1335</v>
      </c>
      <c r="D349" s="171">
        <v>2020</v>
      </c>
      <c r="E349" s="171" t="s">
        <v>853</v>
      </c>
      <c r="F349" s="171" t="s">
        <v>1078</v>
      </c>
      <c r="G349" s="171">
        <v>300</v>
      </c>
      <c r="H349" s="171" t="s">
        <v>857</v>
      </c>
      <c r="I349" s="171" t="s">
        <v>30</v>
      </c>
      <c r="J349" s="106"/>
      <c r="K349" s="315">
        <v>40</v>
      </c>
    </row>
    <row r="350" customHeight="1" spans="1:11">
      <c r="A350" s="106"/>
      <c r="B350" s="287" t="s">
        <v>66</v>
      </c>
      <c r="C350" s="287" t="s">
        <v>1336</v>
      </c>
      <c r="D350" s="106">
        <v>2006</v>
      </c>
      <c r="E350" s="106" t="s">
        <v>413</v>
      </c>
      <c r="F350" s="106" t="s">
        <v>1060</v>
      </c>
      <c r="G350" s="106">
        <v>105</v>
      </c>
      <c r="H350" s="106"/>
      <c r="I350" s="106" t="s">
        <v>467</v>
      </c>
      <c r="J350" s="106"/>
      <c r="K350" s="315">
        <v>40</v>
      </c>
    </row>
    <row r="351" customHeight="1" spans="1:11">
      <c r="A351" s="106"/>
      <c r="B351" s="287" t="s">
        <v>21</v>
      </c>
      <c r="C351" s="287" t="s">
        <v>1337</v>
      </c>
      <c r="D351" s="106">
        <v>2017</v>
      </c>
      <c r="E351" s="106" t="s">
        <v>65</v>
      </c>
      <c r="F351" s="106" t="s">
        <v>1338</v>
      </c>
      <c r="G351" s="106">
        <v>343</v>
      </c>
      <c r="H351" s="106"/>
      <c r="I351" s="106" t="s">
        <v>30</v>
      </c>
      <c r="J351" s="106"/>
      <c r="K351" s="315">
        <v>40</v>
      </c>
    </row>
    <row r="352" customHeight="1" spans="1:11">
      <c r="A352" s="106"/>
      <c r="B352" s="287" t="s">
        <v>149</v>
      </c>
      <c r="C352" s="287" t="s">
        <v>1339</v>
      </c>
      <c r="D352" s="106">
        <v>2017</v>
      </c>
      <c r="E352" s="106" t="s">
        <v>954</v>
      </c>
      <c r="F352" s="106" t="s">
        <v>1340</v>
      </c>
      <c r="G352" s="106">
        <v>155</v>
      </c>
      <c r="H352" s="106"/>
      <c r="I352" s="106" t="s">
        <v>155</v>
      </c>
      <c r="J352" s="106"/>
      <c r="K352" s="315">
        <v>40</v>
      </c>
    </row>
    <row r="353" customHeight="1" spans="1:11">
      <c r="A353" s="106"/>
      <c r="B353" s="287" t="s">
        <v>21</v>
      </c>
      <c r="C353" s="287" t="s">
        <v>1341</v>
      </c>
      <c r="D353" s="106">
        <v>2017</v>
      </c>
      <c r="E353" s="106" t="s">
        <v>65</v>
      </c>
      <c r="F353" s="300" t="s">
        <v>1168</v>
      </c>
      <c r="G353" s="106">
        <v>345</v>
      </c>
      <c r="H353" s="106"/>
      <c r="I353" s="106" t="s">
        <v>25</v>
      </c>
      <c r="J353" s="106"/>
      <c r="K353" s="315">
        <v>40</v>
      </c>
    </row>
    <row r="354" customHeight="1" spans="1:11">
      <c r="A354" s="106"/>
      <c r="B354" s="287" t="s">
        <v>21</v>
      </c>
      <c r="C354" s="287" t="s">
        <v>1342</v>
      </c>
      <c r="D354" s="106">
        <v>2017</v>
      </c>
      <c r="E354" s="106" t="s">
        <v>65</v>
      </c>
      <c r="F354" s="300" t="s">
        <v>1168</v>
      </c>
      <c r="G354" s="106">
        <v>345</v>
      </c>
      <c r="H354" s="106"/>
      <c r="I354" s="106" t="s">
        <v>25</v>
      </c>
      <c r="J354" s="106"/>
      <c r="K354" s="315">
        <v>40</v>
      </c>
    </row>
    <row r="355" customHeight="1" spans="1:11">
      <c r="A355" s="106"/>
      <c r="B355" s="287" t="s">
        <v>21</v>
      </c>
      <c r="C355" s="287" t="s">
        <v>1343</v>
      </c>
      <c r="D355" s="106">
        <v>2017</v>
      </c>
      <c r="E355" s="106" t="s">
        <v>1171</v>
      </c>
      <c r="F355" s="300" t="s">
        <v>1168</v>
      </c>
      <c r="G355" s="106">
        <v>345</v>
      </c>
      <c r="H355" s="106"/>
      <c r="I355" s="106" t="s">
        <v>25</v>
      </c>
      <c r="J355" s="106"/>
      <c r="K355" s="315">
        <v>40</v>
      </c>
    </row>
    <row r="356" customHeight="1" spans="1:11">
      <c r="A356" s="106"/>
      <c r="B356" s="287" t="s">
        <v>21</v>
      </c>
      <c r="C356" s="287" t="s">
        <v>1344</v>
      </c>
      <c r="D356" s="106">
        <v>2017</v>
      </c>
      <c r="E356" s="300" t="s">
        <v>1171</v>
      </c>
      <c r="F356" s="300" t="s">
        <v>1168</v>
      </c>
      <c r="G356" s="106">
        <v>345</v>
      </c>
      <c r="H356" s="106"/>
      <c r="I356" s="106" t="s">
        <v>25</v>
      </c>
      <c r="J356" s="106"/>
      <c r="K356" s="315">
        <v>40</v>
      </c>
    </row>
    <row r="357" customHeight="1" spans="1:11">
      <c r="A357" s="106"/>
      <c r="B357" s="287" t="s">
        <v>21</v>
      </c>
      <c r="C357" s="287" t="s">
        <v>1345</v>
      </c>
      <c r="D357" s="106">
        <v>2017</v>
      </c>
      <c r="E357" s="300" t="s">
        <v>1171</v>
      </c>
      <c r="F357" s="300" t="s">
        <v>1168</v>
      </c>
      <c r="G357" s="106">
        <v>345</v>
      </c>
      <c r="H357" s="106"/>
      <c r="I357" s="106" t="s">
        <v>25</v>
      </c>
      <c r="J357" s="106"/>
      <c r="K357" s="315">
        <v>40</v>
      </c>
    </row>
    <row r="358" customHeight="1" spans="1:11">
      <c r="A358" s="106"/>
      <c r="B358" s="287" t="s">
        <v>21</v>
      </c>
      <c r="C358" s="287" t="s">
        <v>1346</v>
      </c>
      <c r="D358" s="106">
        <v>2018</v>
      </c>
      <c r="E358" s="106" t="s">
        <v>1347</v>
      </c>
      <c r="F358" s="106" t="s">
        <v>847</v>
      </c>
      <c r="G358" s="106">
        <v>49</v>
      </c>
      <c r="H358" s="106"/>
      <c r="I358" s="106" t="s">
        <v>30</v>
      </c>
      <c r="J358" s="106"/>
      <c r="K358" s="315">
        <v>40</v>
      </c>
    </row>
    <row r="359" customHeight="1" spans="1:11">
      <c r="A359" s="106"/>
      <c r="B359" s="287" t="s">
        <v>21</v>
      </c>
      <c r="C359" s="287" t="s">
        <v>1348</v>
      </c>
      <c r="D359" s="106">
        <v>2020</v>
      </c>
      <c r="E359" s="106" t="s">
        <v>905</v>
      </c>
      <c r="F359" s="106" t="s">
        <v>1201</v>
      </c>
      <c r="G359" s="106">
        <v>266</v>
      </c>
      <c r="H359" s="106" t="s">
        <v>1349</v>
      </c>
      <c r="I359" s="106" t="s">
        <v>30</v>
      </c>
      <c r="J359" s="106"/>
      <c r="K359" s="315">
        <v>40</v>
      </c>
    </row>
    <row r="360" customHeight="1" spans="1:11">
      <c r="A360" s="106"/>
      <c r="B360" s="287" t="s">
        <v>21</v>
      </c>
      <c r="C360" s="287" t="s">
        <v>1350</v>
      </c>
      <c r="D360" s="106">
        <v>2020</v>
      </c>
      <c r="E360" s="106" t="s">
        <v>1161</v>
      </c>
      <c r="F360" s="106" t="s">
        <v>847</v>
      </c>
      <c r="G360" s="106">
        <v>297</v>
      </c>
      <c r="H360" s="106" t="s">
        <v>898</v>
      </c>
      <c r="I360" s="106" t="s">
        <v>30</v>
      </c>
      <c r="J360" s="106"/>
      <c r="K360" s="315">
        <v>40</v>
      </c>
    </row>
    <row r="361" customHeight="1" spans="1:11">
      <c r="A361" s="106"/>
      <c r="B361" s="287" t="s">
        <v>66</v>
      </c>
      <c r="C361" s="106">
        <v>3787486</v>
      </c>
      <c r="D361" s="106">
        <v>2020</v>
      </c>
      <c r="E361" s="106" t="s">
        <v>786</v>
      </c>
      <c r="F361" s="106" t="s">
        <v>1182</v>
      </c>
      <c r="G361" s="106"/>
      <c r="H361" s="106" t="s">
        <v>1351</v>
      </c>
      <c r="I361" s="106" t="s">
        <v>467</v>
      </c>
      <c r="J361" s="106"/>
      <c r="K361" s="315">
        <v>40</v>
      </c>
    </row>
    <row r="362" customHeight="1" spans="1:11">
      <c r="A362" s="106"/>
      <c r="B362" s="287" t="s">
        <v>66</v>
      </c>
      <c r="C362" s="106">
        <v>4778300</v>
      </c>
      <c r="D362" s="125">
        <v>2020</v>
      </c>
      <c r="E362" s="106" t="s">
        <v>1099</v>
      </c>
      <c r="F362" s="106" t="s">
        <v>895</v>
      </c>
      <c r="G362" s="106"/>
      <c r="H362" s="106"/>
      <c r="I362" s="106" t="s">
        <v>68</v>
      </c>
      <c r="J362" s="106"/>
      <c r="K362" s="315">
        <v>40</v>
      </c>
    </row>
    <row r="363" customHeight="1" spans="1:11">
      <c r="A363" s="106"/>
      <c r="B363" s="287" t="s">
        <v>66</v>
      </c>
      <c r="C363" s="106">
        <v>1442604</v>
      </c>
      <c r="D363" s="106">
        <v>2020</v>
      </c>
      <c r="E363" s="106" t="s">
        <v>954</v>
      </c>
      <c r="F363" s="106" t="s">
        <v>880</v>
      </c>
      <c r="G363" s="106"/>
      <c r="H363" s="106" t="s">
        <v>955</v>
      </c>
      <c r="I363" s="106" t="s">
        <v>467</v>
      </c>
      <c r="J363" s="106"/>
      <c r="K363" s="315">
        <v>40</v>
      </c>
    </row>
    <row r="364" customHeight="1" spans="1:11">
      <c r="A364" s="106"/>
      <c r="B364" s="287" t="s">
        <v>66</v>
      </c>
      <c r="C364" s="106">
        <v>6111814</v>
      </c>
      <c r="D364" s="106">
        <v>2020</v>
      </c>
      <c r="E364" s="106" t="s">
        <v>954</v>
      </c>
      <c r="F364" s="106" t="s">
        <v>880</v>
      </c>
      <c r="G364" s="106"/>
      <c r="H364" s="106"/>
      <c r="I364" s="106" t="s">
        <v>68</v>
      </c>
      <c r="J364" s="106"/>
      <c r="K364" s="315">
        <v>40</v>
      </c>
    </row>
    <row r="365" customHeight="1" spans="1:11">
      <c r="A365" s="106"/>
      <c r="B365" s="287" t="s">
        <v>66</v>
      </c>
      <c r="C365" s="106">
        <v>7386806</v>
      </c>
      <c r="D365" s="106">
        <v>2020</v>
      </c>
      <c r="E365" s="106" t="s">
        <v>954</v>
      </c>
      <c r="F365" s="106" t="s">
        <v>847</v>
      </c>
      <c r="G365" s="106"/>
      <c r="H365" s="106" t="s">
        <v>955</v>
      </c>
      <c r="I365" s="106" t="s">
        <v>68</v>
      </c>
      <c r="J365" s="106"/>
      <c r="K365" s="315">
        <v>40</v>
      </c>
    </row>
    <row r="366" customHeight="1" spans="1:11">
      <c r="A366" s="106"/>
      <c r="B366" s="287" t="s">
        <v>66</v>
      </c>
      <c r="C366" s="287" t="s">
        <v>1352</v>
      </c>
      <c r="D366" s="106">
        <v>2020</v>
      </c>
      <c r="E366" s="106" t="s">
        <v>954</v>
      </c>
      <c r="F366" s="106" t="s">
        <v>880</v>
      </c>
      <c r="G366" s="106"/>
      <c r="H366" s="106"/>
      <c r="I366" s="106" t="s">
        <v>68</v>
      </c>
      <c r="J366" s="106"/>
      <c r="K366" s="315">
        <v>40</v>
      </c>
    </row>
    <row r="367" customHeight="1" spans="1:11">
      <c r="A367" s="106"/>
      <c r="B367" s="293" t="s">
        <v>21</v>
      </c>
      <c r="C367" s="293" t="s">
        <v>1353</v>
      </c>
      <c r="D367" s="294">
        <v>2020</v>
      </c>
      <c r="E367" s="294" t="s">
        <v>884</v>
      </c>
      <c r="F367" s="294" t="s">
        <v>895</v>
      </c>
      <c r="G367" s="294">
        <v>201</v>
      </c>
      <c r="H367" s="294"/>
      <c r="I367" s="294" t="s">
        <v>25</v>
      </c>
      <c r="J367" s="106"/>
      <c r="K367" s="315">
        <v>40</v>
      </c>
    </row>
    <row r="368" customHeight="1" spans="1:11">
      <c r="A368" s="106"/>
      <c r="B368" s="293" t="s">
        <v>21</v>
      </c>
      <c r="C368" s="293" t="s">
        <v>1354</v>
      </c>
      <c r="D368" s="294">
        <v>2020</v>
      </c>
      <c r="E368" s="294" t="s">
        <v>884</v>
      </c>
      <c r="F368" s="294" t="s">
        <v>895</v>
      </c>
      <c r="G368" s="294">
        <v>261</v>
      </c>
      <c r="H368" s="294"/>
      <c r="I368" s="294" t="s">
        <v>25</v>
      </c>
      <c r="J368" s="106"/>
      <c r="K368" s="315">
        <v>40</v>
      </c>
    </row>
    <row r="369" customHeight="1" spans="1:11">
      <c r="A369" s="106"/>
      <c r="B369" s="293" t="s">
        <v>21</v>
      </c>
      <c r="C369" s="293" t="s">
        <v>1355</v>
      </c>
      <c r="D369" s="294">
        <v>2020</v>
      </c>
      <c r="E369" s="294" t="s">
        <v>884</v>
      </c>
      <c r="F369" s="294" t="s">
        <v>895</v>
      </c>
      <c r="G369" s="294">
        <v>201</v>
      </c>
      <c r="H369" s="294"/>
      <c r="I369" s="294" t="s">
        <v>25</v>
      </c>
      <c r="J369" s="106"/>
      <c r="K369" s="315">
        <v>40</v>
      </c>
    </row>
    <row r="370" customHeight="1" spans="1:11">
      <c r="A370" s="106"/>
      <c r="B370" s="287" t="s">
        <v>21</v>
      </c>
      <c r="C370" s="287" t="s">
        <v>1356</v>
      </c>
      <c r="D370" s="106">
        <v>2020</v>
      </c>
      <c r="E370" s="106" t="s">
        <v>884</v>
      </c>
      <c r="F370" s="106" t="s">
        <v>859</v>
      </c>
      <c r="G370" s="106">
        <v>209</v>
      </c>
      <c r="H370" s="106"/>
      <c r="I370" s="106" t="s">
        <v>30</v>
      </c>
      <c r="J370" s="106"/>
      <c r="K370" s="315">
        <v>40</v>
      </c>
    </row>
    <row r="371" customHeight="1" spans="1:11">
      <c r="A371" s="106"/>
      <c r="B371" s="287" t="s">
        <v>21</v>
      </c>
      <c r="C371" s="106">
        <v>54088329</v>
      </c>
      <c r="D371" s="106">
        <v>1982</v>
      </c>
      <c r="E371" s="106" t="s">
        <v>62</v>
      </c>
      <c r="F371" s="106" t="s">
        <v>978</v>
      </c>
      <c r="G371" s="106"/>
      <c r="H371" s="106">
        <v>302</v>
      </c>
      <c r="I371" s="106" t="s">
        <v>72</v>
      </c>
      <c r="J371" s="106"/>
      <c r="K371" s="315">
        <v>40</v>
      </c>
    </row>
    <row r="372" customHeight="1" spans="1:11">
      <c r="A372" s="106"/>
      <c r="B372" s="287" t="s">
        <v>21</v>
      </c>
      <c r="C372" s="287" t="s">
        <v>1357</v>
      </c>
      <c r="D372" s="106">
        <v>1982</v>
      </c>
      <c r="E372" s="106" t="s">
        <v>62</v>
      </c>
      <c r="F372" s="106" t="s">
        <v>972</v>
      </c>
      <c r="G372" s="106" t="s">
        <v>1358</v>
      </c>
      <c r="H372" s="106">
        <v>488</v>
      </c>
      <c r="I372" s="106" t="s">
        <v>72</v>
      </c>
      <c r="J372" s="106"/>
      <c r="K372" s="315">
        <v>40</v>
      </c>
    </row>
    <row r="373" customHeight="1" spans="1:11">
      <c r="A373" s="106"/>
      <c r="B373" s="287" t="s">
        <v>21</v>
      </c>
      <c r="C373" s="287" t="s">
        <v>1359</v>
      </c>
      <c r="D373" s="106">
        <v>1989</v>
      </c>
      <c r="E373" s="106" t="s">
        <v>90</v>
      </c>
      <c r="F373" s="106" t="s">
        <v>190</v>
      </c>
      <c r="G373" s="106" t="s">
        <v>1360</v>
      </c>
      <c r="H373" s="106" t="s">
        <v>1119</v>
      </c>
      <c r="I373" s="106" t="s">
        <v>25</v>
      </c>
      <c r="J373" s="106"/>
      <c r="K373" s="315">
        <v>40</v>
      </c>
    </row>
    <row r="374" customHeight="1" spans="1:11">
      <c r="A374" s="106"/>
      <c r="B374" s="287" t="s">
        <v>21</v>
      </c>
      <c r="C374" s="287" t="s">
        <v>1361</v>
      </c>
      <c r="D374" s="290">
        <v>2019</v>
      </c>
      <c r="E374" s="291" t="s">
        <v>1362</v>
      </c>
      <c r="F374" s="308" t="s">
        <v>1363</v>
      </c>
      <c r="G374" s="290">
        <v>101</v>
      </c>
      <c r="H374" s="319" t="s">
        <v>898</v>
      </c>
      <c r="I374" s="291" t="s">
        <v>25</v>
      </c>
      <c r="J374" s="106"/>
      <c r="K374" s="315">
        <v>45</v>
      </c>
    </row>
    <row r="375" customHeight="1" spans="1:11">
      <c r="A375" s="106"/>
      <c r="B375" s="287" t="s">
        <v>66</v>
      </c>
      <c r="C375" s="287" t="s">
        <v>1364</v>
      </c>
      <c r="D375" s="290">
        <v>2021</v>
      </c>
      <c r="E375" s="290" t="s">
        <v>1365</v>
      </c>
      <c r="F375" s="290" t="s">
        <v>1060</v>
      </c>
      <c r="G375" s="290" t="s">
        <v>1366</v>
      </c>
      <c r="H375" s="290" t="s">
        <v>1367</v>
      </c>
      <c r="I375" s="290" t="s">
        <v>244</v>
      </c>
      <c r="J375" s="106"/>
      <c r="K375" s="315">
        <v>45</v>
      </c>
    </row>
    <row r="376" customHeight="1" spans="1:11">
      <c r="A376" s="106"/>
      <c r="B376" s="287"/>
      <c r="C376" s="287" t="s">
        <v>1368</v>
      </c>
      <c r="D376" s="106">
        <v>1989</v>
      </c>
      <c r="E376" s="106" t="s">
        <v>90</v>
      </c>
      <c r="F376" s="106" t="s">
        <v>190</v>
      </c>
      <c r="G376" s="106" t="s">
        <v>1360</v>
      </c>
      <c r="H376" s="106" t="s">
        <v>1119</v>
      </c>
      <c r="I376" s="106" t="s">
        <v>25</v>
      </c>
      <c r="J376" s="106"/>
      <c r="K376" s="315">
        <v>45</v>
      </c>
    </row>
    <row r="377" customHeight="1" spans="1:11">
      <c r="A377" s="106"/>
      <c r="B377" s="287"/>
      <c r="C377" s="287" t="s">
        <v>1369</v>
      </c>
      <c r="D377" s="106">
        <v>1989</v>
      </c>
      <c r="E377" s="106" t="s">
        <v>90</v>
      </c>
      <c r="F377" s="106" t="s">
        <v>190</v>
      </c>
      <c r="G377" s="106" t="s">
        <v>1360</v>
      </c>
      <c r="H377" s="106" t="s">
        <v>1119</v>
      </c>
      <c r="I377" s="106" t="s">
        <v>25</v>
      </c>
      <c r="J377" s="106"/>
      <c r="K377" s="315">
        <v>45</v>
      </c>
    </row>
    <row r="378" customHeight="1" spans="1:11">
      <c r="A378" s="106"/>
      <c r="B378" s="287" t="s">
        <v>21</v>
      </c>
      <c r="C378" s="287" t="s">
        <v>1370</v>
      </c>
      <c r="D378" s="125">
        <v>2020</v>
      </c>
      <c r="E378" s="292" t="s">
        <v>865</v>
      </c>
      <c r="F378" s="298" t="s">
        <v>895</v>
      </c>
      <c r="G378" s="125">
        <v>5</v>
      </c>
      <c r="H378" s="125" t="s">
        <v>869</v>
      </c>
      <c r="I378" s="292" t="s">
        <v>25</v>
      </c>
      <c r="J378" s="106"/>
      <c r="K378" s="315">
        <v>50</v>
      </c>
    </row>
    <row r="379" customHeight="1" spans="1:11">
      <c r="A379" s="106"/>
      <c r="B379" s="287" t="s">
        <v>21</v>
      </c>
      <c r="C379" s="287" t="s">
        <v>1371</v>
      </c>
      <c r="D379" s="125">
        <v>2020</v>
      </c>
      <c r="E379" s="125" t="s">
        <v>865</v>
      </c>
      <c r="F379" s="125" t="s">
        <v>895</v>
      </c>
      <c r="G379" s="125">
        <v>5</v>
      </c>
      <c r="H379" s="125" t="s">
        <v>869</v>
      </c>
      <c r="I379" s="125" t="s">
        <v>25</v>
      </c>
      <c r="J379" s="106"/>
      <c r="K379" s="315">
        <v>50</v>
      </c>
    </row>
    <row r="380" customHeight="1" spans="1:11">
      <c r="A380" s="106"/>
      <c r="B380" s="287" t="s">
        <v>21</v>
      </c>
      <c r="C380" s="287" t="s">
        <v>1372</v>
      </c>
      <c r="D380" s="125">
        <v>2020</v>
      </c>
      <c r="E380" s="292" t="s">
        <v>1373</v>
      </c>
      <c r="F380" s="298" t="s">
        <v>895</v>
      </c>
      <c r="G380" s="125">
        <v>5</v>
      </c>
      <c r="H380" s="292" t="s">
        <v>869</v>
      </c>
      <c r="I380" s="125" t="s">
        <v>25</v>
      </c>
      <c r="J380" s="106"/>
      <c r="K380" s="315">
        <v>50</v>
      </c>
    </row>
    <row r="381" customHeight="1" spans="1:11">
      <c r="A381" s="106"/>
      <c r="B381" s="287" t="s">
        <v>21</v>
      </c>
      <c r="C381" s="287" t="s">
        <v>1374</v>
      </c>
      <c r="D381" s="106">
        <v>2020</v>
      </c>
      <c r="E381" s="106" t="s">
        <v>837</v>
      </c>
      <c r="F381" s="106" t="s">
        <v>895</v>
      </c>
      <c r="G381" s="106">
        <v>1</v>
      </c>
      <c r="H381" s="106" t="s">
        <v>1375</v>
      </c>
      <c r="I381" s="106" t="s">
        <v>25</v>
      </c>
      <c r="J381" s="106"/>
      <c r="K381" s="315">
        <v>50</v>
      </c>
    </row>
    <row r="382" customHeight="1" spans="1:11">
      <c r="A382" s="106"/>
      <c r="B382" s="287" t="s">
        <v>21</v>
      </c>
      <c r="C382" s="287" t="s">
        <v>1376</v>
      </c>
      <c r="D382" s="290">
        <v>2020</v>
      </c>
      <c r="E382" s="291" t="s">
        <v>1377</v>
      </c>
      <c r="F382" s="308" t="s">
        <v>880</v>
      </c>
      <c r="G382" s="290">
        <v>362</v>
      </c>
      <c r="H382" s="290"/>
      <c r="I382" s="291" t="s">
        <v>30</v>
      </c>
      <c r="J382" s="106"/>
      <c r="K382" s="315">
        <v>50</v>
      </c>
    </row>
    <row r="383" customHeight="1" spans="1:11">
      <c r="A383" s="106"/>
      <c r="B383" s="287" t="s">
        <v>21</v>
      </c>
      <c r="C383" s="287" t="s">
        <v>1378</v>
      </c>
      <c r="D383" s="301">
        <v>2020</v>
      </c>
      <c r="E383" s="301" t="s">
        <v>853</v>
      </c>
      <c r="F383" s="301" t="s">
        <v>1319</v>
      </c>
      <c r="G383" s="301">
        <v>135</v>
      </c>
      <c r="H383" s="301" t="s">
        <v>1379</v>
      </c>
      <c r="I383" s="301" t="s">
        <v>25</v>
      </c>
      <c r="J383" s="106"/>
      <c r="K383" s="315">
        <v>50</v>
      </c>
    </row>
    <row r="384" customHeight="1" spans="1:11">
      <c r="A384" s="106"/>
      <c r="B384" s="287" t="s">
        <v>66</v>
      </c>
      <c r="C384" s="287" t="s">
        <v>1380</v>
      </c>
      <c r="D384" s="125">
        <v>2020</v>
      </c>
      <c r="E384" s="125" t="s">
        <v>305</v>
      </c>
      <c r="F384" s="125" t="s">
        <v>1319</v>
      </c>
      <c r="G384" s="125">
        <v>92</v>
      </c>
      <c r="H384" s="125"/>
      <c r="I384" s="125" t="s">
        <v>68</v>
      </c>
      <c r="J384" s="106"/>
      <c r="K384" s="315">
        <v>50</v>
      </c>
    </row>
    <row r="385" customHeight="1" spans="1:11">
      <c r="A385" s="106"/>
      <c r="B385" s="287" t="s">
        <v>21</v>
      </c>
      <c r="C385" s="287" t="s">
        <v>1381</v>
      </c>
      <c r="D385" s="290">
        <v>2020</v>
      </c>
      <c r="E385" s="290" t="s">
        <v>786</v>
      </c>
      <c r="F385" s="290" t="s">
        <v>1109</v>
      </c>
      <c r="G385" s="290">
        <v>392</v>
      </c>
      <c r="H385" s="290" t="s">
        <v>1090</v>
      </c>
      <c r="I385" s="290" t="s">
        <v>30</v>
      </c>
      <c r="J385" s="106"/>
      <c r="K385" s="315">
        <v>50</v>
      </c>
    </row>
    <row r="386" customHeight="1" spans="1:11">
      <c r="A386" s="106"/>
      <c r="B386" s="287" t="s">
        <v>21</v>
      </c>
      <c r="C386" s="287" t="s">
        <v>1382</v>
      </c>
      <c r="D386" s="290">
        <v>2020</v>
      </c>
      <c r="E386" s="290" t="s">
        <v>909</v>
      </c>
      <c r="F386" s="291" t="s">
        <v>950</v>
      </c>
      <c r="G386" s="290">
        <v>6</v>
      </c>
      <c r="H386" s="290"/>
      <c r="I386" s="290" t="s">
        <v>30</v>
      </c>
      <c r="J386" s="106"/>
      <c r="K386" s="315">
        <v>50</v>
      </c>
    </row>
    <row r="387" customHeight="1" spans="1:11">
      <c r="A387" s="106"/>
      <c r="B387" s="287" t="s">
        <v>21</v>
      </c>
      <c r="C387" s="287" t="s">
        <v>1383</v>
      </c>
      <c r="D387" s="297">
        <v>2020</v>
      </c>
      <c r="E387" s="297" t="s">
        <v>119</v>
      </c>
      <c r="F387" s="297" t="s">
        <v>880</v>
      </c>
      <c r="G387" s="297">
        <v>303</v>
      </c>
      <c r="H387" s="297"/>
      <c r="I387" s="297" t="s">
        <v>25</v>
      </c>
      <c r="J387" s="106"/>
      <c r="K387" s="315">
        <v>50</v>
      </c>
    </row>
    <row r="388" customHeight="1" spans="1:11">
      <c r="A388" s="106"/>
      <c r="B388" s="287" t="s">
        <v>21</v>
      </c>
      <c r="C388" s="287" t="s">
        <v>1384</v>
      </c>
      <c r="D388" s="301">
        <v>2020</v>
      </c>
      <c r="E388" s="301" t="s">
        <v>853</v>
      </c>
      <c r="F388" s="301" t="s">
        <v>1385</v>
      </c>
      <c r="G388" s="301">
        <v>265</v>
      </c>
      <c r="H388" s="301" t="s">
        <v>920</v>
      </c>
      <c r="I388" s="301" t="s">
        <v>30</v>
      </c>
      <c r="J388" s="106"/>
      <c r="K388" s="315">
        <v>50</v>
      </c>
    </row>
    <row r="389" customHeight="1" spans="1:11">
      <c r="A389" s="106"/>
      <c r="B389" s="287" t="s">
        <v>21</v>
      </c>
      <c r="C389" s="287" t="s">
        <v>1386</v>
      </c>
      <c r="D389" s="290">
        <v>2020</v>
      </c>
      <c r="E389" s="290" t="s">
        <v>884</v>
      </c>
      <c r="F389" s="290" t="s">
        <v>1387</v>
      </c>
      <c r="G389" s="290">
        <v>270</v>
      </c>
      <c r="H389" s="290" t="s">
        <v>1388</v>
      </c>
      <c r="I389" s="290" t="s">
        <v>30</v>
      </c>
      <c r="J389" s="106"/>
      <c r="K389" s="315">
        <v>50</v>
      </c>
    </row>
    <row r="390" customHeight="1" spans="1:11">
      <c r="A390" s="106"/>
      <c r="B390" s="287" t="s">
        <v>21</v>
      </c>
      <c r="C390" s="287" t="s">
        <v>1389</v>
      </c>
      <c r="D390" s="297">
        <v>2020</v>
      </c>
      <c r="E390" s="297" t="s">
        <v>884</v>
      </c>
      <c r="F390" s="297" t="s">
        <v>1390</v>
      </c>
      <c r="G390" s="297">
        <v>209</v>
      </c>
      <c r="H390" s="297" t="s">
        <v>1391</v>
      </c>
      <c r="I390" s="297" t="s">
        <v>30</v>
      </c>
      <c r="J390" s="106"/>
      <c r="K390" s="315">
        <v>50</v>
      </c>
    </row>
    <row r="391" customHeight="1" spans="1:11">
      <c r="A391" s="106"/>
      <c r="B391" s="287" t="s">
        <v>21</v>
      </c>
      <c r="C391" s="287" t="s">
        <v>1392</v>
      </c>
      <c r="D391" s="301">
        <v>2020</v>
      </c>
      <c r="E391" s="301" t="s">
        <v>853</v>
      </c>
      <c r="F391" s="301" t="s">
        <v>950</v>
      </c>
      <c r="G391" s="301">
        <v>262</v>
      </c>
      <c r="H391" s="301"/>
      <c r="I391" s="301" t="s">
        <v>30</v>
      </c>
      <c r="J391" s="106"/>
      <c r="K391" s="315">
        <v>50</v>
      </c>
    </row>
    <row r="392" customHeight="1" spans="1:11">
      <c r="A392" s="106"/>
      <c r="B392" s="287" t="s">
        <v>21</v>
      </c>
      <c r="C392" s="287" t="s">
        <v>1393</v>
      </c>
      <c r="D392" s="290">
        <v>2020</v>
      </c>
      <c r="E392" s="290" t="s">
        <v>119</v>
      </c>
      <c r="F392" s="290" t="s">
        <v>950</v>
      </c>
      <c r="G392" s="290">
        <v>302</v>
      </c>
      <c r="H392" s="290" t="s">
        <v>953</v>
      </c>
      <c r="I392" s="290" t="s">
        <v>30</v>
      </c>
      <c r="J392" s="106"/>
      <c r="K392" s="315">
        <v>50</v>
      </c>
    </row>
    <row r="393" customHeight="1" spans="1:11">
      <c r="A393" s="106"/>
      <c r="B393" s="287" t="s">
        <v>21</v>
      </c>
      <c r="C393" s="287" t="s">
        <v>1394</v>
      </c>
      <c r="D393" s="301">
        <v>2020</v>
      </c>
      <c r="E393" s="301" t="s">
        <v>853</v>
      </c>
      <c r="F393" s="301" t="s">
        <v>1395</v>
      </c>
      <c r="G393" s="301">
        <v>268</v>
      </c>
      <c r="H393" s="301" t="s">
        <v>857</v>
      </c>
      <c r="I393" s="301" t="s">
        <v>30</v>
      </c>
      <c r="J393" s="106"/>
      <c r="K393" s="315">
        <v>50</v>
      </c>
    </row>
    <row r="394" customHeight="1" spans="1:11">
      <c r="A394" s="106"/>
      <c r="B394" s="287" t="s">
        <v>21</v>
      </c>
      <c r="C394" s="287" t="s">
        <v>1396</v>
      </c>
      <c r="D394" s="171">
        <v>2020</v>
      </c>
      <c r="E394" s="171" t="s">
        <v>853</v>
      </c>
      <c r="F394" s="171" t="s">
        <v>922</v>
      </c>
      <c r="G394" s="171">
        <v>297</v>
      </c>
      <c r="H394" s="171" t="s">
        <v>886</v>
      </c>
      <c r="I394" s="171" t="s">
        <v>30</v>
      </c>
      <c r="J394" s="106"/>
      <c r="K394" s="315">
        <v>50</v>
      </c>
    </row>
    <row r="395" customHeight="1" spans="1:11">
      <c r="A395" s="106"/>
      <c r="B395" s="287" t="s">
        <v>21</v>
      </c>
      <c r="C395" s="287" t="s">
        <v>1397</v>
      </c>
      <c r="D395" s="290">
        <v>2020</v>
      </c>
      <c r="E395" s="290" t="s">
        <v>884</v>
      </c>
      <c r="F395" s="290" t="s">
        <v>982</v>
      </c>
      <c r="G395" s="290">
        <v>297</v>
      </c>
      <c r="H395" s="290" t="s">
        <v>898</v>
      </c>
      <c r="I395" s="290" t="s">
        <v>30</v>
      </c>
      <c r="J395" s="106"/>
      <c r="K395" s="315">
        <v>50</v>
      </c>
    </row>
    <row r="396" customHeight="1" spans="1:11">
      <c r="A396" s="106"/>
      <c r="B396" s="287" t="s">
        <v>21</v>
      </c>
      <c r="C396" s="287" t="s">
        <v>1398</v>
      </c>
      <c r="D396" s="290">
        <v>2020</v>
      </c>
      <c r="E396" s="290" t="s">
        <v>786</v>
      </c>
      <c r="F396" s="290" t="s">
        <v>922</v>
      </c>
      <c r="G396" s="290">
        <v>124</v>
      </c>
      <c r="H396" s="290" t="s">
        <v>889</v>
      </c>
      <c r="I396" s="290" t="s">
        <v>862</v>
      </c>
      <c r="J396" s="106"/>
      <c r="K396" s="315">
        <v>50</v>
      </c>
    </row>
    <row r="397" customHeight="1" spans="1:11">
      <c r="A397" s="106"/>
      <c r="B397" s="287" t="s">
        <v>66</v>
      </c>
      <c r="C397" s="287" t="s">
        <v>1399</v>
      </c>
      <c r="D397" s="297">
        <v>2021</v>
      </c>
      <c r="E397" s="297" t="s">
        <v>119</v>
      </c>
      <c r="F397" s="297" t="s">
        <v>1400</v>
      </c>
      <c r="G397" s="297">
        <v>259</v>
      </c>
      <c r="H397" s="297" t="s">
        <v>1075</v>
      </c>
      <c r="I397" s="297" t="s">
        <v>244</v>
      </c>
      <c r="J397" s="106"/>
      <c r="K397" s="315">
        <v>50</v>
      </c>
    </row>
    <row r="398" customHeight="1" spans="1:11">
      <c r="A398" s="106"/>
      <c r="B398" s="287" t="s">
        <v>66</v>
      </c>
      <c r="C398" s="287" t="s">
        <v>1401</v>
      </c>
      <c r="D398" s="297">
        <v>2021</v>
      </c>
      <c r="E398" s="297" t="s">
        <v>119</v>
      </c>
      <c r="F398" s="297" t="s">
        <v>946</v>
      </c>
      <c r="G398" s="297">
        <v>255</v>
      </c>
      <c r="H398" s="297"/>
      <c r="I398" s="297" t="s">
        <v>244</v>
      </c>
      <c r="J398" s="106"/>
      <c r="K398" s="315">
        <v>50</v>
      </c>
    </row>
    <row r="399" customHeight="1" spans="1:11">
      <c r="A399" s="106"/>
      <c r="B399" s="287" t="s">
        <v>66</v>
      </c>
      <c r="C399" s="287" t="s">
        <v>1402</v>
      </c>
      <c r="D399" s="297">
        <v>2021</v>
      </c>
      <c r="E399" s="297" t="s">
        <v>119</v>
      </c>
      <c r="F399" s="297" t="s">
        <v>1403</v>
      </c>
      <c r="G399" s="297" t="s">
        <v>1404</v>
      </c>
      <c r="H399" s="297" t="s">
        <v>1405</v>
      </c>
      <c r="I399" s="297" t="s">
        <v>467</v>
      </c>
      <c r="J399" s="106"/>
      <c r="K399" s="315">
        <v>50</v>
      </c>
    </row>
    <row r="400" customHeight="1" spans="1:11">
      <c r="A400" s="106"/>
      <c r="B400" s="287" t="s">
        <v>66</v>
      </c>
      <c r="C400" s="287" t="s">
        <v>1406</v>
      </c>
      <c r="D400" s="297">
        <v>2021</v>
      </c>
      <c r="E400" s="297" t="s">
        <v>119</v>
      </c>
      <c r="F400" s="297" t="s">
        <v>1407</v>
      </c>
      <c r="G400" s="297"/>
      <c r="H400" s="297" t="s">
        <v>1075</v>
      </c>
      <c r="I400" s="297" t="s">
        <v>244</v>
      </c>
      <c r="J400" s="106"/>
      <c r="K400" s="315">
        <v>50</v>
      </c>
    </row>
    <row r="401" customHeight="1" spans="1:11">
      <c r="A401" s="106"/>
      <c r="B401" s="287" t="s">
        <v>21</v>
      </c>
      <c r="C401" s="287" t="s">
        <v>1408</v>
      </c>
      <c r="D401" s="106">
        <v>2019</v>
      </c>
      <c r="E401" s="106" t="s">
        <v>954</v>
      </c>
      <c r="F401" s="106" t="s">
        <v>1409</v>
      </c>
      <c r="G401" s="106">
        <v>7</v>
      </c>
      <c r="H401" s="106"/>
      <c r="I401" s="106" t="s">
        <v>30</v>
      </c>
      <c r="J401" s="106"/>
      <c r="K401" s="315">
        <v>50</v>
      </c>
    </row>
    <row r="402" customHeight="1" spans="1:11">
      <c r="A402" s="106"/>
      <c r="B402" s="287" t="s">
        <v>21</v>
      </c>
      <c r="C402" s="287" t="s">
        <v>1410</v>
      </c>
      <c r="D402" s="106">
        <v>2017</v>
      </c>
      <c r="E402" s="106" t="s">
        <v>1171</v>
      </c>
      <c r="F402" s="300" t="s">
        <v>1340</v>
      </c>
      <c r="G402" s="106">
        <v>168</v>
      </c>
      <c r="H402" s="106"/>
      <c r="I402" s="106" t="s">
        <v>30</v>
      </c>
      <c r="J402" s="106"/>
      <c r="K402" s="315">
        <v>50</v>
      </c>
    </row>
    <row r="403" customHeight="1" spans="1:11">
      <c r="A403" s="106"/>
      <c r="B403" s="287" t="s">
        <v>21</v>
      </c>
      <c r="C403" s="287" t="s">
        <v>1411</v>
      </c>
      <c r="D403" s="106">
        <v>2017</v>
      </c>
      <c r="E403" s="106" t="s">
        <v>1077</v>
      </c>
      <c r="F403" s="106" t="s">
        <v>1412</v>
      </c>
      <c r="G403" s="106">
        <v>124</v>
      </c>
      <c r="H403" s="106"/>
      <c r="I403" s="106" t="s">
        <v>30</v>
      </c>
      <c r="J403" s="106"/>
      <c r="K403" s="315">
        <v>50</v>
      </c>
    </row>
    <row r="404" customHeight="1" spans="1:11">
      <c r="A404" s="106"/>
      <c r="B404" s="287" t="s">
        <v>21</v>
      </c>
      <c r="C404" s="287" t="s">
        <v>1413</v>
      </c>
      <c r="D404" s="106">
        <v>2018</v>
      </c>
      <c r="E404" s="106" t="s">
        <v>905</v>
      </c>
      <c r="F404" s="106" t="s">
        <v>1087</v>
      </c>
      <c r="G404" s="106">
        <v>212</v>
      </c>
      <c r="H404" s="106"/>
      <c r="I404" s="106" t="s">
        <v>25</v>
      </c>
      <c r="J404" s="106"/>
      <c r="K404" s="315">
        <v>50</v>
      </c>
    </row>
    <row r="405" customHeight="1" spans="1:11">
      <c r="A405" s="106"/>
      <c r="B405" s="287" t="s">
        <v>21</v>
      </c>
      <c r="C405" s="287" t="s">
        <v>1414</v>
      </c>
      <c r="D405" s="106">
        <v>2018</v>
      </c>
      <c r="E405" s="106" t="s">
        <v>905</v>
      </c>
      <c r="F405" s="106" t="s">
        <v>1087</v>
      </c>
      <c r="G405" s="106">
        <v>212</v>
      </c>
      <c r="H405" s="106"/>
      <c r="I405" s="106" t="s">
        <v>25</v>
      </c>
      <c r="J405" s="106"/>
      <c r="K405" s="315">
        <v>50</v>
      </c>
    </row>
    <row r="406" customHeight="1" spans="1:11">
      <c r="A406" s="106"/>
      <c r="B406" s="287" t="s">
        <v>21</v>
      </c>
      <c r="C406" s="287" t="s">
        <v>1415</v>
      </c>
      <c r="D406" s="106">
        <v>2018</v>
      </c>
      <c r="E406" s="106" t="s">
        <v>905</v>
      </c>
      <c r="F406" s="106" t="s">
        <v>1087</v>
      </c>
      <c r="G406" s="106">
        <v>212</v>
      </c>
      <c r="H406" s="106"/>
      <c r="I406" s="106" t="s">
        <v>25</v>
      </c>
      <c r="J406" s="106"/>
      <c r="K406" s="315">
        <v>50</v>
      </c>
    </row>
    <row r="407" customHeight="1" spans="1:11">
      <c r="A407" s="106"/>
      <c r="B407" s="287" t="s">
        <v>21</v>
      </c>
      <c r="C407" s="287" t="s">
        <v>1416</v>
      </c>
      <c r="D407" s="106">
        <v>2018</v>
      </c>
      <c r="E407" s="106" t="s">
        <v>905</v>
      </c>
      <c r="F407" s="106" t="s">
        <v>1087</v>
      </c>
      <c r="G407" s="106">
        <v>212</v>
      </c>
      <c r="H407" s="106"/>
      <c r="I407" s="106" t="s">
        <v>25</v>
      </c>
      <c r="J407" s="106"/>
      <c r="K407" s="315">
        <v>50</v>
      </c>
    </row>
    <row r="408" customHeight="1" spans="1:11">
      <c r="A408" s="106"/>
      <c r="B408" s="287" t="s">
        <v>161</v>
      </c>
      <c r="C408" s="287" t="s">
        <v>1417</v>
      </c>
      <c r="D408" s="106">
        <v>2019</v>
      </c>
      <c r="E408" s="106" t="s">
        <v>1418</v>
      </c>
      <c r="F408" s="106" t="s">
        <v>1419</v>
      </c>
      <c r="G408" s="106" t="s">
        <v>1420</v>
      </c>
      <c r="H408" s="106" t="s">
        <v>1421</v>
      </c>
      <c r="I408" s="106" t="s">
        <v>30</v>
      </c>
      <c r="J408" s="106"/>
      <c r="K408" s="315">
        <v>50</v>
      </c>
    </row>
    <row r="409" customHeight="1" spans="1:11">
      <c r="A409" s="106"/>
      <c r="B409" s="287" t="s">
        <v>21</v>
      </c>
      <c r="C409" s="287" t="s">
        <v>1422</v>
      </c>
      <c r="D409" s="106">
        <v>2019</v>
      </c>
      <c r="E409" s="106" t="s">
        <v>65</v>
      </c>
      <c r="F409" s="106" t="s">
        <v>1092</v>
      </c>
      <c r="G409" s="106">
        <v>313</v>
      </c>
      <c r="H409" s="106"/>
      <c r="I409" s="106" t="s">
        <v>30</v>
      </c>
      <c r="J409" s="106"/>
      <c r="K409" s="315">
        <v>50</v>
      </c>
    </row>
    <row r="410" customHeight="1" spans="1:11">
      <c r="A410" s="106"/>
      <c r="B410" s="287" t="s">
        <v>21</v>
      </c>
      <c r="C410" s="287" t="s">
        <v>1423</v>
      </c>
      <c r="D410" s="106">
        <v>2019</v>
      </c>
      <c r="E410" s="106" t="s">
        <v>65</v>
      </c>
      <c r="F410" s="106" t="s">
        <v>1092</v>
      </c>
      <c r="G410" s="106">
        <v>313</v>
      </c>
      <c r="H410" s="106"/>
      <c r="I410" s="106" t="s">
        <v>30</v>
      </c>
      <c r="J410" s="106"/>
      <c r="K410" s="315">
        <v>50</v>
      </c>
    </row>
    <row r="411" customHeight="1" spans="1:11">
      <c r="A411" s="106"/>
      <c r="B411" s="287" t="s">
        <v>21</v>
      </c>
      <c r="C411" s="287" t="s">
        <v>1424</v>
      </c>
      <c r="D411" s="106">
        <v>2020</v>
      </c>
      <c r="E411" s="106" t="s">
        <v>1425</v>
      </c>
      <c r="F411" s="106" t="s">
        <v>847</v>
      </c>
      <c r="G411" s="106">
        <v>45</v>
      </c>
      <c r="H411" s="106" t="s">
        <v>1426</v>
      </c>
      <c r="I411" s="106" t="s">
        <v>30</v>
      </c>
      <c r="J411" s="106"/>
      <c r="K411" s="315">
        <v>50</v>
      </c>
    </row>
    <row r="412" customHeight="1" spans="1:11">
      <c r="A412" s="106"/>
      <c r="B412" s="293" t="s">
        <v>21</v>
      </c>
      <c r="C412" s="293" t="s">
        <v>1427</v>
      </c>
      <c r="D412" s="294">
        <v>2020</v>
      </c>
      <c r="E412" s="294" t="s">
        <v>65</v>
      </c>
      <c r="F412" s="294" t="s">
        <v>950</v>
      </c>
      <c r="G412" s="294">
        <v>302</v>
      </c>
      <c r="H412" s="294"/>
      <c r="I412" s="294" t="s">
        <v>30</v>
      </c>
      <c r="J412" s="106"/>
      <c r="K412" s="315">
        <v>50</v>
      </c>
    </row>
    <row r="413" customHeight="1" spans="1:11">
      <c r="A413" s="106"/>
      <c r="B413" s="293" t="s">
        <v>21</v>
      </c>
      <c r="C413" s="293" t="s">
        <v>1428</v>
      </c>
      <c r="D413" s="294">
        <v>2020</v>
      </c>
      <c r="E413" s="294" t="s">
        <v>65</v>
      </c>
      <c r="F413" s="294" t="s">
        <v>950</v>
      </c>
      <c r="G413" s="294">
        <v>302</v>
      </c>
      <c r="H413" s="294"/>
      <c r="I413" s="294" t="s">
        <v>30</v>
      </c>
      <c r="J413" s="106"/>
      <c r="K413" s="315">
        <v>50</v>
      </c>
    </row>
    <row r="414" customHeight="1" spans="1:11">
      <c r="A414" s="106"/>
      <c r="B414" s="293" t="s">
        <v>21</v>
      </c>
      <c r="C414" s="293" t="s">
        <v>1429</v>
      </c>
      <c r="D414" s="294">
        <v>2020</v>
      </c>
      <c r="E414" s="294" t="s">
        <v>65</v>
      </c>
      <c r="F414" s="294" t="s">
        <v>950</v>
      </c>
      <c r="G414" s="294">
        <v>302</v>
      </c>
      <c r="H414" s="294"/>
      <c r="I414" s="294" t="s">
        <v>30</v>
      </c>
      <c r="J414" s="106"/>
      <c r="K414" s="315">
        <v>50</v>
      </c>
    </row>
    <row r="415" customHeight="1" spans="1:11">
      <c r="A415" s="106"/>
      <c r="B415" s="293" t="s">
        <v>21</v>
      </c>
      <c r="C415" s="293" t="s">
        <v>1430</v>
      </c>
      <c r="D415" s="294">
        <v>2020</v>
      </c>
      <c r="E415" s="294" t="s">
        <v>65</v>
      </c>
      <c r="F415" s="294" t="s">
        <v>950</v>
      </c>
      <c r="G415" s="294">
        <v>302</v>
      </c>
      <c r="H415" s="294"/>
      <c r="I415" s="294" t="s">
        <v>30</v>
      </c>
      <c r="J415" s="106"/>
      <c r="K415" s="315">
        <v>50</v>
      </c>
    </row>
    <row r="416" customHeight="1" spans="1:11">
      <c r="A416" s="106"/>
      <c r="B416" s="293" t="s">
        <v>21</v>
      </c>
      <c r="C416" s="293" t="s">
        <v>1431</v>
      </c>
      <c r="D416" s="294">
        <v>2020</v>
      </c>
      <c r="E416" s="294" t="s">
        <v>65</v>
      </c>
      <c r="F416" s="294" t="s">
        <v>950</v>
      </c>
      <c r="G416" s="294">
        <v>302</v>
      </c>
      <c r="H416" s="294"/>
      <c r="I416" s="294" t="s">
        <v>30</v>
      </c>
      <c r="J416" s="106"/>
      <c r="K416" s="315">
        <v>50</v>
      </c>
    </row>
    <row r="417" customHeight="1" spans="1:11">
      <c r="A417" s="106"/>
      <c r="B417" s="293" t="s">
        <v>21</v>
      </c>
      <c r="C417" s="293" t="s">
        <v>1432</v>
      </c>
      <c r="D417" s="294">
        <v>2020</v>
      </c>
      <c r="E417" s="294" t="s">
        <v>65</v>
      </c>
      <c r="F417" s="294" t="s">
        <v>950</v>
      </c>
      <c r="G417" s="294">
        <v>302</v>
      </c>
      <c r="H417" s="294"/>
      <c r="I417" s="294" t="s">
        <v>30</v>
      </c>
      <c r="J417" s="106"/>
      <c r="K417" s="315">
        <v>50</v>
      </c>
    </row>
    <row r="418" customHeight="1" spans="1:11">
      <c r="A418" s="106"/>
      <c r="B418" s="287" t="s">
        <v>66</v>
      </c>
      <c r="C418" s="106">
        <v>1554233</v>
      </c>
      <c r="D418" s="106">
        <v>2020</v>
      </c>
      <c r="E418" s="106" t="s">
        <v>954</v>
      </c>
      <c r="F418" s="106" t="s">
        <v>895</v>
      </c>
      <c r="G418" s="106"/>
      <c r="H418" s="106" t="s">
        <v>1433</v>
      </c>
      <c r="I418" s="106" t="s">
        <v>961</v>
      </c>
      <c r="J418" s="106"/>
      <c r="K418" s="315">
        <v>50</v>
      </c>
    </row>
    <row r="419" customHeight="1" spans="1:11">
      <c r="A419" s="106"/>
      <c r="B419" s="287" t="s">
        <v>66</v>
      </c>
      <c r="C419" s="106">
        <v>4853033</v>
      </c>
      <c r="D419" s="106">
        <v>2020</v>
      </c>
      <c r="E419" s="106" t="s">
        <v>119</v>
      </c>
      <c r="F419" s="106" t="s">
        <v>927</v>
      </c>
      <c r="G419" s="106"/>
      <c r="H419" s="106"/>
      <c r="I419" s="106" t="s">
        <v>68</v>
      </c>
      <c r="J419" s="106"/>
      <c r="K419" s="315">
        <v>50</v>
      </c>
    </row>
    <row r="420" customHeight="1" spans="1:11">
      <c r="A420" s="106"/>
      <c r="B420" s="287" t="s">
        <v>66</v>
      </c>
      <c r="C420" s="106">
        <v>1604736</v>
      </c>
      <c r="D420" s="106">
        <v>2020</v>
      </c>
      <c r="E420" s="106" t="s">
        <v>954</v>
      </c>
      <c r="F420" s="106" t="s">
        <v>880</v>
      </c>
      <c r="G420" s="106"/>
      <c r="H420" s="106" t="s">
        <v>1434</v>
      </c>
      <c r="I420" s="106" t="s">
        <v>467</v>
      </c>
      <c r="J420" s="106"/>
      <c r="K420" s="315">
        <v>50</v>
      </c>
    </row>
    <row r="421" customHeight="1" spans="1:11">
      <c r="A421" s="106"/>
      <c r="B421" s="287" t="s">
        <v>66</v>
      </c>
      <c r="C421" s="106">
        <v>8706313</v>
      </c>
      <c r="D421" s="106">
        <v>2020</v>
      </c>
      <c r="E421" s="106" t="s">
        <v>954</v>
      </c>
      <c r="F421" s="106" t="s">
        <v>1060</v>
      </c>
      <c r="G421" s="106"/>
      <c r="H421" s="106" t="s">
        <v>1435</v>
      </c>
      <c r="I421" s="106" t="s">
        <v>467</v>
      </c>
      <c r="J421" s="106"/>
      <c r="K421" s="315">
        <v>50</v>
      </c>
    </row>
    <row r="422" customHeight="1" spans="1:11">
      <c r="A422" s="106"/>
      <c r="B422" s="287" t="s">
        <v>66</v>
      </c>
      <c r="C422" s="106">
        <v>7204357</v>
      </c>
      <c r="D422" s="106">
        <v>2020</v>
      </c>
      <c r="E422" s="106" t="s">
        <v>1436</v>
      </c>
      <c r="F422" s="106" t="s">
        <v>1100</v>
      </c>
      <c r="G422" s="106"/>
      <c r="H422" s="106" t="s">
        <v>1437</v>
      </c>
      <c r="I422" s="106" t="s">
        <v>467</v>
      </c>
      <c r="J422" s="106"/>
      <c r="K422" s="315">
        <v>50</v>
      </c>
    </row>
    <row r="423" customHeight="1" spans="1:11">
      <c r="A423" s="106"/>
      <c r="B423" s="287" t="s">
        <v>66</v>
      </c>
      <c r="C423" s="106">
        <v>1487601</v>
      </c>
      <c r="D423" s="106">
        <v>2020</v>
      </c>
      <c r="E423" s="106" t="s">
        <v>1187</v>
      </c>
      <c r="F423" s="106" t="s">
        <v>1438</v>
      </c>
      <c r="G423" s="106"/>
      <c r="H423" s="106" t="s">
        <v>1439</v>
      </c>
      <c r="I423" s="106" t="s">
        <v>961</v>
      </c>
      <c r="J423" s="106"/>
      <c r="K423" s="315">
        <v>50</v>
      </c>
    </row>
    <row r="424" customHeight="1" spans="1:11">
      <c r="A424" s="106"/>
      <c r="B424" s="287" t="s">
        <v>66</v>
      </c>
      <c r="C424" s="106">
        <v>7407521</v>
      </c>
      <c r="D424" s="106">
        <v>2020</v>
      </c>
      <c r="E424" s="106" t="s">
        <v>954</v>
      </c>
      <c r="F424" s="106" t="s">
        <v>895</v>
      </c>
      <c r="G424" s="106"/>
      <c r="H424" s="106" t="s">
        <v>1433</v>
      </c>
      <c r="I424" s="106" t="s">
        <v>961</v>
      </c>
      <c r="J424" s="106"/>
      <c r="K424" s="315">
        <v>50</v>
      </c>
    </row>
    <row r="425" customHeight="1" spans="1:11">
      <c r="A425" s="106"/>
      <c r="B425" s="287" t="s">
        <v>66</v>
      </c>
      <c r="C425" s="294">
        <v>7828245</v>
      </c>
      <c r="D425" s="294">
        <v>2020</v>
      </c>
      <c r="E425" s="294" t="s">
        <v>119</v>
      </c>
      <c r="F425" s="294" t="s">
        <v>927</v>
      </c>
      <c r="G425" s="294">
        <v>317</v>
      </c>
      <c r="H425" s="294"/>
      <c r="I425" s="294" t="s">
        <v>68</v>
      </c>
      <c r="J425" s="106"/>
      <c r="K425" s="315">
        <v>50</v>
      </c>
    </row>
    <row r="426" customHeight="1" spans="1:11">
      <c r="A426" s="106"/>
      <c r="B426" s="287" t="s">
        <v>66</v>
      </c>
      <c r="C426" s="293" t="s">
        <v>1440</v>
      </c>
      <c r="D426" s="294">
        <v>2020</v>
      </c>
      <c r="E426" s="294" t="s">
        <v>119</v>
      </c>
      <c r="F426" s="294" t="s">
        <v>927</v>
      </c>
      <c r="G426" s="293" t="s">
        <v>1441</v>
      </c>
      <c r="H426" s="294"/>
      <c r="I426" s="294" t="s">
        <v>68</v>
      </c>
      <c r="J426" s="106"/>
      <c r="K426" s="315">
        <v>50</v>
      </c>
    </row>
    <row r="427" customHeight="1" spans="1:11">
      <c r="A427" s="106"/>
      <c r="B427" s="287" t="s">
        <v>66</v>
      </c>
      <c r="C427" s="294">
        <v>3424880</v>
      </c>
      <c r="D427" s="294">
        <v>2020</v>
      </c>
      <c r="E427" s="294" t="s">
        <v>119</v>
      </c>
      <c r="F427" s="294" t="s">
        <v>927</v>
      </c>
      <c r="G427" s="294">
        <v>317</v>
      </c>
      <c r="H427" s="294"/>
      <c r="I427" s="294" t="s">
        <v>68</v>
      </c>
      <c r="J427" s="106"/>
      <c r="K427" s="315">
        <v>50</v>
      </c>
    </row>
    <row r="428" customHeight="1" spans="1:11">
      <c r="A428" s="106"/>
      <c r="B428" s="287" t="s">
        <v>66</v>
      </c>
      <c r="C428" s="294">
        <v>2548861</v>
      </c>
      <c r="D428" s="294">
        <v>2020</v>
      </c>
      <c r="E428" s="294" t="s">
        <v>119</v>
      </c>
      <c r="F428" s="294" t="s">
        <v>895</v>
      </c>
      <c r="G428" s="294">
        <v>301</v>
      </c>
      <c r="H428" s="294"/>
      <c r="I428" s="294" t="s">
        <v>244</v>
      </c>
      <c r="J428" s="106"/>
      <c r="K428" s="315">
        <v>50</v>
      </c>
    </row>
    <row r="429" customHeight="1" spans="1:11">
      <c r="A429" s="106"/>
      <c r="B429" s="287" t="s">
        <v>21</v>
      </c>
      <c r="C429" s="287" t="s">
        <v>1442</v>
      </c>
      <c r="D429" s="106">
        <v>2020</v>
      </c>
      <c r="E429" s="106" t="s">
        <v>1443</v>
      </c>
      <c r="F429" s="106" t="s">
        <v>1046</v>
      </c>
      <c r="G429" s="106">
        <v>105</v>
      </c>
      <c r="H429" s="106" t="s">
        <v>1444</v>
      </c>
      <c r="I429" s="106" t="s">
        <v>25</v>
      </c>
      <c r="J429" s="106"/>
      <c r="K429" s="315">
        <v>50</v>
      </c>
    </row>
    <row r="430" customHeight="1" spans="1:11">
      <c r="A430" s="106"/>
      <c r="B430" s="287" t="s">
        <v>21</v>
      </c>
      <c r="C430" s="287" t="s">
        <v>1445</v>
      </c>
      <c r="D430" s="106">
        <v>2020</v>
      </c>
      <c r="E430" s="106" t="s">
        <v>1190</v>
      </c>
      <c r="F430" s="106" t="s">
        <v>1046</v>
      </c>
      <c r="G430" s="106" t="s">
        <v>1446</v>
      </c>
      <c r="H430" s="106" t="s">
        <v>1192</v>
      </c>
      <c r="I430" s="106" t="s">
        <v>25</v>
      </c>
      <c r="J430" s="106"/>
      <c r="K430" s="315">
        <v>50</v>
      </c>
    </row>
    <row r="431" customHeight="1" spans="1:11">
      <c r="A431" s="106"/>
      <c r="B431" s="287" t="s">
        <v>21</v>
      </c>
      <c r="C431" s="287" t="s">
        <v>1447</v>
      </c>
      <c r="D431" s="106">
        <v>2020</v>
      </c>
      <c r="E431" s="106" t="s">
        <v>1190</v>
      </c>
      <c r="F431" s="106" t="s">
        <v>1046</v>
      </c>
      <c r="G431" s="106" t="s">
        <v>1446</v>
      </c>
      <c r="H431" s="106" t="s">
        <v>1192</v>
      </c>
      <c r="I431" s="106" t="s">
        <v>25</v>
      </c>
      <c r="J431" s="106"/>
      <c r="K431" s="315">
        <v>50</v>
      </c>
    </row>
    <row r="432" customHeight="1" spans="1:11">
      <c r="A432" s="106"/>
      <c r="B432" s="293" t="s">
        <v>21</v>
      </c>
      <c r="C432" s="293" t="s">
        <v>1448</v>
      </c>
      <c r="D432" s="294">
        <v>2019</v>
      </c>
      <c r="E432" s="294" t="s">
        <v>884</v>
      </c>
      <c r="F432" s="294" t="s">
        <v>1449</v>
      </c>
      <c r="G432" s="294">
        <v>223</v>
      </c>
      <c r="H432" s="294" t="s">
        <v>886</v>
      </c>
      <c r="I432" s="294" t="s">
        <v>30</v>
      </c>
      <c r="J432" s="106"/>
      <c r="K432" s="315">
        <v>50</v>
      </c>
    </row>
    <row r="433" customHeight="1" spans="1:11">
      <c r="A433" s="106"/>
      <c r="B433" s="287" t="s">
        <v>66</v>
      </c>
      <c r="C433" s="287" t="s">
        <v>1450</v>
      </c>
      <c r="D433" s="106">
        <v>2020</v>
      </c>
      <c r="E433" s="106" t="s">
        <v>954</v>
      </c>
      <c r="F433" s="106" t="s">
        <v>1060</v>
      </c>
      <c r="G433" s="106">
        <v>1</v>
      </c>
      <c r="H433" s="106" t="s">
        <v>898</v>
      </c>
      <c r="I433" s="106" t="s">
        <v>244</v>
      </c>
      <c r="J433" s="106"/>
      <c r="K433" s="315">
        <v>50</v>
      </c>
    </row>
    <row r="434" customHeight="1" spans="1:11">
      <c r="A434" s="106"/>
      <c r="B434" s="287" t="s">
        <v>1451</v>
      </c>
      <c r="C434" s="287" t="s">
        <v>1452</v>
      </c>
      <c r="D434" s="106">
        <v>2020</v>
      </c>
      <c r="E434" s="106" t="s">
        <v>305</v>
      </c>
      <c r="F434" s="106" t="s">
        <v>1060</v>
      </c>
      <c r="G434" s="106">
        <v>92</v>
      </c>
      <c r="H434" s="106"/>
      <c r="I434" s="106" t="s">
        <v>68</v>
      </c>
      <c r="J434" s="106"/>
      <c r="K434" s="315">
        <v>50</v>
      </c>
    </row>
    <row r="435" customHeight="1" spans="1:11">
      <c r="A435" s="106"/>
      <c r="B435" s="287" t="s">
        <v>21</v>
      </c>
      <c r="C435" s="106">
        <v>53961406</v>
      </c>
      <c r="D435" s="106">
        <v>1982</v>
      </c>
      <c r="E435" s="106" t="s">
        <v>62</v>
      </c>
      <c r="F435" s="106" t="s">
        <v>974</v>
      </c>
      <c r="G435" s="106"/>
      <c r="H435" s="106">
        <v>210</v>
      </c>
      <c r="I435" s="106" t="s">
        <v>25</v>
      </c>
      <c r="J435" s="106"/>
      <c r="K435" s="315">
        <v>50</v>
      </c>
    </row>
    <row r="436" customHeight="1" spans="1:11">
      <c r="A436" s="106"/>
      <c r="B436" s="287" t="s">
        <v>66</v>
      </c>
      <c r="C436" s="287" t="s">
        <v>1453</v>
      </c>
      <c r="D436" s="106">
        <v>1988</v>
      </c>
      <c r="E436" s="106" t="s">
        <v>62</v>
      </c>
      <c r="F436" s="106" t="s">
        <v>190</v>
      </c>
      <c r="G436" s="106"/>
      <c r="H436" s="106">
        <v>326</v>
      </c>
      <c r="I436" s="106" t="s">
        <v>467</v>
      </c>
      <c r="J436" s="106"/>
      <c r="K436" s="315">
        <v>50</v>
      </c>
    </row>
    <row r="437" customHeight="1" spans="1:11">
      <c r="A437" s="106"/>
      <c r="B437" s="287" t="s">
        <v>21</v>
      </c>
      <c r="C437" s="287" t="s">
        <v>1454</v>
      </c>
      <c r="D437" s="106">
        <v>1988</v>
      </c>
      <c r="E437" s="106" t="s">
        <v>62</v>
      </c>
      <c r="F437" s="106" t="s">
        <v>989</v>
      </c>
      <c r="G437" s="106"/>
      <c r="H437" s="106">
        <v>190</v>
      </c>
      <c r="I437" s="106" t="s">
        <v>30</v>
      </c>
      <c r="J437" s="106"/>
      <c r="K437" s="315">
        <v>50</v>
      </c>
    </row>
    <row r="438" customHeight="1" spans="1:11">
      <c r="A438" s="106"/>
      <c r="B438" s="287" t="s">
        <v>21</v>
      </c>
      <c r="C438" s="287" t="s">
        <v>1455</v>
      </c>
      <c r="D438" s="106">
        <v>1988</v>
      </c>
      <c r="E438" s="106" t="s">
        <v>62</v>
      </c>
      <c r="F438" s="106" t="s">
        <v>989</v>
      </c>
      <c r="G438" s="106"/>
      <c r="H438" s="106">
        <v>190</v>
      </c>
      <c r="I438" s="106" t="s">
        <v>30</v>
      </c>
      <c r="J438" s="106"/>
      <c r="K438" s="315">
        <v>50</v>
      </c>
    </row>
    <row r="439" customHeight="1" spans="1:11">
      <c r="A439" s="106"/>
      <c r="B439" s="287" t="s">
        <v>21</v>
      </c>
      <c r="C439" s="287" t="s">
        <v>1456</v>
      </c>
      <c r="D439" s="106">
        <v>1988</v>
      </c>
      <c r="E439" s="106" t="s">
        <v>62</v>
      </c>
      <c r="F439" s="106" t="s">
        <v>989</v>
      </c>
      <c r="G439" s="106"/>
      <c r="H439" s="106">
        <v>190</v>
      </c>
      <c r="I439" s="106" t="s">
        <v>30</v>
      </c>
      <c r="J439" s="106"/>
      <c r="K439" s="315">
        <v>50</v>
      </c>
    </row>
    <row r="440" customHeight="1" spans="1:11">
      <c r="A440" s="106"/>
      <c r="B440" s="287" t="s">
        <v>21</v>
      </c>
      <c r="C440" s="287" t="s">
        <v>1457</v>
      </c>
      <c r="D440" s="106">
        <v>1988</v>
      </c>
      <c r="E440" s="106" t="s">
        <v>62</v>
      </c>
      <c r="F440" s="106" t="s">
        <v>989</v>
      </c>
      <c r="G440" s="106"/>
      <c r="H440" s="106">
        <v>190</v>
      </c>
      <c r="I440" s="106" t="s">
        <v>30</v>
      </c>
      <c r="J440" s="106"/>
      <c r="K440" s="315">
        <v>50</v>
      </c>
    </row>
    <row r="441" customHeight="1" spans="1:11">
      <c r="A441" s="106"/>
      <c r="B441" s="287" t="s">
        <v>21</v>
      </c>
      <c r="C441" s="287" t="s">
        <v>1458</v>
      </c>
      <c r="D441" s="106">
        <v>1989</v>
      </c>
      <c r="E441" s="106" t="s">
        <v>90</v>
      </c>
      <c r="F441" s="106" t="s">
        <v>967</v>
      </c>
      <c r="G441" s="106"/>
      <c r="H441" s="106">
        <v>270</v>
      </c>
      <c r="I441" s="106" t="s">
        <v>25</v>
      </c>
      <c r="J441" s="106"/>
      <c r="K441" s="315">
        <v>50</v>
      </c>
    </row>
    <row r="442" customHeight="1" spans="1:11">
      <c r="A442" s="106"/>
      <c r="B442" s="287" t="s">
        <v>21</v>
      </c>
      <c r="C442" s="287" t="s">
        <v>1459</v>
      </c>
      <c r="D442" s="106">
        <v>1989</v>
      </c>
      <c r="E442" s="106" t="s">
        <v>330</v>
      </c>
      <c r="F442" s="106" t="s">
        <v>1268</v>
      </c>
      <c r="G442" s="106" t="s">
        <v>1269</v>
      </c>
      <c r="H442" s="106" t="s">
        <v>105</v>
      </c>
      <c r="I442" s="106" t="s">
        <v>25</v>
      </c>
      <c r="J442" s="106"/>
      <c r="K442" s="315">
        <v>50</v>
      </c>
    </row>
    <row r="443" customHeight="1" spans="1:11">
      <c r="A443" s="106"/>
      <c r="B443" s="287" t="s">
        <v>21</v>
      </c>
      <c r="C443" s="287" t="s">
        <v>1460</v>
      </c>
      <c r="D443" s="106">
        <v>1989</v>
      </c>
      <c r="E443" s="106" t="s">
        <v>330</v>
      </c>
      <c r="F443" s="106" t="s">
        <v>1268</v>
      </c>
      <c r="G443" s="106" t="s">
        <v>1269</v>
      </c>
      <c r="H443" s="106" t="s">
        <v>105</v>
      </c>
      <c r="I443" s="106" t="s">
        <v>25</v>
      </c>
      <c r="J443" s="106"/>
      <c r="K443" s="315">
        <v>50</v>
      </c>
    </row>
    <row r="444" customHeight="1" spans="1:11">
      <c r="A444" s="106"/>
      <c r="B444" s="287" t="s">
        <v>21</v>
      </c>
      <c r="C444" s="287" t="s">
        <v>1461</v>
      </c>
      <c r="D444" s="106">
        <v>1989</v>
      </c>
      <c r="E444" s="106" t="s">
        <v>330</v>
      </c>
      <c r="F444" s="106" t="s">
        <v>1268</v>
      </c>
      <c r="G444" s="106" t="s">
        <v>1269</v>
      </c>
      <c r="H444" s="106" t="s">
        <v>105</v>
      </c>
      <c r="I444" s="106" t="s">
        <v>25</v>
      </c>
      <c r="J444" s="106"/>
      <c r="K444" s="315">
        <v>50</v>
      </c>
    </row>
    <row r="445" customHeight="1" spans="1:11">
      <c r="A445" s="106"/>
      <c r="B445" s="287" t="s">
        <v>21</v>
      </c>
      <c r="C445" s="287" t="s">
        <v>1462</v>
      </c>
      <c r="D445" s="106">
        <v>1989</v>
      </c>
      <c r="E445" s="106" t="s">
        <v>330</v>
      </c>
      <c r="F445" s="106" t="s">
        <v>1268</v>
      </c>
      <c r="G445" s="106" t="s">
        <v>1269</v>
      </c>
      <c r="H445" s="106" t="s">
        <v>105</v>
      </c>
      <c r="I445" s="106" t="s">
        <v>25</v>
      </c>
      <c r="J445" s="106"/>
      <c r="K445" s="315">
        <v>50</v>
      </c>
    </row>
    <row r="446" customHeight="1" spans="1:11">
      <c r="A446" s="106"/>
      <c r="B446" s="287" t="s">
        <v>21</v>
      </c>
      <c r="C446" s="287" t="s">
        <v>1463</v>
      </c>
      <c r="D446" s="106">
        <v>1989</v>
      </c>
      <c r="E446" s="106" t="s">
        <v>330</v>
      </c>
      <c r="F446" s="106" t="s">
        <v>1268</v>
      </c>
      <c r="G446" s="106" t="s">
        <v>1269</v>
      </c>
      <c r="H446" s="106" t="s">
        <v>105</v>
      </c>
      <c r="I446" s="106" t="s">
        <v>25</v>
      </c>
      <c r="J446" s="106"/>
      <c r="K446" s="315">
        <v>50</v>
      </c>
    </row>
    <row r="447" customHeight="1" spans="1:11">
      <c r="A447" s="106"/>
      <c r="B447" s="287" t="s">
        <v>21</v>
      </c>
      <c r="C447" s="287" t="s">
        <v>1464</v>
      </c>
      <c r="D447" s="106">
        <v>1989</v>
      </c>
      <c r="E447" s="106" t="s">
        <v>330</v>
      </c>
      <c r="F447" s="106" t="s">
        <v>1268</v>
      </c>
      <c r="G447" s="106" t="s">
        <v>1269</v>
      </c>
      <c r="H447" s="106" t="s">
        <v>105</v>
      </c>
      <c r="I447" s="106" t="s">
        <v>25</v>
      </c>
      <c r="J447" s="106"/>
      <c r="K447" s="315">
        <v>50</v>
      </c>
    </row>
    <row r="448" customHeight="1" spans="1:11">
      <c r="A448" s="106"/>
      <c r="B448" s="287" t="s">
        <v>21</v>
      </c>
      <c r="C448" s="287" t="s">
        <v>1465</v>
      </c>
      <c r="D448" s="106">
        <v>1989</v>
      </c>
      <c r="E448" s="106" t="s">
        <v>330</v>
      </c>
      <c r="F448" s="106" t="s">
        <v>1268</v>
      </c>
      <c r="G448" s="106" t="s">
        <v>1269</v>
      </c>
      <c r="H448" s="106" t="s">
        <v>105</v>
      </c>
      <c r="I448" s="106" t="s">
        <v>25</v>
      </c>
      <c r="J448" s="106"/>
      <c r="K448" s="315">
        <v>50</v>
      </c>
    </row>
    <row r="449" customHeight="1" spans="1:11">
      <c r="A449" s="106"/>
      <c r="B449" s="287" t="s">
        <v>21</v>
      </c>
      <c r="C449" s="287" t="s">
        <v>1466</v>
      </c>
      <c r="D449" s="106">
        <v>1989</v>
      </c>
      <c r="E449" s="106" t="s">
        <v>330</v>
      </c>
      <c r="F449" s="106" t="s">
        <v>1268</v>
      </c>
      <c r="G449" s="106" t="s">
        <v>1269</v>
      </c>
      <c r="H449" s="106" t="s">
        <v>105</v>
      </c>
      <c r="I449" s="106" t="s">
        <v>25</v>
      </c>
      <c r="J449" s="106"/>
      <c r="K449" s="315">
        <v>50</v>
      </c>
    </row>
    <row r="450" customHeight="1" spans="1:11">
      <c r="A450" s="106"/>
      <c r="B450" s="287" t="s">
        <v>21</v>
      </c>
      <c r="C450" s="287" t="s">
        <v>1467</v>
      </c>
      <c r="D450" s="106">
        <v>1989</v>
      </c>
      <c r="E450" s="106" t="s">
        <v>330</v>
      </c>
      <c r="F450" s="106" t="s">
        <v>1268</v>
      </c>
      <c r="G450" s="106" t="s">
        <v>1269</v>
      </c>
      <c r="H450" s="106" t="s">
        <v>105</v>
      </c>
      <c r="I450" s="106" t="s">
        <v>25</v>
      </c>
      <c r="J450" s="106"/>
      <c r="K450" s="315">
        <v>50</v>
      </c>
    </row>
    <row r="451" customHeight="1" spans="1:11">
      <c r="A451" s="106"/>
      <c r="B451" s="287" t="s">
        <v>21</v>
      </c>
      <c r="C451" s="287" t="s">
        <v>1468</v>
      </c>
      <c r="D451" s="106">
        <v>1989</v>
      </c>
      <c r="E451" s="106" t="s">
        <v>330</v>
      </c>
      <c r="F451" s="106" t="s">
        <v>1268</v>
      </c>
      <c r="G451" s="106" t="s">
        <v>1269</v>
      </c>
      <c r="H451" s="106" t="s">
        <v>105</v>
      </c>
      <c r="I451" s="106" t="s">
        <v>25</v>
      </c>
      <c r="J451" s="106"/>
      <c r="K451" s="315">
        <v>50</v>
      </c>
    </row>
    <row r="452" customHeight="1" spans="1:11">
      <c r="A452" s="106"/>
      <c r="B452" s="287" t="s">
        <v>21</v>
      </c>
      <c r="C452" s="287" t="s">
        <v>1469</v>
      </c>
      <c r="D452" s="106">
        <v>1989</v>
      </c>
      <c r="E452" s="106" t="s">
        <v>330</v>
      </c>
      <c r="F452" s="106" t="s">
        <v>1268</v>
      </c>
      <c r="G452" s="106" t="s">
        <v>1269</v>
      </c>
      <c r="H452" s="106" t="s">
        <v>105</v>
      </c>
      <c r="I452" s="106" t="s">
        <v>25</v>
      </c>
      <c r="J452" s="106"/>
      <c r="K452" s="315">
        <v>50</v>
      </c>
    </row>
    <row r="453" customHeight="1" spans="1:11">
      <c r="A453" s="106"/>
      <c r="B453" s="287" t="s">
        <v>21</v>
      </c>
      <c r="C453" s="287" t="s">
        <v>1470</v>
      </c>
      <c r="D453" s="106">
        <v>1989</v>
      </c>
      <c r="E453" s="106" t="s">
        <v>330</v>
      </c>
      <c r="F453" s="106" t="s">
        <v>1268</v>
      </c>
      <c r="G453" s="106" t="s">
        <v>1269</v>
      </c>
      <c r="H453" s="106" t="s">
        <v>105</v>
      </c>
      <c r="I453" s="106" t="s">
        <v>25</v>
      </c>
      <c r="J453" s="106"/>
      <c r="K453" s="315">
        <v>50</v>
      </c>
    </row>
    <row r="454" customHeight="1" spans="1:11">
      <c r="A454" s="106"/>
      <c r="B454" s="287" t="s">
        <v>21</v>
      </c>
      <c r="C454" s="287" t="s">
        <v>1471</v>
      </c>
      <c r="D454" s="106">
        <v>1989</v>
      </c>
      <c r="E454" s="106" t="s">
        <v>330</v>
      </c>
      <c r="F454" s="106" t="s">
        <v>1268</v>
      </c>
      <c r="G454" s="106" t="s">
        <v>1269</v>
      </c>
      <c r="H454" s="106" t="s">
        <v>105</v>
      </c>
      <c r="I454" s="106" t="s">
        <v>25</v>
      </c>
      <c r="J454" s="106"/>
      <c r="K454" s="315">
        <v>50</v>
      </c>
    </row>
    <row r="455" customHeight="1" spans="1:11">
      <c r="A455" s="106"/>
      <c r="B455" s="287" t="s">
        <v>21</v>
      </c>
      <c r="C455" s="287" t="s">
        <v>1472</v>
      </c>
      <c r="D455" s="106">
        <v>1989</v>
      </c>
      <c r="E455" s="106" t="s">
        <v>330</v>
      </c>
      <c r="F455" s="106" t="s">
        <v>1268</v>
      </c>
      <c r="G455" s="106" t="s">
        <v>1269</v>
      </c>
      <c r="H455" s="106" t="s">
        <v>105</v>
      </c>
      <c r="I455" s="106" t="s">
        <v>25</v>
      </c>
      <c r="J455" s="106"/>
      <c r="K455" s="315">
        <v>50</v>
      </c>
    </row>
    <row r="456" customHeight="1" spans="1:11">
      <c r="A456" s="106"/>
      <c r="B456" s="287" t="s">
        <v>21</v>
      </c>
      <c r="C456" s="287" t="s">
        <v>1473</v>
      </c>
      <c r="D456" s="106">
        <v>1989</v>
      </c>
      <c r="E456" s="106" t="s">
        <v>330</v>
      </c>
      <c r="F456" s="106" t="s">
        <v>1268</v>
      </c>
      <c r="G456" s="106" t="s">
        <v>1269</v>
      </c>
      <c r="H456" s="106" t="s">
        <v>105</v>
      </c>
      <c r="I456" s="106" t="s">
        <v>25</v>
      </c>
      <c r="J456" s="106"/>
      <c r="K456" s="315">
        <v>50</v>
      </c>
    </row>
    <row r="457" customHeight="1" spans="1:11">
      <c r="A457" s="106"/>
      <c r="B457" s="287" t="s">
        <v>21</v>
      </c>
      <c r="C457" s="287" t="s">
        <v>1474</v>
      </c>
      <c r="D457" s="106">
        <v>1989</v>
      </c>
      <c r="E457" s="106" t="s">
        <v>330</v>
      </c>
      <c r="F457" s="106" t="s">
        <v>1268</v>
      </c>
      <c r="G457" s="106" t="s">
        <v>1269</v>
      </c>
      <c r="H457" s="106" t="s">
        <v>105</v>
      </c>
      <c r="I457" s="106" t="s">
        <v>25</v>
      </c>
      <c r="J457" s="106"/>
      <c r="K457" s="315">
        <v>50</v>
      </c>
    </row>
    <row r="458" customHeight="1" spans="1:11">
      <c r="A458" s="106"/>
      <c r="B458" s="287" t="s">
        <v>21</v>
      </c>
      <c r="C458" s="287" t="s">
        <v>1475</v>
      </c>
      <c r="D458" s="106">
        <v>1989</v>
      </c>
      <c r="E458" s="106" t="s">
        <v>330</v>
      </c>
      <c r="F458" s="106" t="s">
        <v>1268</v>
      </c>
      <c r="G458" s="106" t="s">
        <v>1269</v>
      </c>
      <c r="H458" s="106" t="s">
        <v>105</v>
      </c>
      <c r="I458" s="106" t="s">
        <v>25</v>
      </c>
      <c r="J458" s="106"/>
      <c r="K458" s="315">
        <v>50</v>
      </c>
    </row>
    <row r="459" customHeight="1" spans="1:11">
      <c r="A459" s="106"/>
      <c r="B459" s="287" t="s">
        <v>21</v>
      </c>
      <c r="C459" s="287" t="s">
        <v>1476</v>
      </c>
      <c r="D459" s="106">
        <v>1989</v>
      </c>
      <c r="E459" s="106" t="s">
        <v>330</v>
      </c>
      <c r="F459" s="106" t="s">
        <v>1268</v>
      </c>
      <c r="G459" s="106" t="s">
        <v>1269</v>
      </c>
      <c r="H459" s="106" t="s">
        <v>105</v>
      </c>
      <c r="I459" s="106" t="s">
        <v>25</v>
      </c>
      <c r="J459" s="106"/>
      <c r="K459" s="315">
        <v>50</v>
      </c>
    </row>
    <row r="460" customHeight="1" spans="1:11">
      <c r="A460" s="106"/>
      <c r="B460" s="287" t="s">
        <v>21</v>
      </c>
      <c r="C460" s="287" t="s">
        <v>1477</v>
      </c>
      <c r="D460" s="106">
        <v>1989</v>
      </c>
      <c r="E460" s="106" t="s">
        <v>330</v>
      </c>
      <c r="F460" s="106" t="s">
        <v>1268</v>
      </c>
      <c r="G460" s="106" t="s">
        <v>1269</v>
      </c>
      <c r="H460" s="106" t="s">
        <v>105</v>
      </c>
      <c r="I460" s="106" t="s">
        <v>25</v>
      </c>
      <c r="J460" s="106"/>
      <c r="K460" s="315">
        <v>50</v>
      </c>
    </row>
    <row r="461" customHeight="1" spans="1:11">
      <c r="A461" s="106"/>
      <c r="B461" s="287" t="s">
        <v>21</v>
      </c>
      <c r="C461" s="287" t="s">
        <v>1478</v>
      </c>
      <c r="D461" s="106">
        <v>1989</v>
      </c>
      <c r="E461" s="106" t="s">
        <v>330</v>
      </c>
      <c r="F461" s="106" t="s">
        <v>1268</v>
      </c>
      <c r="G461" s="106" t="s">
        <v>1269</v>
      </c>
      <c r="H461" s="106" t="s">
        <v>105</v>
      </c>
      <c r="I461" s="106" t="s">
        <v>25</v>
      </c>
      <c r="J461" s="106"/>
      <c r="K461" s="315">
        <v>50</v>
      </c>
    </row>
    <row r="462" customHeight="1" spans="1:11">
      <c r="A462" s="106"/>
      <c r="B462" s="287" t="s">
        <v>21</v>
      </c>
      <c r="C462" s="287" t="s">
        <v>1479</v>
      </c>
      <c r="D462" s="106">
        <v>1989</v>
      </c>
      <c r="E462" s="106" t="s">
        <v>330</v>
      </c>
      <c r="F462" s="106" t="s">
        <v>1268</v>
      </c>
      <c r="G462" s="106" t="s">
        <v>1269</v>
      </c>
      <c r="H462" s="106" t="s">
        <v>105</v>
      </c>
      <c r="I462" s="106" t="s">
        <v>25</v>
      </c>
      <c r="J462" s="106"/>
      <c r="K462" s="315">
        <v>50</v>
      </c>
    </row>
    <row r="463" customHeight="1" spans="1:11">
      <c r="A463" s="106"/>
      <c r="B463" s="287" t="s">
        <v>21</v>
      </c>
      <c r="C463" s="287" t="s">
        <v>1480</v>
      </c>
      <c r="D463" s="106">
        <v>1989</v>
      </c>
      <c r="E463" s="106" t="s">
        <v>330</v>
      </c>
      <c r="F463" s="106" t="s">
        <v>1268</v>
      </c>
      <c r="G463" s="106" t="s">
        <v>1269</v>
      </c>
      <c r="H463" s="106" t="s">
        <v>105</v>
      </c>
      <c r="I463" s="106" t="s">
        <v>25</v>
      </c>
      <c r="J463" s="106"/>
      <c r="K463" s="315">
        <v>50</v>
      </c>
    </row>
    <row r="464" customHeight="1" spans="1:11">
      <c r="A464" s="106"/>
      <c r="B464" s="287" t="s">
        <v>21</v>
      </c>
      <c r="C464" s="287" t="s">
        <v>1481</v>
      </c>
      <c r="D464" s="106">
        <v>1989</v>
      </c>
      <c r="E464" s="106" t="s">
        <v>330</v>
      </c>
      <c r="F464" s="106" t="s">
        <v>1268</v>
      </c>
      <c r="G464" s="106" t="s">
        <v>1269</v>
      </c>
      <c r="H464" s="106" t="s">
        <v>105</v>
      </c>
      <c r="I464" s="106" t="s">
        <v>25</v>
      </c>
      <c r="J464" s="106"/>
      <c r="K464" s="315">
        <v>50</v>
      </c>
    </row>
    <row r="465" customHeight="1" spans="1:11">
      <c r="A465" s="106"/>
      <c r="B465" s="287" t="s">
        <v>21</v>
      </c>
      <c r="C465" s="287" t="s">
        <v>1482</v>
      </c>
      <c r="D465" s="106">
        <v>1989</v>
      </c>
      <c r="E465" s="106" t="s">
        <v>330</v>
      </c>
      <c r="F465" s="106" t="s">
        <v>1268</v>
      </c>
      <c r="G465" s="106" t="s">
        <v>1269</v>
      </c>
      <c r="H465" s="106" t="s">
        <v>105</v>
      </c>
      <c r="I465" s="106" t="s">
        <v>25</v>
      </c>
      <c r="J465" s="106"/>
      <c r="K465" s="315">
        <v>50</v>
      </c>
    </row>
    <row r="466" customHeight="1" spans="1:11">
      <c r="A466" s="106"/>
      <c r="B466" s="287" t="s">
        <v>21</v>
      </c>
      <c r="C466" s="287" t="s">
        <v>1483</v>
      </c>
      <c r="D466" s="106">
        <v>1989</v>
      </c>
      <c r="E466" s="106" t="s">
        <v>330</v>
      </c>
      <c r="F466" s="106" t="s">
        <v>1268</v>
      </c>
      <c r="G466" s="106" t="s">
        <v>1269</v>
      </c>
      <c r="H466" s="106" t="s">
        <v>105</v>
      </c>
      <c r="I466" s="106" t="s">
        <v>25</v>
      </c>
      <c r="J466" s="106"/>
      <c r="K466" s="315">
        <v>50</v>
      </c>
    </row>
    <row r="467" customHeight="1" spans="1:11">
      <c r="A467" s="106"/>
      <c r="B467" s="287" t="s">
        <v>21</v>
      </c>
      <c r="C467" s="287" t="s">
        <v>1484</v>
      </c>
      <c r="D467" s="106">
        <v>1989</v>
      </c>
      <c r="E467" s="106" t="s">
        <v>330</v>
      </c>
      <c r="F467" s="106" t="s">
        <v>1268</v>
      </c>
      <c r="G467" s="106" t="s">
        <v>1269</v>
      </c>
      <c r="H467" s="106" t="s">
        <v>105</v>
      </c>
      <c r="I467" s="106" t="s">
        <v>25</v>
      </c>
      <c r="J467" s="106"/>
      <c r="K467" s="315">
        <v>50</v>
      </c>
    </row>
    <row r="468" customHeight="1" spans="1:11">
      <c r="A468" s="106"/>
      <c r="B468" s="287" t="s">
        <v>21</v>
      </c>
      <c r="C468" s="287" t="s">
        <v>1485</v>
      </c>
      <c r="D468" s="106">
        <v>1989</v>
      </c>
      <c r="E468" s="106" t="s">
        <v>330</v>
      </c>
      <c r="F468" s="106" t="s">
        <v>1268</v>
      </c>
      <c r="G468" s="106" t="s">
        <v>1269</v>
      </c>
      <c r="H468" s="106" t="s">
        <v>105</v>
      </c>
      <c r="I468" s="106" t="s">
        <v>25</v>
      </c>
      <c r="J468" s="106"/>
      <c r="K468" s="315">
        <v>50</v>
      </c>
    </row>
    <row r="469" customHeight="1" spans="1:11">
      <c r="A469" s="106"/>
      <c r="B469" s="287" t="s">
        <v>21</v>
      </c>
      <c r="C469" s="287" t="s">
        <v>1486</v>
      </c>
      <c r="D469" s="106">
        <v>1989</v>
      </c>
      <c r="E469" s="106" t="s">
        <v>330</v>
      </c>
      <c r="F469" s="106" t="s">
        <v>1268</v>
      </c>
      <c r="G469" s="106" t="s">
        <v>1269</v>
      </c>
      <c r="H469" s="106" t="s">
        <v>105</v>
      </c>
      <c r="I469" s="106" t="s">
        <v>25</v>
      </c>
      <c r="J469" s="106"/>
      <c r="K469" s="315">
        <v>50</v>
      </c>
    </row>
    <row r="470" customHeight="1" spans="1:11">
      <c r="A470" s="106"/>
      <c r="B470" s="287"/>
      <c r="C470" s="287" t="s">
        <v>1487</v>
      </c>
      <c r="D470" s="106">
        <v>1984</v>
      </c>
      <c r="E470" s="106" t="s">
        <v>62</v>
      </c>
      <c r="F470" s="106" t="s">
        <v>1488</v>
      </c>
      <c r="G470" s="106">
        <v>321</v>
      </c>
      <c r="H470" s="106" t="s">
        <v>105</v>
      </c>
      <c r="I470" s="106" t="s">
        <v>25</v>
      </c>
      <c r="J470" s="106"/>
      <c r="K470" s="315">
        <v>50</v>
      </c>
    </row>
    <row r="471" customHeight="1" spans="1:13">
      <c r="A471" s="106"/>
      <c r="B471" s="287"/>
      <c r="C471" s="287" t="s">
        <v>1489</v>
      </c>
      <c r="D471" s="106">
        <v>2017</v>
      </c>
      <c r="E471" s="106" t="s">
        <v>1490</v>
      </c>
      <c r="F471" s="106" t="s">
        <v>922</v>
      </c>
      <c r="G471" s="106">
        <v>5</v>
      </c>
      <c r="H471" s="106" t="s">
        <v>1491</v>
      </c>
      <c r="I471" s="106" t="s">
        <v>25</v>
      </c>
      <c r="J471" s="106"/>
      <c r="K471" s="315">
        <v>50</v>
      </c>
      <c r="L471" s="6">
        <f>COUNTA(K6:K471)</f>
        <v>466</v>
      </c>
      <c r="M471" s="322">
        <f>AVERAGE(K6:K471)</f>
        <v>32.6931330472103</v>
      </c>
    </row>
    <row r="472" customHeight="1" spans="1:11">
      <c r="A472" s="106"/>
      <c r="B472" s="106"/>
      <c r="C472" s="106"/>
      <c r="D472" s="106"/>
      <c r="E472" s="106"/>
      <c r="F472" s="106"/>
      <c r="G472" s="106"/>
      <c r="H472" s="106"/>
      <c r="I472" s="106"/>
      <c r="J472" s="106"/>
      <c r="K472" s="315"/>
    </row>
    <row r="473" customHeight="1" spans="1:11">
      <c r="A473" s="106" t="s">
        <v>1492</v>
      </c>
      <c r="B473" s="106">
        <f>COUNTA(D475:D539)</f>
        <v>64</v>
      </c>
      <c r="C473" s="106"/>
      <c r="D473" s="106"/>
      <c r="E473" s="106"/>
      <c r="F473" s="106"/>
      <c r="G473" s="106"/>
      <c r="H473" s="106"/>
      <c r="I473" s="106"/>
      <c r="J473" s="106"/>
      <c r="K473" s="315"/>
    </row>
    <row r="474" customHeight="1" spans="1:11">
      <c r="A474" s="106"/>
      <c r="B474" s="106"/>
      <c r="C474" s="106"/>
      <c r="D474" s="106"/>
      <c r="E474" s="106"/>
      <c r="F474" s="106"/>
      <c r="G474" s="106"/>
      <c r="H474" s="106"/>
      <c r="I474" s="106"/>
      <c r="J474" s="106"/>
      <c r="K474" s="315">
        <f>SUM(K475:K571,K721,K719,K718,K716,K714,K704:K706,K703,K697:K698,K691,K685:K689,K680:K683,K675,K673,K671)</f>
        <v>9165</v>
      </c>
    </row>
    <row r="475" customHeight="1" spans="1:14">
      <c r="A475" s="106"/>
      <c r="B475" s="287" t="s">
        <v>66</v>
      </c>
      <c r="C475" s="287" t="s">
        <v>1493</v>
      </c>
      <c r="D475" s="297">
        <v>2021</v>
      </c>
      <c r="E475" s="297" t="s">
        <v>119</v>
      </c>
      <c r="F475" s="297" t="s">
        <v>1403</v>
      </c>
      <c r="G475" s="297">
        <v>251</v>
      </c>
      <c r="H475" s="297"/>
      <c r="I475" s="297" t="s">
        <v>244</v>
      </c>
      <c r="J475" s="106"/>
      <c r="K475" s="315">
        <v>55</v>
      </c>
      <c r="L475" s="6">
        <f>COUNTA(K475:K571)</f>
        <v>93</v>
      </c>
      <c r="M475" s="3">
        <v>25</v>
      </c>
      <c r="N475" s="6">
        <f>SUM(L475+M475)</f>
        <v>118</v>
      </c>
    </row>
    <row r="476" customHeight="1" spans="1:18">
      <c r="A476" s="106"/>
      <c r="B476" s="287" t="s">
        <v>66</v>
      </c>
      <c r="C476" s="287" t="s">
        <v>1494</v>
      </c>
      <c r="D476" s="106">
        <v>2020</v>
      </c>
      <c r="E476" s="106" t="s">
        <v>1161</v>
      </c>
      <c r="F476" s="106" t="s">
        <v>880</v>
      </c>
      <c r="G476" s="106">
        <v>204</v>
      </c>
      <c r="H476" s="106" t="s">
        <v>1495</v>
      </c>
      <c r="I476" s="106" t="s">
        <v>467</v>
      </c>
      <c r="J476" s="106"/>
      <c r="K476" s="315">
        <v>55</v>
      </c>
      <c r="N476" s="322">
        <f>AVERAGE(K475:K571)</f>
        <v>77.2043010752688</v>
      </c>
      <c r="O476" s="322">
        <f>SUM(K475:K571)</f>
        <v>7180</v>
      </c>
      <c r="P476" s="3">
        <v>2085</v>
      </c>
      <c r="Q476" s="322">
        <f>O476+P476</f>
        <v>9265</v>
      </c>
      <c r="R476" s="6">
        <f>Q476/N475</f>
        <v>78.5169491525424</v>
      </c>
    </row>
    <row r="477" customHeight="1" spans="1:11">
      <c r="A477" s="106"/>
      <c r="B477" s="287" t="s">
        <v>161</v>
      </c>
      <c r="C477" s="287" t="s">
        <v>1496</v>
      </c>
      <c r="D477" s="125">
        <v>2020</v>
      </c>
      <c r="E477" s="125" t="s">
        <v>884</v>
      </c>
      <c r="F477" s="125" t="s">
        <v>880</v>
      </c>
      <c r="G477" s="125">
        <v>263</v>
      </c>
      <c r="H477" s="125" t="s">
        <v>920</v>
      </c>
      <c r="I477" s="125" t="s">
        <v>25</v>
      </c>
      <c r="J477" s="106"/>
      <c r="K477" s="315">
        <v>60</v>
      </c>
    </row>
    <row r="478" customHeight="1" spans="1:11">
      <c r="A478" s="106"/>
      <c r="B478" s="287" t="s">
        <v>21</v>
      </c>
      <c r="C478" s="287" t="s">
        <v>1497</v>
      </c>
      <c r="D478" s="290">
        <v>2020</v>
      </c>
      <c r="E478" s="291" t="s">
        <v>1498</v>
      </c>
      <c r="F478" s="308" t="s">
        <v>893</v>
      </c>
      <c r="G478" s="290">
        <v>1</v>
      </c>
      <c r="H478" s="319" t="s">
        <v>1499</v>
      </c>
      <c r="I478" s="291" t="s">
        <v>25</v>
      </c>
      <c r="J478" s="106"/>
      <c r="K478" s="315">
        <v>60</v>
      </c>
    </row>
    <row r="479" customHeight="1" spans="1:11">
      <c r="A479" s="106"/>
      <c r="B479" s="287" t="s">
        <v>21</v>
      </c>
      <c r="C479" s="287" t="s">
        <v>1500</v>
      </c>
      <c r="D479" s="290">
        <v>2020</v>
      </c>
      <c r="E479" s="291" t="s">
        <v>871</v>
      </c>
      <c r="F479" s="308" t="s">
        <v>895</v>
      </c>
      <c r="G479" s="290">
        <v>438</v>
      </c>
      <c r="H479" s="290"/>
      <c r="I479" s="291" t="s">
        <v>25</v>
      </c>
      <c r="J479" s="106"/>
      <c r="K479" s="315">
        <v>60</v>
      </c>
    </row>
    <row r="480" customHeight="1" spans="1:11">
      <c r="A480" s="106"/>
      <c r="B480" s="287" t="s">
        <v>21</v>
      </c>
      <c r="C480" s="287" t="s">
        <v>1501</v>
      </c>
      <c r="D480" s="290">
        <v>2020</v>
      </c>
      <c r="E480" s="290" t="s">
        <v>1069</v>
      </c>
      <c r="F480" s="291" t="s">
        <v>895</v>
      </c>
      <c r="G480" s="290">
        <v>258</v>
      </c>
      <c r="H480" s="290"/>
      <c r="I480" s="290" t="s">
        <v>30</v>
      </c>
      <c r="J480" s="106"/>
      <c r="K480" s="315">
        <v>60</v>
      </c>
    </row>
    <row r="481" customHeight="1" spans="1:11">
      <c r="A481" s="106"/>
      <c r="B481" s="287" t="s">
        <v>21</v>
      </c>
      <c r="C481" s="287" t="s">
        <v>1502</v>
      </c>
      <c r="D481" s="297">
        <v>2020</v>
      </c>
      <c r="E481" s="297" t="s">
        <v>1503</v>
      </c>
      <c r="F481" s="297" t="s">
        <v>1504</v>
      </c>
      <c r="G481" s="297">
        <v>209</v>
      </c>
      <c r="H481" s="297" t="s">
        <v>1505</v>
      </c>
      <c r="I481" s="297" t="s">
        <v>30</v>
      </c>
      <c r="J481" s="106"/>
      <c r="K481" s="315">
        <v>60</v>
      </c>
    </row>
    <row r="482" customHeight="1" spans="1:11">
      <c r="A482" s="106"/>
      <c r="B482" s="287" t="s">
        <v>21</v>
      </c>
      <c r="C482" s="287" t="s">
        <v>1506</v>
      </c>
      <c r="D482" s="297">
        <v>2020</v>
      </c>
      <c r="E482" s="297" t="s">
        <v>1503</v>
      </c>
      <c r="F482" s="297" t="s">
        <v>1504</v>
      </c>
      <c r="G482" s="297">
        <v>270</v>
      </c>
      <c r="H482" s="297" t="s">
        <v>1507</v>
      </c>
      <c r="I482" s="297" t="s">
        <v>30</v>
      </c>
      <c r="J482" s="106"/>
      <c r="K482" s="315">
        <v>60</v>
      </c>
    </row>
    <row r="483" customHeight="1" spans="1:11">
      <c r="A483" s="106"/>
      <c r="B483" s="287" t="s">
        <v>21</v>
      </c>
      <c r="C483" s="287" t="s">
        <v>1508</v>
      </c>
      <c r="D483" s="290">
        <v>2020</v>
      </c>
      <c r="E483" s="290" t="s">
        <v>853</v>
      </c>
      <c r="F483" s="290" t="s">
        <v>1509</v>
      </c>
      <c r="G483" s="290">
        <v>270</v>
      </c>
      <c r="H483" s="290" t="s">
        <v>932</v>
      </c>
      <c r="I483" s="290" t="s">
        <v>30</v>
      </c>
      <c r="J483" s="106"/>
      <c r="K483" s="315">
        <v>60</v>
      </c>
    </row>
    <row r="484" customHeight="1" spans="1:11">
      <c r="A484" s="106"/>
      <c r="B484" s="287" t="s">
        <v>21</v>
      </c>
      <c r="C484" s="287" t="s">
        <v>1510</v>
      </c>
      <c r="D484" s="290">
        <v>2020</v>
      </c>
      <c r="E484" s="290" t="s">
        <v>853</v>
      </c>
      <c r="F484" s="290" t="s">
        <v>1509</v>
      </c>
      <c r="G484" s="290">
        <v>270</v>
      </c>
      <c r="H484" s="290" t="s">
        <v>932</v>
      </c>
      <c r="I484" s="290" t="s">
        <v>30</v>
      </c>
      <c r="J484" s="106"/>
      <c r="K484" s="315">
        <v>60</v>
      </c>
    </row>
    <row r="485" customHeight="1" spans="1:11">
      <c r="A485" s="106"/>
      <c r="B485" s="287" t="s">
        <v>21</v>
      </c>
      <c r="C485" s="287" t="s">
        <v>1511</v>
      </c>
      <c r="D485" s="290">
        <v>2020</v>
      </c>
      <c r="E485" s="290" t="s">
        <v>853</v>
      </c>
      <c r="F485" s="290" t="s">
        <v>1509</v>
      </c>
      <c r="G485" s="290">
        <v>270</v>
      </c>
      <c r="H485" s="290" t="s">
        <v>1512</v>
      </c>
      <c r="I485" s="290" t="s">
        <v>30</v>
      </c>
      <c r="J485" s="106"/>
      <c r="K485" s="315">
        <v>60</v>
      </c>
    </row>
    <row r="486" customHeight="1" spans="1:11">
      <c r="A486" s="106"/>
      <c r="B486" s="287" t="s">
        <v>21</v>
      </c>
      <c r="C486" s="287" t="s">
        <v>1513</v>
      </c>
      <c r="D486" s="106">
        <v>2018</v>
      </c>
      <c r="E486" s="106" t="s">
        <v>1171</v>
      </c>
      <c r="F486" s="106" t="s">
        <v>1087</v>
      </c>
      <c r="G486" s="106">
        <v>167</v>
      </c>
      <c r="H486" s="106"/>
      <c r="I486" s="106" t="s">
        <v>25</v>
      </c>
      <c r="J486" s="106"/>
      <c r="K486" s="315">
        <v>60</v>
      </c>
    </row>
    <row r="487" customHeight="1" spans="1:11">
      <c r="A487" s="106"/>
      <c r="B487" s="287" t="s">
        <v>161</v>
      </c>
      <c r="C487" s="287" t="s">
        <v>1514</v>
      </c>
      <c r="D487" s="106">
        <v>2019</v>
      </c>
      <c r="E487" s="106" t="s">
        <v>905</v>
      </c>
      <c r="F487" s="300" t="s">
        <v>1201</v>
      </c>
      <c r="G487" s="106">
        <v>301</v>
      </c>
      <c r="H487" s="106"/>
      <c r="I487" s="106" t="s">
        <v>25</v>
      </c>
      <c r="J487" s="106"/>
      <c r="K487" s="315">
        <v>60</v>
      </c>
    </row>
    <row r="488" customHeight="1" spans="1:11">
      <c r="A488" s="106"/>
      <c r="B488" s="287" t="s">
        <v>21</v>
      </c>
      <c r="C488" s="287" t="s">
        <v>1515</v>
      </c>
      <c r="D488" s="106">
        <v>2020</v>
      </c>
      <c r="E488" s="106" t="s">
        <v>1161</v>
      </c>
      <c r="F488" s="106" t="s">
        <v>880</v>
      </c>
      <c r="G488" s="106">
        <v>263</v>
      </c>
      <c r="H488" s="106"/>
      <c r="I488" s="106" t="s">
        <v>30</v>
      </c>
      <c r="J488" s="106"/>
      <c r="K488" s="315">
        <v>60</v>
      </c>
    </row>
    <row r="489" customHeight="1" spans="1:11">
      <c r="A489" s="106"/>
      <c r="B489" s="287" t="s">
        <v>21</v>
      </c>
      <c r="C489" s="287" t="s">
        <v>1516</v>
      </c>
      <c r="D489" s="106">
        <v>1987</v>
      </c>
      <c r="E489" s="106" t="s">
        <v>62</v>
      </c>
      <c r="F489" s="106" t="s">
        <v>1517</v>
      </c>
      <c r="G489" s="106">
        <v>362</v>
      </c>
      <c r="H489" s="106" t="s">
        <v>105</v>
      </c>
      <c r="I489" s="106" t="s">
        <v>25</v>
      </c>
      <c r="J489" s="106"/>
      <c r="K489" s="315">
        <v>60</v>
      </c>
    </row>
    <row r="490" customHeight="1" spans="1:11">
      <c r="A490" s="106"/>
      <c r="B490" s="287" t="s">
        <v>21</v>
      </c>
      <c r="C490" s="287" t="s">
        <v>1518</v>
      </c>
      <c r="D490" s="106">
        <v>1987</v>
      </c>
      <c r="E490" s="106" t="s">
        <v>62</v>
      </c>
      <c r="F490" s="106" t="s">
        <v>1517</v>
      </c>
      <c r="G490" s="106">
        <v>362</v>
      </c>
      <c r="H490" s="106" t="s">
        <v>105</v>
      </c>
      <c r="I490" s="106" t="s">
        <v>25</v>
      </c>
      <c r="J490" s="106"/>
      <c r="K490" s="315">
        <v>60</v>
      </c>
    </row>
    <row r="491" customHeight="1" spans="1:11">
      <c r="A491" s="106"/>
      <c r="B491" s="287" t="s">
        <v>21</v>
      </c>
      <c r="C491" s="287" t="s">
        <v>1519</v>
      </c>
      <c r="D491" s="106">
        <v>1987</v>
      </c>
      <c r="E491" s="106" t="s">
        <v>62</v>
      </c>
      <c r="F491" s="106" t="s">
        <v>1517</v>
      </c>
      <c r="G491" s="106">
        <v>362</v>
      </c>
      <c r="H491" s="106" t="s">
        <v>105</v>
      </c>
      <c r="I491" s="106" t="s">
        <v>25</v>
      </c>
      <c r="J491" s="106"/>
      <c r="K491" s="315">
        <v>60</v>
      </c>
    </row>
    <row r="492" customHeight="1" spans="1:11">
      <c r="A492" s="106"/>
      <c r="B492" s="287" t="s">
        <v>21</v>
      </c>
      <c r="C492" s="287" t="s">
        <v>1520</v>
      </c>
      <c r="D492" s="106">
        <v>1987</v>
      </c>
      <c r="E492" s="106" t="s">
        <v>62</v>
      </c>
      <c r="F492" s="106" t="s">
        <v>1517</v>
      </c>
      <c r="G492" s="106">
        <v>362</v>
      </c>
      <c r="H492" s="106" t="s">
        <v>105</v>
      </c>
      <c r="I492" s="106" t="s">
        <v>25</v>
      </c>
      <c r="J492" s="106"/>
      <c r="K492" s="315">
        <v>60</v>
      </c>
    </row>
    <row r="493" customHeight="1" spans="1:11">
      <c r="A493" s="106"/>
      <c r="B493" s="287" t="s">
        <v>21</v>
      </c>
      <c r="C493" s="287" t="s">
        <v>1521</v>
      </c>
      <c r="D493" s="106">
        <v>1987</v>
      </c>
      <c r="E493" s="106" t="s">
        <v>62</v>
      </c>
      <c r="F493" s="106" t="s">
        <v>1517</v>
      </c>
      <c r="G493" s="106">
        <v>362</v>
      </c>
      <c r="H493" s="106" t="s">
        <v>105</v>
      </c>
      <c r="I493" s="106" t="s">
        <v>25</v>
      </c>
      <c r="J493" s="106"/>
      <c r="K493" s="315">
        <v>60</v>
      </c>
    </row>
    <row r="494" customHeight="1" spans="1:11">
      <c r="A494" s="106"/>
      <c r="B494" s="287" t="s">
        <v>21</v>
      </c>
      <c r="C494" s="287" t="s">
        <v>1522</v>
      </c>
      <c r="D494" s="106">
        <v>1987</v>
      </c>
      <c r="E494" s="106" t="s">
        <v>62</v>
      </c>
      <c r="F494" s="106" t="s">
        <v>1517</v>
      </c>
      <c r="G494" s="106">
        <v>362</v>
      </c>
      <c r="H494" s="106" t="s">
        <v>105</v>
      </c>
      <c r="I494" s="106" t="s">
        <v>25</v>
      </c>
      <c r="J494" s="106"/>
      <c r="K494" s="315">
        <v>60</v>
      </c>
    </row>
    <row r="495" customHeight="1" spans="1:11">
      <c r="A495" s="106"/>
      <c r="B495" s="287" t="s">
        <v>21</v>
      </c>
      <c r="C495" s="287" t="s">
        <v>1523</v>
      </c>
      <c r="D495" s="106">
        <v>1987</v>
      </c>
      <c r="E495" s="106" t="s">
        <v>62</v>
      </c>
      <c r="F495" s="106" t="s">
        <v>1517</v>
      </c>
      <c r="G495" s="106">
        <v>362</v>
      </c>
      <c r="H495" s="106" t="s">
        <v>105</v>
      </c>
      <c r="I495" s="106" t="s">
        <v>25</v>
      </c>
      <c r="J495" s="106"/>
      <c r="K495" s="315">
        <v>60</v>
      </c>
    </row>
    <row r="496" customHeight="1" spans="1:11">
      <c r="A496" s="106"/>
      <c r="B496" s="287" t="s">
        <v>21</v>
      </c>
      <c r="C496" s="287" t="s">
        <v>1524</v>
      </c>
      <c r="D496" s="106">
        <v>1987</v>
      </c>
      <c r="E496" s="106" t="s">
        <v>62</v>
      </c>
      <c r="F496" s="106" t="s">
        <v>1517</v>
      </c>
      <c r="G496" s="106">
        <v>362</v>
      </c>
      <c r="H496" s="106" t="s">
        <v>105</v>
      </c>
      <c r="I496" s="106" t="s">
        <v>25</v>
      </c>
      <c r="J496" s="106"/>
      <c r="K496" s="315">
        <v>60</v>
      </c>
    </row>
    <row r="497" customHeight="1" spans="1:11">
      <c r="A497" s="106"/>
      <c r="B497" s="287" t="s">
        <v>21</v>
      </c>
      <c r="C497" s="287" t="s">
        <v>1525</v>
      </c>
      <c r="D497" s="106">
        <v>1987</v>
      </c>
      <c r="E497" s="106" t="s">
        <v>62</v>
      </c>
      <c r="F497" s="106" t="s">
        <v>1517</v>
      </c>
      <c r="G497" s="106">
        <v>362</v>
      </c>
      <c r="H497" s="106" t="s">
        <v>105</v>
      </c>
      <c r="I497" s="106" t="s">
        <v>25</v>
      </c>
      <c r="J497" s="106"/>
      <c r="K497" s="315">
        <v>60</v>
      </c>
    </row>
    <row r="498" customHeight="1" spans="1:11">
      <c r="A498" s="106"/>
      <c r="B498" s="287" t="s">
        <v>21</v>
      </c>
      <c r="C498" s="287" t="s">
        <v>1526</v>
      </c>
      <c r="D498" s="106">
        <v>1987</v>
      </c>
      <c r="E498" s="106" t="s">
        <v>62</v>
      </c>
      <c r="F498" s="106" t="s">
        <v>1517</v>
      </c>
      <c r="G498" s="106">
        <v>362</v>
      </c>
      <c r="H498" s="106" t="s">
        <v>105</v>
      </c>
      <c r="I498" s="106" t="s">
        <v>25</v>
      </c>
      <c r="J498" s="106"/>
      <c r="K498" s="315">
        <v>60</v>
      </c>
    </row>
    <row r="499" customHeight="1" spans="1:11">
      <c r="A499" s="106"/>
      <c r="B499" s="287" t="s">
        <v>21</v>
      </c>
      <c r="C499" s="287" t="s">
        <v>1527</v>
      </c>
      <c r="D499" s="106">
        <v>2018</v>
      </c>
      <c r="E499" s="106" t="s">
        <v>119</v>
      </c>
      <c r="F499" s="106" t="s">
        <v>1528</v>
      </c>
      <c r="G499" s="106">
        <v>303</v>
      </c>
      <c r="H499" s="106" t="s">
        <v>105</v>
      </c>
      <c r="I499" s="106" t="s">
        <v>30</v>
      </c>
      <c r="J499" s="106"/>
      <c r="K499" s="315">
        <v>60</v>
      </c>
    </row>
    <row r="500" customHeight="1" spans="1:11">
      <c r="A500" s="106"/>
      <c r="B500" s="287" t="s">
        <v>21</v>
      </c>
      <c r="C500" s="287" t="s">
        <v>1529</v>
      </c>
      <c r="D500" s="106">
        <v>2018</v>
      </c>
      <c r="E500" s="106" t="s">
        <v>119</v>
      </c>
      <c r="F500" s="106" t="s">
        <v>1528</v>
      </c>
      <c r="G500" s="106">
        <v>303</v>
      </c>
      <c r="H500" s="106" t="s">
        <v>105</v>
      </c>
      <c r="I500" s="106" t="s">
        <v>30</v>
      </c>
      <c r="J500" s="106"/>
      <c r="K500" s="315">
        <v>60</v>
      </c>
    </row>
    <row r="501" customHeight="1" spans="1:11">
      <c r="A501" s="106"/>
      <c r="B501" s="287" t="s">
        <v>21</v>
      </c>
      <c r="C501" s="287" t="s">
        <v>1530</v>
      </c>
      <c r="D501" s="106">
        <v>2018</v>
      </c>
      <c r="E501" s="106" t="s">
        <v>119</v>
      </c>
      <c r="F501" s="106" t="s">
        <v>1528</v>
      </c>
      <c r="G501" s="106">
        <v>303</v>
      </c>
      <c r="H501" s="106" t="s">
        <v>105</v>
      </c>
      <c r="I501" s="106" t="s">
        <v>30</v>
      </c>
      <c r="J501" s="106"/>
      <c r="K501" s="315">
        <v>60</v>
      </c>
    </row>
    <row r="502" customHeight="1" spans="1:11">
      <c r="A502" s="106"/>
      <c r="B502" s="287" t="s">
        <v>21</v>
      </c>
      <c r="C502" s="287" t="s">
        <v>1531</v>
      </c>
      <c r="D502" s="290">
        <v>2020</v>
      </c>
      <c r="E502" s="291" t="s">
        <v>865</v>
      </c>
      <c r="F502" s="308" t="s">
        <v>1532</v>
      </c>
      <c r="G502" s="290">
        <v>5</v>
      </c>
      <c r="H502" s="319" t="s">
        <v>1533</v>
      </c>
      <c r="I502" s="291" t="s">
        <v>25</v>
      </c>
      <c r="J502" s="106"/>
      <c r="K502" s="315">
        <v>70</v>
      </c>
    </row>
    <row r="503" customHeight="1" spans="1:11">
      <c r="A503" s="106"/>
      <c r="B503" s="287" t="s">
        <v>21</v>
      </c>
      <c r="C503" s="287" t="s">
        <v>1534</v>
      </c>
      <c r="D503" s="290">
        <v>2020</v>
      </c>
      <c r="E503" s="291" t="s">
        <v>1535</v>
      </c>
      <c r="F503" s="308" t="s">
        <v>880</v>
      </c>
      <c r="G503" s="290" t="s">
        <v>1536</v>
      </c>
      <c r="H503" s="290" t="s">
        <v>1537</v>
      </c>
      <c r="I503" s="291" t="s">
        <v>30</v>
      </c>
      <c r="J503" s="106"/>
      <c r="K503" s="315">
        <v>70</v>
      </c>
    </row>
    <row r="504" customHeight="1" spans="1:11">
      <c r="A504" s="106"/>
      <c r="B504" s="287" t="s">
        <v>21</v>
      </c>
      <c r="C504" s="287" t="s">
        <v>1538</v>
      </c>
      <c r="D504" s="297">
        <v>2020</v>
      </c>
      <c r="E504" s="297" t="s">
        <v>884</v>
      </c>
      <c r="F504" s="297" t="s">
        <v>859</v>
      </c>
      <c r="G504" s="297">
        <v>270</v>
      </c>
      <c r="H504" s="297" t="s">
        <v>1539</v>
      </c>
      <c r="I504" s="297" t="s">
        <v>30</v>
      </c>
      <c r="J504" s="106"/>
      <c r="K504" s="315">
        <v>70</v>
      </c>
    </row>
    <row r="505" customHeight="1" spans="1:11">
      <c r="A505" s="106"/>
      <c r="B505" s="287" t="s">
        <v>21</v>
      </c>
      <c r="C505" s="287" t="s">
        <v>1540</v>
      </c>
      <c r="D505" s="106">
        <v>2020</v>
      </c>
      <c r="E505" s="106" t="s">
        <v>905</v>
      </c>
      <c r="F505" s="106" t="s">
        <v>1060</v>
      </c>
      <c r="G505" s="106">
        <v>19</v>
      </c>
      <c r="H505" s="106" t="s">
        <v>1541</v>
      </c>
      <c r="I505" s="106" t="s">
        <v>30</v>
      </c>
      <c r="J505" s="106"/>
      <c r="K505" s="315">
        <v>70</v>
      </c>
    </row>
    <row r="506" customHeight="1" spans="1:11">
      <c r="A506" s="106"/>
      <c r="B506" s="287" t="s">
        <v>21</v>
      </c>
      <c r="C506" s="287" t="s">
        <v>1542</v>
      </c>
      <c r="D506" s="106">
        <v>2020</v>
      </c>
      <c r="E506" s="106" t="s">
        <v>1161</v>
      </c>
      <c r="F506" s="106" t="s">
        <v>927</v>
      </c>
      <c r="G506" s="106">
        <v>216</v>
      </c>
      <c r="H506" s="106" t="s">
        <v>920</v>
      </c>
      <c r="I506" s="106" t="s">
        <v>30</v>
      </c>
      <c r="J506" s="106"/>
      <c r="K506" s="315">
        <v>70</v>
      </c>
    </row>
    <row r="507" customHeight="1" spans="1:11">
      <c r="A507" s="106"/>
      <c r="B507" s="287" t="s">
        <v>21</v>
      </c>
      <c r="C507" s="287" t="s">
        <v>1543</v>
      </c>
      <c r="D507" s="106">
        <v>1987</v>
      </c>
      <c r="E507" s="106" t="s">
        <v>62</v>
      </c>
      <c r="F507" s="106" t="s">
        <v>1517</v>
      </c>
      <c r="G507" s="106">
        <v>362</v>
      </c>
      <c r="H507" s="106" t="s">
        <v>105</v>
      </c>
      <c r="I507" s="106" t="s">
        <v>25</v>
      </c>
      <c r="J507" s="106"/>
      <c r="K507" s="315">
        <v>70</v>
      </c>
    </row>
    <row r="508" customHeight="1" spans="1:11">
      <c r="A508" s="106"/>
      <c r="B508" s="287" t="s">
        <v>21</v>
      </c>
      <c r="C508" s="287" t="s">
        <v>1544</v>
      </c>
      <c r="D508" s="290">
        <v>2020</v>
      </c>
      <c r="E508" s="291" t="s">
        <v>1373</v>
      </c>
      <c r="F508" s="308" t="s">
        <v>880</v>
      </c>
      <c r="G508" s="290">
        <v>7</v>
      </c>
      <c r="H508" s="290" t="s">
        <v>869</v>
      </c>
      <c r="I508" s="291" t="s">
        <v>30</v>
      </c>
      <c r="J508" s="106"/>
      <c r="K508" s="315">
        <v>75</v>
      </c>
    </row>
    <row r="509" customHeight="1" spans="1:11">
      <c r="A509" s="106"/>
      <c r="B509" s="287" t="s">
        <v>21</v>
      </c>
      <c r="C509" s="287" t="s">
        <v>1545</v>
      </c>
      <c r="D509" s="169">
        <v>2020</v>
      </c>
      <c r="E509" s="169" t="s">
        <v>853</v>
      </c>
      <c r="F509" s="169" t="s">
        <v>1546</v>
      </c>
      <c r="G509" s="169">
        <v>298</v>
      </c>
      <c r="H509" s="169" t="s">
        <v>886</v>
      </c>
      <c r="I509" s="169" t="s">
        <v>30</v>
      </c>
      <c r="J509" s="106"/>
      <c r="K509" s="315">
        <v>75</v>
      </c>
    </row>
    <row r="510" customHeight="1" spans="1:11">
      <c r="A510" s="106"/>
      <c r="B510" s="287" t="s">
        <v>66</v>
      </c>
      <c r="C510" s="287" t="s">
        <v>1547</v>
      </c>
      <c r="D510" s="290">
        <v>2020</v>
      </c>
      <c r="E510" s="290" t="s">
        <v>954</v>
      </c>
      <c r="F510" s="290" t="s">
        <v>880</v>
      </c>
      <c r="G510" s="290">
        <v>44</v>
      </c>
      <c r="H510" s="290" t="s">
        <v>1548</v>
      </c>
      <c r="I510" s="290" t="s">
        <v>244</v>
      </c>
      <c r="J510" s="106"/>
      <c r="K510" s="315">
        <v>75</v>
      </c>
    </row>
    <row r="511" customHeight="1" spans="1:11">
      <c r="A511" s="106"/>
      <c r="B511" s="287" t="s">
        <v>21</v>
      </c>
      <c r="C511" s="287" t="s">
        <v>1549</v>
      </c>
      <c r="D511" s="290">
        <v>2020</v>
      </c>
      <c r="E511" s="290" t="s">
        <v>786</v>
      </c>
      <c r="F511" s="290" t="s">
        <v>964</v>
      </c>
      <c r="G511" s="290">
        <v>383</v>
      </c>
      <c r="H511" s="290" t="s">
        <v>1349</v>
      </c>
      <c r="I511" s="290" t="s">
        <v>30</v>
      </c>
      <c r="J511" s="106"/>
      <c r="K511" s="315">
        <v>75</v>
      </c>
    </row>
    <row r="512" customHeight="1" spans="1:11">
      <c r="A512" s="106"/>
      <c r="B512" s="287" t="s">
        <v>66</v>
      </c>
      <c r="C512" s="287" t="s">
        <v>1550</v>
      </c>
      <c r="D512" s="297">
        <v>2021</v>
      </c>
      <c r="E512" s="297" t="s">
        <v>119</v>
      </c>
      <c r="F512" s="297" t="s">
        <v>946</v>
      </c>
      <c r="G512" s="297">
        <v>255</v>
      </c>
      <c r="H512" s="297" t="s">
        <v>1551</v>
      </c>
      <c r="I512" s="297" t="s">
        <v>68</v>
      </c>
      <c r="J512" s="106"/>
      <c r="K512" s="315">
        <v>75</v>
      </c>
    </row>
    <row r="513" customHeight="1" spans="1:11">
      <c r="A513" s="106"/>
      <c r="B513" s="287" t="s">
        <v>66</v>
      </c>
      <c r="C513" s="287" t="s">
        <v>1552</v>
      </c>
      <c r="D513" s="297">
        <v>2021</v>
      </c>
      <c r="E513" s="297" t="s">
        <v>119</v>
      </c>
      <c r="F513" s="297" t="s">
        <v>1553</v>
      </c>
      <c r="G513" s="297">
        <v>254</v>
      </c>
      <c r="H513" s="297" t="s">
        <v>1075</v>
      </c>
      <c r="I513" s="297" t="s">
        <v>244</v>
      </c>
      <c r="J513" s="106"/>
      <c r="K513" s="315">
        <v>75</v>
      </c>
    </row>
    <row r="514" customHeight="1" spans="1:11">
      <c r="A514" s="106"/>
      <c r="B514" s="287" t="s">
        <v>21</v>
      </c>
      <c r="C514" s="287" t="s">
        <v>1554</v>
      </c>
      <c r="D514" s="106">
        <v>2012</v>
      </c>
      <c r="E514" s="106" t="s">
        <v>1555</v>
      </c>
      <c r="F514" s="106" t="s">
        <v>1081</v>
      </c>
      <c r="G514" s="106">
        <v>138</v>
      </c>
      <c r="H514" s="106"/>
      <c r="I514" s="106" t="s">
        <v>25</v>
      </c>
      <c r="J514" s="106"/>
      <c r="K514" s="315">
        <v>75</v>
      </c>
    </row>
    <row r="515" customHeight="1" spans="1:11">
      <c r="A515" s="106"/>
      <c r="B515" s="287" t="s">
        <v>161</v>
      </c>
      <c r="C515" s="287" t="s">
        <v>1556</v>
      </c>
      <c r="D515" s="106">
        <v>2018</v>
      </c>
      <c r="E515" s="106" t="s">
        <v>65</v>
      </c>
      <c r="F515" s="106" t="s">
        <v>1087</v>
      </c>
      <c r="G515" s="106">
        <v>317</v>
      </c>
      <c r="H515" s="106" t="s">
        <v>1096</v>
      </c>
      <c r="I515" s="106" t="s">
        <v>25</v>
      </c>
      <c r="J515" s="106"/>
      <c r="K515" s="315">
        <v>75</v>
      </c>
    </row>
    <row r="516" customHeight="1" spans="1:11">
      <c r="A516" s="106"/>
      <c r="B516" s="287" t="s">
        <v>21</v>
      </c>
      <c r="C516" s="287" t="s">
        <v>1557</v>
      </c>
      <c r="D516" s="106">
        <v>2019</v>
      </c>
      <c r="E516" s="106" t="s">
        <v>65</v>
      </c>
      <c r="F516" s="106" t="s">
        <v>1201</v>
      </c>
      <c r="G516" s="106">
        <v>302</v>
      </c>
      <c r="H516" s="106" t="s">
        <v>953</v>
      </c>
      <c r="I516" s="106" t="s">
        <v>30</v>
      </c>
      <c r="J516" s="106"/>
      <c r="K516" s="315">
        <v>75</v>
      </c>
    </row>
    <row r="517" customHeight="1" spans="1:11">
      <c r="A517" s="106"/>
      <c r="B517" s="287" t="s">
        <v>21</v>
      </c>
      <c r="C517" s="287" t="s">
        <v>1558</v>
      </c>
      <c r="D517" s="106">
        <v>2020</v>
      </c>
      <c r="E517" s="106" t="s">
        <v>1161</v>
      </c>
      <c r="F517" s="106" t="s">
        <v>847</v>
      </c>
      <c r="G517" s="106">
        <v>297</v>
      </c>
      <c r="H517" s="106" t="s">
        <v>1559</v>
      </c>
      <c r="I517" s="106" t="s">
        <v>30</v>
      </c>
      <c r="J517" s="106"/>
      <c r="K517" s="315">
        <v>75</v>
      </c>
    </row>
    <row r="518" customHeight="1" spans="1:11">
      <c r="A518" s="106"/>
      <c r="B518" s="287" t="s">
        <v>21</v>
      </c>
      <c r="C518" s="287" t="s">
        <v>1560</v>
      </c>
      <c r="D518" s="106">
        <v>2020</v>
      </c>
      <c r="E518" s="106" t="s">
        <v>905</v>
      </c>
      <c r="F518" s="106" t="s">
        <v>1561</v>
      </c>
      <c r="G518" s="106">
        <v>18</v>
      </c>
      <c r="H518" s="106" t="s">
        <v>1562</v>
      </c>
      <c r="I518" s="106" t="s">
        <v>30</v>
      </c>
      <c r="J518" s="106"/>
      <c r="K518" s="315">
        <v>75</v>
      </c>
    </row>
    <row r="519" customHeight="1" spans="1:11">
      <c r="A519" s="106"/>
      <c r="B519" s="293" t="s">
        <v>21</v>
      </c>
      <c r="C519" s="293" t="s">
        <v>1563</v>
      </c>
      <c r="D519" s="294">
        <v>2020</v>
      </c>
      <c r="E519" s="294" t="s">
        <v>65</v>
      </c>
      <c r="F519" s="294" t="s">
        <v>859</v>
      </c>
      <c r="G519" s="294">
        <v>313</v>
      </c>
      <c r="H519" s="294" t="s">
        <v>1096</v>
      </c>
      <c r="I519" s="294" t="s">
        <v>30</v>
      </c>
      <c r="J519" s="106"/>
      <c r="K519" s="315">
        <v>75</v>
      </c>
    </row>
    <row r="520" customHeight="1" spans="1:11">
      <c r="A520" s="106"/>
      <c r="B520" s="287" t="s">
        <v>66</v>
      </c>
      <c r="C520" s="106">
        <v>1364528</v>
      </c>
      <c r="D520" s="106">
        <v>2020</v>
      </c>
      <c r="E520" s="106" t="s">
        <v>954</v>
      </c>
      <c r="F520" s="106" t="s">
        <v>895</v>
      </c>
      <c r="G520" s="106"/>
      <c r="H520" s="106"/>
      <c r="I520" s="106" t="s">
        <v>68</v>
      </c>
      <c r="J520" s="106"/>
      <c r="K520" s="315">
        <v>75</v>
      </c>
    </row>
    <row r="521" customHeight="1" spans="1:11">
      <c r="A521" s="106"/>
      <c r="B521" s="287" t="s">
        <v>66</v>
      </c>
      <c r="C521" s="106">
        <v>6873658</v>
      </c>
      <c r="D521" s="106">
        <v>2020</v>
      </c>
      <c r="E521" s="106" t="s">
        <v>954</v>
      </c>
      <c r="F521" s="106" t="s">
        <v>880</v>
      </c>
      <c r="G521" s="106"/>
      <c r="H521" s="106"/>
      <c r="I521" s="106" t="s">
        <v>68</v>
      </c>
      <c r="J521" s="106"/>
      <c r="K521" s="315">
        <v>75</v>
      </c>
    </row>
    <row r="522" customHeight="1" spans="1:11">
      <c r="A522" s="106"/>
      <c r="B522" s="287" t="s">
        <v>66</v>
      </c>
      <c r="C522" s="106">
        <v>2788441</v>
      </c>
      <c r="D522" s="106">
        <v>2020</v>
      </c>
      <c r="E522" s="106" t="s">
        <v>954</v>
      </c>
      <c r="F522" s="106" t="s">
        <v>880</v>
      </c>
      <c r="G522" s="106"/>
      <c r="H522" s="106" t="s">
        <v>898</v>
      </c>
      <c r="I522" s="106" t="s">
        <v>467</v>
      </c>
      <c r="J522" s="106"/>
      <c r="K522" s="315">
        <v>75</v>
      </c>
    </row>
    <row r="523" customHeight="1" spans="1:11">
      <c r="A523" s="106"/>
      <c r="B523" s="287" t="s">
        <v>66</v>
      </c>
      <c r="C523" s="106">
        <v>5544810</v>
      </c>
      <c r="D523" s="106">
        <v>2020</v>
      </c>
      <c r="E523" s="106" t="s">
        <v>954</v>
      </c>
      <c r="F523" s="106" t="s">
        <v>880</v>
      </c>
      <c r="G523" s="106"/>
      <c r="H523" s="106" t="s">
        <v>955</v>
      </c>
      <c r="I523" s="106" t="s">
        <v>68</v>
      </c>
      <c r="J523" s="106"/>
      <c r="K523" s="315">
        <v>75</v>
      </c>
    </row>
    <row r="524" customHeight="1" spans="1:11">
      <c r="A524" s="106"/>
      <c r="B524" s="287" t="s">
        <v>66</v>
      </c>
      <c r="J524" s="106"/>
      <c r="K524" s="315">
        <v>75</v>
      </c>
    </row>
    <row r="525" customHeight="1" spans="1:11">
      <c r="A525" s="106"/>
      <c r="B525" s="293" t="s">
        <v>21</v>
      </c>
      <c r="C525" s="293" t="s">
        <v>1564</v>
      </c>
      <c r="D525" s="294">
        <v>2020</v>
      </c>
      <c r="E525" s="294" t="s">
        <v>119</v>
      </c>
      <c r="F525" s="294" t="s">
        <v>891</v>
      </c>
      <c r="G525" s="294" t="s">
        <v>1565</v>
      </c>
      <c r="H525" s="294" t="s">
        <v>1566</v>
      </c>
      <c r="I525" s="294" t="s">
        <v>72</v>
      </c>
      <c r="J525" s="106"/>
      <c r="K525" s="315">
        <v>75</v>
      </c>
    </row>
    <row r="526" customHeight="1" spans="1:11">
      <c r="A526" s="106"/>
      <c r="B526" s="287" t="s">
        <v>21</v>
      </c>
      <c r="C526" s="106">
        <v>54983511</v>
      </c>
      <c r="D526" s="106">
        <v>1982</v>
      </c>
      <c r="E526" s="106" t="s">
        <v>62</v>
      </c>
      <c r="F526" s="106" t="s">
        <v>1488</v>
      </c>
      <c r="G526" s="106" t="s">
        <v>1567</v>
      </c>
      <c r="H526" s="106">
        <v>144</v>
      </c>
      <c r="I526" s="106" t="s">
        <v>72</v>
      </c>
      <c r="J526" s="106"/>
      <c r="K526" s="315">
        <v>75</v>
      </c>
    </row>
    <row r="527" customHeight="1" spans="1:11">
      <c r="A527" s="106"/>
      <c r="B527" s="287" t="s">
        <v>21</v>
      </c>
      <c r="C527" s="287" t="s">
        <v>1568</v>
      </c>
      <c r="D527" s="106">
        <v>1988</v>
      </c>
      <c r="E527" s="106" t="s">
        <v>62</v>
      </c>
      <c r="F527" s="106" t="s">
        <v>190</v>
      </c>
      <c r="G527" s="106"/>
      <c r="H527" s="106">
        <v>327</v>
      </c>
      <c r="I527" s="106" t="s">
        <v>25</v>
      </c>
      <c r="J527" s="106"/>
      <c r="K527" s="315">
        <v>75</v>
      </c>
    </row>
    <row r="528" customHeight="1" spans="1:11">
      <c r="A528" s="106"/>
      <c r="B528" s="287" t="s">
        <v>21</v>
      </c>
      <c r="C528" s="287" t="s">
        <v>1569</v>
      </c>
      <c r="D528" s="290">
        <v>2020</v>
      </c>
      <c r="E528" s="291" t="s">
        <v>1144</v>
      </c>
      <c r="F528" s="308" t="s">
        <v>895</v>
      </c>
      <c r="G528" s="290">
        <v>258</v>
      </c>
      <c r="H528" s="290"/>
      <c r="I528" s="291" t="s">
        <v>30</v>
      </c>
      <c r="J528" s="106"/>
      <c r="K528" s="315">
        <v>80</v>
      </c>
    </row>
    <row r="529" customHeight="1" spans="1:11">
      <c r="A529" s="106"/>
      <c r="B529" s="287" t="s">
        <v>21</v>
      </c>
      <c r="C529" s="287" t="s">
        <v>1570</v>
      </c>
      <c r="D529" s="290">
        <v>2020</v>
      </c>
      <c r="E529" s="291" t="s">
        <v>1144</v>
      </c>
      <c r="F529" s="308" t="s">
        <v>895</v>
      </c>
      <c r="G529" s="290">
        <v>258</v>
      </c>
      <c r="H529" s="290"/>
      <c r="I529" s="291" t="s">
        <v>30</v>
      </c>
      <c r="J529" s="106"/>
      <c r="K529" s="315">
        <v>80</v>
      </c>
    </row>
    <row r="530" customHeight="1" spans="1:11">
      <c r="A530" s="106"/>
      <c r="B530" s="287" t="s">
        <v>21</v>
      </c>
      <c r="C530" s="287" t="s">
        <v>1571</v>
      </c>
      <c r="D530" s="290">
        <v>2020</v>
      </c>
      <c r="E530" s="291" t="s">
        <v>876</v>
      </c>
      <c r="F530" s="308" t="s">
        <v>1572</v>
      </c>
      <c r="G530" s="106">
        <v>383</v>
      </c>
      <c r="H530" s="317" t="s">
        <v>1349</v>
      </c>
      <c r="I530" s="291" t="s">
        <v>30</v>
      </c>
      <c r="J530" s="106"/>
      <c r="K530" s="315">
        <v>80</v>
      </c>
    </row>
    <row r="531" customHeight="1" spans="1:11">
      <c r="A531" s="106"/>
      <c r="B531" s="287" t="s">
        <v>21</v>
      </c>
      <c r="C531" s="287" t="s">
        <v>1573</v>
      </c>
      <c r="D531" s="290">
        <v>2020</v>
      </c>
      <c r="E531" s="291" t="s">
        <v>876</v>
      </c>
      <c r="F531" s="308" t="s">
        <v>845</v>
      </c>
      <c r="G531" s="106">
        <v>398</v>
      </c>
      <c r="H531" s="317" t="s">
        <v>889</v>
      </c>
      <c r="I531" s="291" t="s">
        <v>25</v>
      </c>
      <c r="J531" s="106"/>
      <c r="K531" s="315">
        <v>80</v>
      </c>
    </row>
    <row r="532" customHeight="1" spans="1:11">
      <c r="A532" s="106"/>
      <c r="B532" s="287" t="s">
        <v>21</v>
      </c>
      <c r="C532" s="287" t="s">
        <v>1574</v>
      </c>
      <c r="D532" s="308">
        <v>2020</v>
      </c>
      <c r="E532" s="308" t="s">
        <v>786</v>
      </c>
      <c r="F532" s="308" t="s">
        <v>891</v>
      </c>
      <c r="G532" s="308">
        <v>301</v>
      </c>
      <c r="H532" s="308" t="s">
        <v>889</v>
      </c>
      <c r="I532" s="290" t="s">
        <v>30</v>
      </c>
      <c r="J532" s="106"/>
      <c r="K532" s="315">
        <v>80</v>
      </c>
    </row>
    <row r="533" customHeight="1" spans="1:11">
      <c r="A533" s="106"/>
      <c r="B533" s="287" t="s">
        <v>21</v>
      </c>
      <c r="C533" s="287" t="s">
        <v>1575</v>
      </c>
      <c r="D533" s="290">
        <v>2020</v>
      </c>
      <c r="E533" s="290" t="s">
        <v>884</v>
      </c>
      <c r="F533" s="290" t="s">
        <v>845</v>
      </c>
      <c r="G533" s="290">
        <v>209</v>
      </c>
      <c r="H533" s="290" t="s">
        <v>1539</v>
      </c>
      <c r="I533" s="290" t="s">
        <v>30</v>
      </c>
      <c r="J533" s="106"/>
      <c r="K533" s="315">
        <v>80</v>
      </c>
    </row>
    <row r="534" customHeight="1" spans="1:11">
      <c r="A534" s="106"/>
      <c r="B534" s="287" t="s">
        <v>21</v>
      </c>
      <c r="C534" s="287" t="s">
        <v>1576</v>
      </c>
      <c r="D534" s="106">
        <v>2019</v>
      </c>
      <c r="E534" s="106" t="s">
        <v>65</v>
      </c>
      <c r="F534" s="300" t="s">
        <v>1201</v>
      </c>
      <c r="G534" s="106">
        <v>302</v>
      </c>
      <c r="H534" s="106"/>
      <c r="I534" s="106" t="s">
        <v>30</v>
      </c>
      <c r="J534" s="106"/>
      <c r="K534" s="315">
        <v>80</v>
      </c>
    </row>
    <row r="535" customHeight="1" spans="1:11">
      <c r="A535" s="106"/>
      <c r="B535" s="287" t="s">
        <v>21</v>
      </c>
      <c r="C535" s="287" t="s">
        <v>1577</v>
      </c>
      <c r="D535" s="106">
        <v>2019</v>
      </c>
      <c r="E535" s="106" t="s">
        <v>65</v>
      </c>
      <c r="F535" s="300" t="s">
        <v>1201</v>
      </c>
      <c r="G535" s="106">
        <v>302</v>
      </c>
      <c r="H535" s="106"/>
      <c r="I535" s="106" t="s">
        <v>30</v>
      </c>
      <c r="J535" s="106"/>
      <c r="K535" s="315">
        <v>80</v>
      </c>
    </row>
    <row r="536" customHeight="1" spans="1:11">
      <c r="A536" s="106"/>
      <c r="B536" s="287" t="s">
        <v>21</v>
      </c>
      <c r="C536" s="287" t="s">
        <v>1578</v>
      </c>
      <c r="D536" s="106">
        <v>2019</v>
      </c>
      <c r="E536" s="106" t="s">
        <v>65</v>
      </c>
      <c r="F536" s="300" t="s">
        <v>1201</v>
      </c>
      <c r="G536" s="106">
        <v>302</v>
      </c>
      <c r="H536" s="106"/>
      <c r="I536" s="106" t="s">
        <v>30</v>
      </c>
      <c r="J536" s="106"/>
      <c r="K536" s="315">
        <v>80</v>
      </c>
    </row>
    <row r="537" customHeight="1" spans="1:11">
      <c r="A537" s="106"/>
      <c r="B537" s="287" t="s">
        <v>21</v>
      </c>
      <c r="C537" s="287" t="s">
        <v>1579</v>
      </c>
      <c r="D537" s="106">
        <v>2019</v>
      </c>
      <c r="E537" s="106" t="s">
        <v>65</v>
      </c>
      <c r="F537" s="300" t="s">
        <v>1201</v>
      </c>
      <c r="G537" s="106">
        <v>302</v>
      </c>
      <c r="H537" s="106"/>
      <c r="I537" s="106" t="s">
        <v>30</v>
      </c>
      <c r="J537" s="106"/>
      <c r="K537" s="315">
        <v>80</v>
      </c>
    </row>
    <row r="538" customHeight="1" spans="1:11">
      <c r="A538" s="106"/>
      <c r="B538" s="293" t="s">
        <v>21</v>
      </c>
      <c r="C538" s="293" t="s">
        <v>1580</v>
      </c>
      <c r="D538" s="294">
        <v>2020</v>
      </c>
      <c r="E538" s="294" t="s">
        <v>65</v>
      </c>
      <c r="F538" s="294" t="s">
        <v>895</v>
      </c>
      <c r="G538" s="294">
        <v>301</v>
      </c>
      <c r="H538" s="294" t="s">
        <v>1096</v>
      </c>
      <c r="I538" s="294" t="s">
        <v>25</v>
      </c>
      <c r="J538" s="106"/>
      <c r="K538" s="315">
        <v>80</v>
      </c>
    </row>
    <row r="539" customHeight="1" spans="1:11">
      <c r="A539" s="106"/>
      <c r="B539" s="287" t="s">
        <v>161</v>
      </c>
      <c r="C539" s="106">
        <v>63695119</v>
      </c>
      <c r="D539" s="106">
        <v>2020</v>
      </c>
      <c r="E539" s="106" t="s">
        <v>119</v>
      </c>
      <c r="F539" s="106" t="s">
        <v>880</v>
      </c>
      <c r="G539" s="106">
        <v>303</v>
      </c>
      <c r="H539" s="106" t="s">
        <v>1581</v>
      </c>
      <c r="I539" s="106" t="s">
        <v>25</v>
      </c>
      <c r="J539" s="106"/>
      <c r="K539" s="315">
        <v>80</v>
      </c>
    </row>
    <row r="540" customHeight="1" spans="1:11">
      <c r="A540" s="106"/>
      <c r="B540" s="106"/>
      <c r="C540" s="106"/>
      <c r="D540" s="106"/>
      <c r="E540" s="106"/>
      <c r="F540" s="106"/>
      <c r="G540" s="106"/>
      <c r="H540" s="106"/>
      <c r="I540" s="106"/>
      <c r="J540" s="106"/>
      <c r="K540" s="315"/>
    </row>
    <row r="541" customHeight="1" spans="1:11">
      <c r="A541" s="106"/>
      <c r="B541" s="106"/>
      <c r="C541" s="106"/>
      <c r="D541" s="106"/>
      <c r="E541" s="106"/>
      <c r="F541" s="106"/>
      <c r="G541" s="106"/>
      <c r="H541" s="106"/>
      <c r="I541" s="106"/>
      <c r="J541" s="106"/>
      <c r="K541" s="315"/>
    </row>
    <row r="542" customHeight="1" spans="1:11">
      <c r="A542" s="106" t="s">
        <v>1582</v>
      </c>
      <c r="B542" s="106">
        <f>COUNTA(D544:D614)</f>
        <v>71</v>
      </c>
      <c r="C542" s="106"/>
      <c r="D542" s="106"/>
      <c r="E542" s="106"/>
      <c r="F542" s="106"/>
      <c r="G542" s="106"/>
      <c r="H542" s="106"/>
      <c r="I542" s="106"/>
      <c r="J542" s="106"/>
      <c r="K542" s="315"/>
    </row>
    <row r="543" customHeight="1" spans="1:11">
      <c r="A543" s="106"/>
      <c r="B543" s="106"/>
      <c r="C543" s="106"/>
      <c r="D543" s="106"/>
      <c r="E543" s="106"/>
      <c r="F543" s="106"/>
      <c r="G543" s="106"/>
      <c r="H543" s="106"/>
      <c r="I543" s="106"/>
      <c r="J543" s="106"/>
      <c r="K543" s="315"/>
    </row>
    <row r="544" customHeight="1" spans="1:11">
      <c r="A544" s="106"/>
      <c r="B544" s="287" t="s">
        <v>21</v>
      </c>
      <c r="C544" s="287" t="s">
        <v>1583</v>
      </c>
      <c r="D544" s="290">
        <v>2020</v>
      </c>
      <c r="E544" s="291" t="s">
        <v>876</v>
      </c>
      <c r="F544" s="308" t="s">
        <v>1584</v>
      </c>
      <c r="G544" s="106">
        <v>120</v>
      </c>
      <c r="H544" s="317" t="s">
        <v>889</v>
      </c>
      <c r="I544" s="291" t="s">
        <v>30</v>
      </c>
      <c r="J544" s="106"/>
      <c r="K544" s="315">
        <v>85</v>
      </c>
    </row>
    <row r="545" customHeight="1" spans="1:11">
      <c r="A545" s="106"/>
      <c r="B545" s="287" t="s">
        <v>21</v>
      </c>
      <c r="C545" s="287" t="s">
        <v>1585</v>
      </c>
      <c r="D545" s="297">
        <v>2020</v>
      </c>
      <c r="E545" s="297" t="s">
        <v>119</v>
      </c>
      <c r="F545" s="297" t="s">
        <v>950</v>
      </c>
      <c r="G545" s="297">
        <v>302</v>
      </c>
      <c r="H545" s="297"/>
      <c r="I545" s="297" t="s">
        <v>30</v>
      </c>
      <c r="J545" s="106"/>
      <c r="K545" s="315">
        <v>85</v>
      </c>
    </row>
    <row r="546" customHeight="1" spans="1:11">
      <c r="A546" s="106"/>
      <c r="B546" s="287" t="s">
        <v>21</v>
      </c>
      <c r="C546" s="287" t="s">
        <v>1586</v>
      </c>
      <c r="D546" s="290">
        <v>2020</v>
      </c>
      <c r="E546" s="290" t="s">
        <v>786</v>
      </c>
      <c r="F546" s="290" t="s">
        <v>895</v>
      </c>
      <c r="G546" s="290">
        <v>1</v>
      </c>
      <c r="H546" s="290" t="s">
        <v>901</v>
      </c>
      <c r="I546" s="290" t="s">
        <v>30</v>
      </c>
      <c r="J546" s="106"/>
      <c r="K546" s="315">
        <v>90</v>
      </c>
    </row>
    <row r="547" customHeight="1" spans="1:11">
      <c r="A547" s="106"/>
      <c r="B547" s="287" t="s">
        <v>21</v>
      </c>
      <c r="C547" s="287" t="s">
        <v>1587</v>
      </c>
      <c r="D547" s="290">
        <v>2020</v>
      </c>
      <c r="E547" s="291" t="s">
        <v>1042</v>
      </c>
      <c r="F547" s="308" t="s">
        <v>895</v>
      </c>
      <c r="G547" s="290">
        <v>158</v>
      </c>
      <c r="H547" s="290"/>
      <c r="I547" s="291" t="s">
        <v>30</v>
      </c>
      <c r="J547" s="106"/>
      <c r="K547" s="315">
        <v>90</v>
      </c>
    </row>
    <row r="548" customHeight="1" spans="1:11">
      <c r="A548" s="106"/>
      <c r="B548" s="287" t="s">
        <v>21</v>
      </c>
      <c r="C548" s="287" t="s">
        <v>1588</v>
      </c>
      <c r="D548" s="290">
        <v>2020</v>
      </c>
      <c r="E548" s="291" t="s">
        <v>1042</v>
      </c>
      <c r="F548" s="308" t="s">
        <v>895</v>
      </c>
      <c r="G548" s="290">
        <v>158</v>
      </c>
      <c r="H548" s="290"/>
      <c r="I548" s="291" t="s">
        <v>30</v>
      </c>
      <c r="J548" s="106"/>
      <c r="K548" s="315">
        <v>90</v>
      </c>
    </row>
    <row r="549" customHeight="1" spans="1:11">
      <c r="A549" s="106"/>
      <c r="B549" s="287" t="s">
        <v>21</v>
      </c>
      <c r="C549" s="287" t="s">
        <v>1589</v>
      </c>
      <c r="D549" s="297">
        <v>2020</v>
      </c>
      <c r="E549" s="297" t="s">
        <v>884</v>
      </c>
      <c r="F549" s="297" t="s">
        <v>1390</v>
      </c>
      <c r="G549" s="297">
        <v>209</v>
      </c>
      <c r="H549" s="297" t="s">
        <v>1503</v>
      </c>
      <c r="I549" s="297" t="s">
        <v>30</v>
      </c>
      <c r="J549" s="106"/>
      <c r="K549" s="315">
        <v>90</v>
      </c>
    </row>
    <row r="550" customHeight="1" spans="1:11">
      <c r="A550" s="106"/>
      <c r="B550" s="287" t="s">
        <v>21</v>
      </c>
      <c r="C550" s="287" t="s">
        <v>1590</v>
      </c>
      <c r="D550" s="106">
        <v>2020</v>
      </c>
      <c r="E550" s="106" t="s">
        <v>1591</v>
      </c>
      <c r="F550" s="106" t="s">
        <v>1060</v>
      </c>
      <c r="G550" s="106">
        <v>84</v>
      </c>
      <c r="H550" s="106"/>
      <c r="I550" s="106" t="s">
        <v>30</v>
      </c>
      <c r="J550" s="106"/>
      <c r="K550" s="315">
        <v>90</v>
      </c>
    </row>
    <row r="551" customHeight="1" spans="1:11">
      <c r="A551" s="106"/>
      <c r="B551" s="287" t="s">
        <v>161</v>
      </c>
      <c r="C551" s="106">
        <v>63695117</v>
      </c>
      <c r="D551" s="106">
        <v>2020</v>
      </c>
      <c r="E551" s="106" t="s">
        <v>786</v>
      </c>
      <c r="F551" s="106" t="s">
        <v>895</v>
      </c>
      <c r="G551" s="106">
        <v>307</v>
      </c>
      <c r="H551" s="106"/>
      <c r="I551" s="106" t="s">
        <v>25</v>
      </c>
      <c r="J551" s="106"/>
      <c r="K551" s="315">
        <v>90</v>
      </c>
    </row>
    <row r="552" customHeight="1" spans="1:11">
      <c r="A552" s="106"/>
      <c r="B552" s="287" t="s">
        <v>21</v>
      </c>
      <c r="C552" s="287" t="s">
        <v>1592</v>
      </c>
      <c r="D552" s="106">
        <v>1988</v>
      </c>
      <c r="E552" s="106" t="s">
        <v>62</v>
      </c>
      <c r="F552" s="106" t="s">
        <v>986</v>
      </c>
      <c r="G552" s="106"/>
      <c r="H552" s="106">
        <v>23</v>
      </c>
      <c r="I552" s="106" t="s">
        <v>30</v>
      </c>
      <c r="J552" s="106"/>
      <c r="K552" s="315">
        <v>90</v>
      </c>
    </row>
    <row r="553" customHeight="1" spans="1:13">
      <c r="A553" s="106"/>
      <c r="B553" s="287" t="s">
        <v>66</v>
      </c>
      <c r="C553" s="287" t="s">
        <v>1593</v>
      </c>
      <c r="D553" s="106">
        <v>1989</v>
      </c>
      <c r="E553" s="106" t="s">
        <v>90</v>
      </c>
      <c r="F553" s="106" t="s">
        <v>1268</v>
      </c>
      <c r="G553" s="106"/>
      <c r="H553" s="106">
        <v>257</v>
      </c>
      <c r="I553" s="106" t="s">
        <v>467</v>
      </c>
      <c r="J553" s="106"/>
      <c r="K553" s="315">
        <v>90</v>
      </c>
      <c r="M553" s="6">
        <f>COUNTA(K475:K553)</f>
        <v>75</v>
      </c>
    </row>
    <row r="554" customHeight="1" spans="1:13">
      <c r="A554" s="106"/>
      <c r="B554" s="287" t="s">
        <v>21</v>
      </c>
      <c r="C554" s="287" t="s">
        <v>1594</v>
      </c>
      <c r="D554" s="125">
        <v>2020</v>
      </c>
      <c r="E554" s="125" t="s">
        <v>884</v>
      </c>
      <c r="F554" s="125" t="s">
        <v>893</v>
      </c>
      <c r="G554" s="125">
        <v>261</v>
      </c>
      <c r="H554" s="125" t="s">
        <v>105</v>
      </c>
      <c r="I554" s="125" t="s">
        <v>30</v>
      </c>
      <c r="J554" s="106"/>
      <c r="K554" s="315">
        <v>100</v>
      </c>
      <c r="M554" s="6">
        <f>COUNTA(N59)</f>
        <v>0</v>
      </c>
    </row>
    <row r="555" customHeight="1" spans="1:11">
      <c r="A555" s="106"/>
      <c r="B555" s="287" t="s">
        <v>66</v>
      </c>
      <c r="C555" s="287" t="s">
        <v>1595</v>
      </c>
      <c r="D555" s="106">
        <v>2020</v>
      </c>
      <c r="E555" s="106" t="s">
        <v>905</v>
      </c>
      <c r="F555" s="106" t="s">
        <v>950</v>
      </c>
      <c r="G555" s="106">
        <v>339</v>
      </c>
      <c r="H555" s="106"/>
      <c r="I555" s="106" t="s">
        <v>68</v>
      </c>
      <c r="J555" s="106"/>
      <c r="K555" s="315">
        <v>100</v>
      </c>
    </row>
    <row r="556" customHeight="1" spans="1:11">
      <c r="A556" s="106"/>
      <c r="B556" s="287" t="s">
        <v>21</v>
      </c>
      <c r="C556" s="287" t="s">
        <v>1596</v>
      </c>
      <c r="D556" s="106">
        <v>2020</v>
      </c>
      <c r="E556" s="106" t="s">
        <v>1161</v>
      </c>
      <c r="F556" s="106" t="s">
        <v>880</v>
      </c>
      <c r="G556" s="106">
        <v>204</v>
      </c>
      <c r="H556" s="106"/>
      <c r="I556" s="106" t="s">
        <v>30</v>
      </c>
      <c r="J556" s="106"/>
      <c r="K556" s="315">
        <v>100</v>
      </c>
    </row>
    <row r="557" customHeight="1" spans="1:11">
      <c r="A557" s="106"/>
      <c r="B557" s="287" t="s">
        <v>21</v>
      </c>
      <c r="C557" s="323" t="s">
        <v>1597</v>
      </c>
      <c r="D557" s="106">
        <v>2020</v>
      </c>
      <c r="E557" s="106" t="s">
        <v>905</v>
      </c>
      <c r="F557" s="106" t="s">
        <v>927</v>
      </c>
      <c r="G557" s="106">
        <v>332</v>
      </c>
      <c r="H557" s="106"/>
      <c r="I557" s="106" t="s">
        <v>30</v>
      </c>
      <c r="J557" s="106"/>
      <c r="K557" s="315">
        <v>100</v>
      </c>
    </row>
    <row r="558" customHeight="1" spans="1:11">
      <c r="A558" s="106"/>
      <c r="B558" s="293" t="s">
        <v>21</v>
      </c>
      <c r="C558" s="293" t="s">
        <v>1598</v>
      </c>
      <c r="D558" s="294">
        <v>2020</v>
      </c>
      <c r="E558" s="294" t="s">
        <v>65</v>
      </c>
      <c r="F558" s="294" t="s">
        <v>859</v>
      </c>
      <c r="G558" s="294">
        <v>313</v>
      </c>
      <c r="H558" s="294" t="s">
        <v>1599</v>
      </c>
      <c r="I558" s="294" t="s">
        <v>25</v>
      </c>
      <c r="J558" s="106"/>
      <c r="K558" s="315">
        <v>100</v>
      </c>
    </row>
    <row r="559" customHeight="1" spans="1:11">
      <c r="A559" s="106"/>
      <c r="B559" s="287" t="s">
        <v>21</v>
      </c>
      <c r="C559" s="287" t="s">
        <v>1600</v>
      </c>
      <c r="D559" s="106">
        <v>2020</v>
      </c>
      <c r="E559" s="106" t="s">
        <v>1099</v>
      </c>
      <c r="F559" s="106" t="s">
        <v>880</v>
      </c>
      <c r="G559" s="106">
        <v>7</v>
      </c>
      <c r="H559" s="106" t="s">
        <v>1601</v>
      </c>
      <c r="I559" s="106" t="s">
        <v>30</v>
      </c>
      <c r="J559" s="106"/>
      <c r="K559" s="315">
        <v>100</v>
      </c>
    </row>
    <row r="560" customHeight="1" spans="1:11">
      <c r="A560" s="106"/>
      <c r="B560" s="287" t="s">
        <v>21</v>
      </c>
      <c r="C560" s="287" t="s">
        <v>1602</v>
      </c>
      <c r="D560" s="106">
        <v>2018</v>
      </c>
      <c r="E560" s="106" t="s">
        <v>786</v>
      </c>
      <c r="F560" s="106" t="s">
        <v>1087</v>
      </c>
      <c r="G560" s="106">
        <v>212</v>
      </c>
      <c r="H560" s="106"/>
      <c r="I560" s="106" t="s">
        <v>25</v>
      </c>
      <c r="J560" s="106"/>
      <c r="K560" s="315">
        <v>100</v>
      </c>
    </row>
    <row r="561" customHeight="1" spans="1:11">
      <c r="A561" s="106"/>
      <c r="B561" s="287" t="s">
        <v>21</v>
      </c>
      <c r="C561" s="287" t="s">
        <v>1603</v>
      </c>
      <c r="D561" s="106">
        <v>1989</v>
      </c>
      <c r="E561" s="106" t="s">
        <v>996</v>
      </c>
      <c r="F561" s="106" t="s">
        <v>997</v>
      </c>
      <c r="G561" s="106">
        <v>486</v>
      </c>
      <c r="H561" s="106" t="s">
        <v>105</v>
      </c>
      <c r="I561" s="106" t="s">
        <v>30</v>
      </c>
      <c r="J561" s="106"/>
      <c r="K561" s="315">
        <v>100</v>
      </c>
    </row>
    <row r="562" customHeight="1" spans="1:11">
      <c r="A562" s="106"/>
      <c r="B562" s="287" t="s">
        <v>21</v>
      </c>
      <c r="C562" s="287" t="s">
        <v>1604</v>
      </c>
      <c r="D562" s="106">
        <v>1989</v>
      </c>
      <c r="E562" s="106" t="s">
        <v>996</v>
      </c>
      <c r="F562" s="106" t="s">
        <v>997</v>
      </c>
      <c r="G562" s="106">
        <v>486</v>
      </c>
      <c r="H562" s="106" t="s">
        <v>105</v>
      </c>
      <c r="I562" s="106" t="s">
        <v>30</v>
      </c>
      <c r="J562" s="106"/>
      <c r="K562" s="315">
        <v>100</v>
      </c>
    </row>
    <row r="563" customHeight="1" spans="1:11">
      <c r="A563" s="106"/>
      <c r="B563" s="287" t="s">
        <v>21</v>
      </c>
      <c r="C563" s="287" t="s">
        <v>1605</v>
      </c>
      <c r="D563" s="106">
        <v>1989</v>
      </c>
      <c r="E563" s="106" t="s">
        <v>996</v>
      </c>
      <c r="F563" s="106" t="s">
        <v>997</v>
      </c>
      <c r="G563" s="106">
        <v>486</v>
      </c>
      <c r="H563" s="106" t="s">
        <v>105</v>
      </c>
      <c r="I563" s="106" t="s">
        <v>30</v>
      </c>
      <c r="J563" s="106"/>
      <c r="K563" s="315">
        <v>100</v>
      </c>
    </row>
    <row r="564" customHeight="1" spans="1:11">
      <c r="A564" s="106"/>
      <c r="B564" s="287" t="s">
        <v>21</v>
      </c>
      <c r="C564" s="287" t="s">
        <v>1606</v>
      </c>
      <c r="D564" s="106">
        <v>1989</v>
      </c>
      <c r="E564" s="106" t="s">
        <v>996</v>
      </c>
      <c r="F564" s="106" t="s">
        <v>997</v>
      </c>
      <c r="G564" s="106">
        <v>486</v>
      </c>
      <c r="H564" s="106" t="s">
        <v>105</v>
      </c>
      <c r="I564" s="106" t="s">
        <v>30</v>
      </c>
      <c r="J564" s="106"/>
      <c r="K564" s="315">
        <v>100</v>
      </c>
    </row>
    <row r="565" customHeight="1" spans="1:11">
      <c r="A565" s="106"/>
      <c r="B565" s="287" t="s">
        <v>21</v>
      </c>
      <c r="C565" s="287" t="s">
        <v>1607</v>
      </c>
      <c r="D565" s="106">
        <v>1989</v>
      </c>
      <c r="E565" s="106" t="s">
        <v>996</v>
      </c>
      <c r="F565" s="106" t="s">
        <v>997</v>
      </c>
      <c r="G565" s="106">
        <v>486</v>
      </c>
      <c r="H565" s="106" t="s">
        <v>105</v>
      </c>
      <c r="I565" s="106" t="s">
        <v>30</v>
      </c>
      <c r="J565" s="106"/>
      <c r="K565" s="315">
        <v>100</v>
      </c>
    </row>
    <row r="566" customHeight="1" spans="1:11">
      <c r="A566" s="106"/>
      <c r="B566" s="287" t="s">
        <v>21</v>
      </c>
      <c r="C566" s="287" t="s">
        <v>1608</v>
      </c>
      <c r="D566" s="106">
        <v>1989</v>
      </c>
      <c r="E566" s="106" t="s">
        <v>996</v>
      </c>
      <c r="F566" s="106" t="s">
        <v>997</v>
      </c>
      <c r="G566" s="106">
        <v>486</v>
      </c>
      <c r="H566" s="106" t="s">
        <v>105</v>
      </c>
      <c r="I566" s="106" t="s">
        <v>30</v>
      </c>
      <c r="J566" s="106"/>
      <c r="K566" s="315">
        <v>100</v>
      </c>
    </row>
    <row r="567" customHeight="1" spans="1:11">
      <c r="A567" s="106"/>
      <c r="B567" s="287" t="s">
        <v>21</v>
      </c>
      <c r="C567" s="287" t="s">
        <v>1609</v>
      </c>
      <c r="D567" s="106">
        <v>1989</v>
      </c>
      <c r="E567" s="106" t="s">
        <v>996</v>
      </c>
      <c r="F567" s="106" t="s">
        <v>997</v>
      </c>
      <c r="G567" s="106">
        <v>486</v>
      </c>
      <c r="H567" s="106" t="s">
        <v>105</v>
      </c>
      <c r="I567" s="106" t="s">
        <v>30</v>
      </c>
      <c r="J567" s="106"/>
      <c r="K567" s="315">
        <v>100</v>
      </c>
    </row>
    <row r="568" customHeight="1" spans="1:11">
      <c r="A568" s="106"/>
      <c r="B568" s="287" t="s">
        <v>21</v>
      </c>
      <c r="C568" s="287" t="s">
        <v>1610</v>
      </c>
      <c r="D568" s="106">
        <v>1989</v>
      </c>
      <c r="E568" s="106" t="s">
        <v>996</v>
      </c>
      <c r="F568" s="106" t="s">
        <v>997</v>
      </c>
      <c r="G568" s="106">
        <v>486</v>
      </c>
      <c r="H568" s="106" t="s">
        <v>105</v>
      </c>
      <c r="I568" s="106" t="s">
        <v>30</v>
      </c>
      <c r="J568" s="106"/>
      <c r="K568" s="315">
        <v>100</v>
      </c>
    </row>
    <row r="569" customHeight="1" spans="1:11">
      <c r="A569" s="106"/>
      <c r="B569" s="287" t="s">
        <v>21</v>
      </c>
      <c r="C569" s="287" t="s">
        <v>1611</v>
      </c>
      <c r="D569" s="106">
        <v>1989</v>
      </c>
      <c r="E569" s="106" t="s">
        <v>996</v>
      </c>
      <c r="F569" s="106" t="s">
        <v>997</v>
      </c>
      <c r="G569" s="106">
        <v>486</v>
      </c>
      <c r="H569" s="106" t="s">
        <v>105</v>
      </c>
      <c r="I569" s="106" t="s">
        <v>30</v>
      </c>
      <c r="J569" s="106"/>
      <c r="K569" s="315">
        <v>100</v>
      </c>
    </row>
    <row r="570" customHeight="1" spans="1:11">
      <c r="A570" s="106"/>
      <c r="B570" s="287" t="s">
        <v>21</v>
      </c>
      <c r="C570" s="287" t="s">
        <v>1612</v>
      </c>
      <c r="D570" s="106">
        <v>2019</v>
      </c>
      <c r="E570" s="106" t="s">
        <v>305</v>
      </c>
      <c r="F570" s="106" t="s">
        <v>1092</v>
      </c>
      <c r="G570" s="106">
        <v>163</v>
      </c>
      <c r="H570" s="106" t="s">
        <v>1613</v>
      </c>
      <c r="I570" s="106" t="s">
        <v>25</v>
      </c>
      <c r="J570" s="106"/>
      <c r="K570" s="315">
        <v>100</v>
      </c>
    </row>
    <row r="571" customHeight="1" spans="1:11">
      <c r="A571" s="106"/>
      <c r="B571" s="287"/>
      <c r="C571" s="287" t="s">
        <v>1614</v>
      </c>
      <c r="D571" s="106">
        <v>1985</v>
      </c>
      <c r="E571" s="106" t="s">
        <v>1615</v>
      </c>
      <c r="F571" s="106" t="s">
        <v>1616</v>
      </c>
      <c r="G571" s="106">
        <v>86</v>
      </c>
      <c r="H571" s="106" t="s">
        <v>105</v>
      </c>
      <c r="I571" s="106" t="s">
        <v>25</v>
      </c>
      <c r="J571" s="106"/>
      <c r="K571" s="315">
        <v>100</v>
      </c>
    </row>
    <row r="572" customHeight="1" spans="1:16">
      <c r="A572" s="106"/>
      <c r="B572" s="287" t="s">
        <v>21</v>
      </c>
      <c r="C572" s="287" t="s">
        <v>1617</v>
      </c>
      <c r="D572" s="301">
        <v>2020</v>
      </c>
      <c r="E572" s="301" t="s">
        <v>853</v>
      </c>
      <c r="F572" s="301" t="s">
        <v>1546</v>
      </c>
      <c r="G572" s="301">
        <v>298</v>
      </c>
      <c r="H572" s="301" t="s">
        <v>857</v>
      </c>
      <c r="I572" s="301" t="s">
        <v>30</v>
      </c>
      <c r="J572" s="106"/>
      <c r="K572" s="315">
        <v>115</v>
      </c>
      <c r="L572" s="6">
        <f>COUNTA(K572:K639)</f>
        <v>63</v>
      </c>
      <c r="M572" s="3">
        <v>27</v>
      </c>
      <c r="N572" s="6">
        <f>L572+M572</f>
        <v>90</v>
      </c>
      <c r="P572" s="322">
        <f>SUM(K572:K639,K664,K672,K674,K676,K677,K678,K679,K684,K690,K692:K696,K699,K701:K702,K707:K713,K715,K717,K720)</f>
        <v>15395</v>
      </c>
    </row>
    <row r="573" customHeight="1" spans="1:14">
      <c r="A573" s="106"/>
      <c r="B573" s="287" t="s">
        <v>21</v>
      </c>
      <c r="C573" s="287" t="s">
        <v>1618</v>
      </c>
      <c r="D573" s="106">
        <v>2020</v>
      </c>
      <c r="E573" s="106" t="s">
        <v>905</v>
      </c>
      <c r="F573" s="106" t="s">
        <v>1561</v>
      </c>
      <c r="G573" s="106">
        <v>13</v>
      </c>
      <c r="H573" s="106" t="s">
        <v>1619</v>
      </c>
      <c r="I573" s="106" t="s">
        <v>30</v>
      </c>
      <c r="J573" s="106"/>
      <c r="K573" s="315">
        <v>120</v>
      </c>
      <c r="N573" s="322">
        <f>AVERAGE(K572:K639)</f>
        <v>179.761904761905</v>
      </c>
    </row>
    <row r="574" customHeight="1" spans="1:11">
      <c r="A574" s="106"/>
      <c r="B574" s="287" t="s">
        <v>21</v>
      </c>
      <c r="C574" s="287" t="s">
        <v>1620</v>
      </c>
      <c r="D574" s="106">
        <v>2020</v>
      </c>
      <c r="E574" s="106" t="s">
        <v>1621</v>
      </c>
      <c r="F574" s="106" t="s">
        <v>1060</v>
      </c>
      <c r="G574" s="106">
        <v>35</v>
      </c>
      <c r="H574" s="106" t="s">
        <v>1622</v>
      </c>
      <c r="I574" s="106" t="s">
        <v>30</v>
      </c>
      <c r="J574" s="106"/>
      <c r="K574" s="315">
        <v>120</v>
      </c>
    </row>
    <row r="575" customHeight="1" spans="1:11">
      <c r="A575" s="106"/>
      <c r="B575" s="287" t="s">
        <v>21</v>
      </c>
      <c r="C575" s="287" t="s">
        <v>1623</v>
      </c>
      <c r="D575" s="106">
        <v>2020</v>
      </c>
      <c r="E575" s="106" t="s">
        <v>1621</v>
      </c>
      <c r="F575" s="106" t="s">
        <v>1060</v>
      </c>
      <c r="G575" s="106">
        <v>35</v>
      </c>
      <c r="H575" s="106" t="s">
        <v>1622</v>
      </c>
      <c r="I575" s="106" t="s">
        <v>30</v>
      </c>
      <c r="J575" s="106"/>
      <c r="K575" s="315">
        <v>120</v>
      </c>
    </row>
    <row r="576" customHeight="1" spans="1:11">
      <c r="A576" s="106"/>
      <c r="B576" s="287" t="s">
        <v>21</v>
      </c>
      <c r="C576" s="287" t="s">
        <v>1624</v>
      </c>
      <c r="D576" s="290">
        <v>2020</v>
      </c>
      <c r="E576" s="291" t="s">
        <v>879</v>
      </c>
      <c r="F576" s="308" t="s">
        <v>895</v>
      </c>
      <c r="G576" s="290">
        <v>201</v>
      </c>
      <c r="H576" s="290"/>
      <c r="I576" s="291" t="s">
        <v>30</v>
      </c>
      <c r="J576" s="106"/>
      <c r="K576" s="315">
        <v>125</v>
      </c>
    </row>
    <row r="577" customHeight="1" spans="1:11">
      <c r="A577" s="106"/>
      <c r="B577" s="287" t="s">
        <v>21</v>
      </c>
      <c r="C577" s="287" t="s">
        <v>1625</v>
      </c>
      <c r="D577" s="290">
        <v>2020</v>
      </c>
      <c r="E577" s="291" t="s">
        <v>876</v>
      </c>
      <c r="F577" s="308" t="s">
        <v>1626</v>
      </c>
      <c r="G577" s="106">
        <v>334</v>
      </c>
      <c r="H577" s="317" t="s">
        <v>889</v>
      </c>
      <c r="I577" s="291" t="s">
        <v>30</v>
      </c>
      <c r="J577" s="106"/>
      <c r="K577" s="315">
        <v>125</v>
      </c>
    </row>
    <row r="578" customHeight="1" spans="1:11">
      <c r="A578" s="106"/>
      <c r="B578" s="293" t="s">
        <v>21</v>
      </c>
      <c r="C578" s="293" t="s">
        <v>1627</v>
      </c>
      <c r="D578" s="294">
        <v>2020</v>
      </c>
      <c r="E578" s="294" t="s">
        <v>884</v>
      </c>
      <c r="F578" s="294" t="s">
        <v>895</v>
      </c>
      <c r="G578" s="294">
        <v>201</v>
      </c>
      <c r="H578" s="294" t="s">
        <v>898</v>
      </c>
      <c r="I578" s="294" t="s">
        <v>25</v>
      </c>
      <c r="J578" s="106"/>
      <c r="K578" s="315">
        <v>125</v>
      </c>
    </row>
    <row r="579" customHeight="1" spans="1:11">
      <c r="A579" s="106"/>
      <c r="B579" s="293" t="s">
        <v>21</v>
      </c>
      <c r="C579" s="293" t="s">
        <v>1628</v>
      </c>
      <c r="D579" s="294">
        <v>2020</v>
      </c>
      <c r="E579" s="294" t="s">
        <v>884</v>
      </c>
      <c r="F579" s="294" t="s">
        <v>895</v>
      </c>
      <c r="G579" s="294">
        <v>201</v>
      </c>
      <c r="H579" s="294" t="s">
        <v>898</v>
      </c>
      <c r="I579" s="294" t="s">
        <v>25</v>
      </c>
      <c r="J579" s="106"/>
      <c r="K579" s="315">
        <v>125</v>
      </c>
    </row>
    <row r="580" customHeight="1" spans="1:11">
      <c r="A580" s="106"/>
      <c r="B580" s="287" t="s">
        <v>21</v>
      </c>
      <c r="C580" s="287" t="s">
        <v>1629</v>
      </c>
      <c r="D580" s="106">
        <v>2019</v>
      </c>
      <c r="E580" s="106" t="s">
        <v>954</v>
      </c>
      <c r="F580" s="106" t="s">
        <v>1409</v>
      </c>
      <c r="G580" s="106">
        <v>12</v>
      </c>
      <c r="H580" s="106" t="s">
        <v>1630</v>
      </c>
      <c r="I580" s="106" t="s">
        <v>30</v>
      </c>
      <c r="J580" s="106"/>
      <c r="K580" s="315">
        <v>125</v>
      </c>
    </row>
    <row r="581" customHeight="1" spans="1:11">
      <c r="A581" s="106"/>
      <c r="B581" s="287" t="s">
        <v>21</v>
      </c>
      <c r="C581" s="287" t="s">
        <v>1631</v>
      </c>
      <c r="D581" s="106">
        <v>2020</v>
      </c>
      <c r="E581" s="106" t="s">
        <v>1621</v>
      </c>
      <c r="F581" s="106" t="s">
        <v>1060</v>
      </c>
      <c r="G581" s="106">
        <v>35</v>
      </c>
      <c r="H581" s="106" t="s">
        <v>1622</v>
      </c>
      <c r="I581" s="106" t="s">
        <v>30</v>
      </c>
      <c r="J581" s="106"/>
      <c r="K581" s="315">
        <v>130</v>
      </c>
    </row>
    <row r="582" customHeight="1" spans="1:11">
      <c r="A582" s="106"/>
      <c r="B582" s="287" t="s">
        <v>21</v>
      </c>
      <c r="C582" s="287" t="s">
        <v>1632</v>
      </c>
      <c r="D582" s="106">
        <v>2020</v>
      </c>
      <c r="E582" s="106" t="s">
        <v>1621</v>
      </c>
      <c r="F582" s="106" t="s">
        <v>1060</v>
      </c>
      <c r="G582" s="106">
        <v>35</v>
      </c>
      <c r="H582" s="106" t="s">
        <v>1622</v>
      </c>
      <c r="I582" s="106" t="s">
        <v>30</v>
      </c>
      <c r="J582" s="106"/>
      <c r="K582" s="315">
        <v>130</v>
      </c>
    </row>
    <row r="583" customHeight="1" spans="1:11">
      <c r="A583" s="106"/>
      <c r="B583" s="287" t="s">
        <v>21</v>
      </c>
      <c r="C583" s="287" t="s">
        <v>1633</v>
      </c>
      <c r="D583" s="106">
        <v>2020</v>
      </c>
      <c r="E583" s="106" t="s">
        <v>1621</v>
      </c>
      <c r="F583" s="106" t="s">
        <v>1060</v>
      </c>
      <c r="G583" s="106">
        <v>35</v>
      </c>
      <c r="H583" s="106" t="s">
        <v>1622</v>
      </c>
      <c r="I583" s="106" t="s">
        <v>30</v>
      </c>
      <c r="J583" s="106"/>
      <c r="K583" s="315">
        <v>130</v>
      </c>
    </row>
    <row r="584" customHeight="1" spans="1:11">
      <c r="A584" s="106"/>
      <c r="B584" s="287" t="s">
        <v>21</v>
      </c>
      <c r="C584" s="287" t="s">
        <v>1634</v>
      </c>
      <c r="D584" s="106">
        <v>2020</v>
      </c>
      <c r="E584" s="106" t="s">
        <v>1621</v>
      </c>
      <c r="F584" s="106" t="s">
        <v>1060</v>
      </c>
      <c r="G584" s="106">
        <v>35</v>
      </c>
      <c r="H584" s="106" t="s">
        <v>1622</v>
      </c>
      <c r="I584" s="106" t="s">
        <v>30</v>
      </c>
      <c r="J584" s="106"/>
      <c r="K584" s="315">
        <v>130</v>
      </c>
    </row>
    <row r="585" customHeight="1" spans="1:11">
      <c r="A585" s="106"/>
      <c r="B585" s="287" t="s">
        <v>21</v>
      </c>
      <c r="C585" s="287" t="s">
        <v>1635</v>
      </c>
      <c r="D585" s="106">
        <v>2020</v>
      </c>
      <c r="E585" s="106" t="s">
        <v>1621</v>
      </c>
      <c r="F585" s="106" t="s">
        <v>1060</v>
      </c>
      <c r="G585" s="106">
        <v>35</v>
      </c>
      <c r="H585" s="106" t="s">
        <v>1622</v>
      </c>
      <c r="I585" s="106" t="s">
        <v>30</v>
      </c>
      <c r="J585" s="106"/>
      <c r="K585" s="315">
        <v>130</v>
      </c>
    </row>
    <row r="586" customHeight="1" spans="1:11">
      <c r="A586" s="106"/>
      <c r="B586" s="287" t="s">
        <v>21</v>
      </c>
      <c r="C586" s="287" t="s">
        <v>1636</v>
      </c>
      <c r="D586" s="106">
        <v>2020</v>
      </c>
      <c r="E586" s="106" t="s">
        <v>1621</v>
      </c>
      <c r="F586" s="106" t="s">
        <v>1060</v>
      </c>
      <c r="G586" s="106">
        <v>35</v>
      </c>
      <c r="H586" s="106" t="s">
        <v>1622</v>
      </c>
      <c r="I586" s="106" t="s">
        <v>30</v>
      </c>
      <c r="J586" s="106"/>
      <c r="K586" s="315">
        <v>130</v>
      </c>
    </row>
    <row r="587" customHeight="1" spans="1:11">
      <c r="A587" s="106"/>
      <c r="B587" s="287" t="s">
        <v>21</v>
      </c>
      <c r="C587" s="287" t="s">
        <v>1637</v>
      </c>
      <c r="D587" s="125">
        <v>2020</v>
      </c>
      <c r="E587" s="125" t="s">
        <v>1621</v>
      </c>
      <c r="F587" s="125" t="s">
        <v>1060</v>
      </c>
      <c r="G587" s="125">
        <v>35</v>
      </c>
      <c r="H587" s="125" t="s">
        <v>1622</v>
      </c>
      <c r="I587" s="125" t="s">
        <v>30</v>
      </c>
      <c r="J587" s="106"/>
      <c r="K587" s="315">
        <v>130</v>
      </c>
    </row>
    <row r="588" customHeight="1" spans="1:11">
      <c r="A588" s="106"/>
      <c r="B588" s="287" t="s">
        <v>21</v>
      </c>
      <c r="C588" s="287" t="s">
        <v>1638</v>
      </c>
      <c r="D588" s="125">
        <v>2020</v>
      </c>
      <c r="E588" s="125" t="s">
        <v>1621</v>
      </c>
      <c r="F588" s="125" t="s">
        <v>1060</v>
      </c>
      <c r="G588" s="125">
        <v>35</v>
      </c>
      <c r="H588" s="125" t="s">
        <v>1622</v>
      </c>
      <c r="I588" s="125" t="s">
        <v>30</v>
      </c>
      <c r="J588" s="106"/>
      <c r="K588" s="315">
        <v>130</v>
      </c>
    </row>
    <row r="589" customHeight="1" spans="1:11">
      <c r="A589" s="106"/>
      <c r="B589" s="287" t="s">
        <v>21</v>
      </c>
      <c r="C589" s="287" t="s">
        <v>1639</v>
      </c>
      <c r="D589" s="125">
        <v>2020</v>
      </c>
      <c r="E589" s="125" t="s">
        <v>1621</v>
      </c>
      <c r="F589" s="125" t="s">
        <v>1060</v>
      </c>
      <c r="G589" s="125">
        <v>35</v>
      </c>
      <c r="H589" s="125" t="s">
        <v>1622</v>
      </c>
      <c r="I589" s="125" t="s">
        <v>30</v>
      </c>
      <c r="J589" s="106"/>
      <c r="K589" s="315">
        <v>130</v>
      </c>
    </row>
    <row r="590" customHeight="1" spans="1:11">
      <c r="A590" s="106"/>
      <c r="B590" s="287" t="s">
        <v>21</v>
      </c>
      <c r="C590" s="287" t="s">
        <v>1640</v>
      </c>
      <c r="D590" s="290">
        <v>2020</v>
      </c>
      <c r="E590" s="291" t="s">
        <v>876</v>
      </c>
      <c r="F590" s="308" t="s">
        <v>1319</v>
      </c>
      <c r="G590" s="106">
        <v>255</v>
      </c>
      <c r="H590" s="319" t="s">
        <v>889</v>
      </c>
      <c r="I590" s="291" t="s">
        <v>25</v>
      </c>
      <c r="J590" s="106"/>
      <c r="K590" s="315">
        <v>135</v>
      </c>
    </row>
    <row r="591" customHeight="1" spans="1:11">
      <c r="A591" s="106"/>
      <c r="B591" s="287" t="s">
        <v>21</v>
      </c>
      <c r="C591" s="287" t="s">
        <v>1641</v>
      </c>
      <c r="D591" s="106">
        <v>2020</v>
      </c>
      <c r="E591" s="106" t="s">
        <v>905</v>
      </c>
      <c r="F591" s="106" t="s">
        <v>847</v>
      </c>
      <c r="G591" s="106">
        <v>124</v>
      </c>
      <c r="H591" s="106" t="s">
        <v>1090</v>
      </c>
      <c r="I591" s="106" t="s">
        <v>30</v>
      </c>
      <c r="J591" s="106"/>
      <c r="K591" s="315">
        <v>135</v>
      </c>
    </row>
    <row r="592" customHeight="1" spans="1:11">
      <c r="A592" s="106"/>
      <c r="B592" s="287" t="s">
        <v>161</v>
      </c>
      <c r="C592" s="287" t="s">
        <v>1642</v>
      </c>
      <c r="D592" s="125">
        <v>2019</v>
      </c>
      <c r="E592" s="292" t="s">
        <v>844</v>
      </c>
      <c r="F592" s="298" t="s">
        <v>1643</v>
      </c>
      <c r="G592" s="125">
        <v>357</v>
      </c>
      <c r="H592" s="312" t="s">
        <v>898</v>
      </c>
      <c r="I592" s="292" t="s">
        <v>30</v>
      </c>
      <c r="J592" s="106"/>
      <c r="K592" s="315">
        <v>150</v>
      </c>
    </row>
    <row r="593" customHeight="1" spans="1:11">
      <c r="A593" s="106"/>
      <c r="B593" s="287" t="s">
        <v>21</v>
      </c>
      <c r="C593" s="287" t="s">
        <v>1644</v>
      </c>
      <c r="D593" s="290">
        <v>2020</v>
      </c>
      <c r="E593" s="291" t="s">
        <v>876</v>
      </c>
      <c r="F593" s="308" t="s">
        <v>1645</v>
      </c>
      <c r="G593" s="106">
        <v>314</v>
      </c>
      <c r="H593" s="317" t="s">
        <v>889</v>
      </c>
      <c r="I593" s="291" t="s">
        <v>30</v>
      </c>
      <c r="J593" s="106"/>
      <c r="K593" s="315">
        <v>150</v>
      </c>
    </row>
    <row r="594" customHeight="1" spans="1:11">
      <c r="A594" s="106"/>
      <c r="B594" s="287" t="s">
        <v>21</v>
      </c>
      <c r="C594" s="287" t="s">
        <v>1646</v>
      </c>
      <c r="D594" s="290">
        <v>2020</v>
      </c>
      <c r="E594" s="290" t="s">
        <v>905</v>
      </c>
      <c r="F594" s="290" t="s">
        <v>854</v>
      </c>
      <c r="G594" s="290">
        <v>343</v>
      </c>
      <c r="H594" s="290" t="s">
        <v>1647</v>
      </c>
      <c r="I594" s="290" t="s">
        <v>30</v>
      </c>
      <c r="J594" s="106"/>
      <c r="K594" s="315">
        <v>150</v>
      </c>
    </row>
    <row r="595" customHeight="1" spans="1:11">
      <c r="A595" s="106"/>
      <c r="B595" s="287" t="s">
        <v>66</v>
      </c>
      <c r="C595" s="287" t="s">
        <v>1648</v>
      </c>
      <c r="D595" s="290">
        <v>2021</v>
      </c>
      <c r="E595" s="290" t="s">
        <v>1649</v>
      </c>
      <c r="F595" s="290" t="s">
        <v>1319</v>
      </c>
      <c r="G595" s="290">
        <v>6</v>
      </c>
      <c r="H595" s="290" t="s">
        <v>1650</v>
      </c>
      <c r="I595" s="290" t="s">
        <v>68</v>
      </c>
      <c r="J595" s="106"/>
      <c r="K595" s="315">
        <v>150</v>
      </c>
    </row>
    <row r="596" customHeight="1" spans="1:11">
      <c r="A596" s="106"/>
      <c r="B596" s="287" t="s">
        <v>21</v>
      </c>
      <c r="C596" s="287" t="s">
        <v>1651</v>
      </c>
      <c r="D596" s="106">
        <v>2013</v>
      </c>
      <c r="E596" s="106" t="s">
        <v>23</v>
      </c>
      <c r="F596" s="106" t="s">
        <v>1652</v>
      </c>
      <c r="G596" s="106">
        <v>154</v>
      </c>
      <c r="H596" s="106" t="s">
        <v>1653</v>
      </c>
      <c r="I596" s="106" t="s">
        <v>30</v>
      </c>
      <c r="J596" s="106"/>
      <c r="K596" s="315">
        <v>150</v>
      </c>
    </row>
    <row r="597" customHeight="1" spans="1:11">
      <c r="A597" s="106"/>
      <c r="B597" s="287" t="s">
        <v>21</v>
      </c>
      <c r="C597" s="287" t="s">
        <v>1654</v>
      </c>
      <c r="D597" s="106">
        <v>2019</v>
      </c>
      <c r="E597" s="106" t="s">
        <v>1655</v>
      </c>
      <c r="F597" s="106" t="s">
        <v>1340</v>
      </c>
      <c r="G597" s="106">
        <v>9</v>
      </c>
      <c r="H597" s="106" t="s">
        <v>1656</v>
      </c>
      <c r="I597" s="106" t="s">
        <v>30</v>
      </c>
      <c r="J597" s="106"/>
      <c r="K597" s="315">
        <v>150</v>
      </c>
    </row>
    <row r="598" customHeight="1" spans="1:11">
      <c r="A598" s="106"/>
      <c r="B598" s="287" t="s">
        <v>21</v>
      </c>
      <c r="C598" s="287" t="s">
        <v>1657</v>
      </c>
      <c r="D598" s="106">
        <v>2020</v>
      </c>
      <c r="E598" s="106" t="s">
        <v>1161</v>
      </c>
      <c r="F598" s="106" t="s">
        <v>880</v>
      </c>
      <c r="G598" s="106">
        <v>263</v>
      </c>
      <c r="H598" s="106" t="s">
        <v>932</v>
      </c>
      <c r="I598" s="106" t="s">
        <v>30</v>
      </c>
      <c r="J598" s="106"/>
      <c r="K598" s="315">
        <v>150</v>
      </c>
    </row>
    <row r="599" customHeight="1" spans="1:11">
      <c r="A599" s="106"/>
      <c r="B599" s="293" t="s">
        <v>21</v>
      </c>
      <c r="C599" s="293" t="s">
        <v>1658</v>
      </c>
      <c r="D599" s="294">
        <v>2020</v>
      </c>
      <c r="E599" s="294" t="s">
        <v>65</v>
      </c>
      <c r="F599" s="294" t="s">
        <v>895</v>
      </c>
      <c r="G599" s="294">
        <v>301</v>
      </c>
      <c r="H599" s="294"/>
      <c r="I599" s="294" t="s">
        <v>30</v>
      </c>
      <c r="J599" s="106"/>
      <c r="K599" s="315">
        <v>150</v>
      </c>
    </row>
    <row r="600" customHeight="1" spans="1:11">
      <c r="A600" s="106"/>
      <c r="B600" s="293" t="s">
        <v>21</v>
      </c>
      <c r="C600" s="293" t="s">
        <v>1659</v>
      </c>
      <c r="D600" s="294">
        <v>2020</v>
      </c>
      <c r="E600" s="294" t="s">
        <v>65</v>
      </c>
      <c r="F600" s="294" t="s">
        <v>895</v>
      </c>
      <c r="G600" s="294">
        <v>301</v>
      </c>
      <c r="H600" s="294"/>
      <c r="I600" s="294" t="s">
        <v>30</v>
      </c>
      <c r="J600" s="106"/>
      <c r="K600" s="315">
        <v>150</v>
      </c>
    </row>
    <row r="601" customHeight="1" spans="1:11">
      <c r="A601" s="106"/>
      <c r="B601" s="293" t="s">
        <v>21</v>
      </c>
      <c r="C601" s="293" t="s">
        <v>1660</v>
      </c>
      <c r="D601" s="294">
        <v>2020</v>
      </c>
      <c r="E601" s="294" t="s">
        <v>65</v>
      </c>
      <c r="F601" s="294" t="s">
        <v>895</v>
      </c>
      <c r="G601" s="294">
        <v>301</v>
      </c>
      <c r="H601" s="294"/>
      <c r="I601" s="294" t="s">
        <v>30</v>
      </c>
      <c r="J601" s="106"/>
      <c r="K601" s="315">
        <v>150</v>
      </c>
    </row>
    <row r="602" customHeight="1" spans="1:11">
      <c r="A602" s="106"/>
      <c r="B602" s="293" t="s">
        <v>21</v>
      </c>
      <c r="C602" s="293" t="s">
        <v>1661</v>
      </c>
      <c r="D602" s="294">
        <v>2020</v>
      </c>
      <c r="E602" s="294" t="s">
        <v>65</v>
      </c>
      <c r="F602" s="294" t="s">
        <v>895</v>
      </c>
      <c r="G602" s="294">
        <v>301</v>
      </c>
      <c r="H602" s="294"/>
      <c r="I602" s="294" t="s">
        <v>30</v>
      </c>
      <c r="J602" s="106"/>
      <c r="K602" s="315">
        <v>150</v>
      </c>
    </row>
    <row r="603" customHeight="1" spans="1:11">
      <c r="A603" s="106"/>
      <c r="B603" s="293" t="s">
        <v>21</v>
      </c>
      <c r="C603" s="293" t="s">
        <v>1662</v>
      </c>
      <c r="D603" s="294">
        <v>2020</v>
      </c>
      <c r="E603" s="294" t="s">
        <v>65</v>
      </c>
      <c r="F603" s="294" t="s">
        <v>895</v>
      </c>
      <c r="G603" s="294">
        <v>301</v>
      </c>
      <c r="H603" s="294"/>
      <c r="I603" s="294" t="s">
        <v>25</v>
      </c>
      <c r="J603" s="106"/>
      <c r="K603" s="315">
        <v>150</v>
      </c>
    </row>
    <row r="604" customHeight="1" spans="1:11">
      <c r="A604" s="106"/>
      <c r="B604" s="293" t="s">
        <v>21</v>
      </c>
      <c r="C604" s="293" t="s">
        <v>1663</v>
      </c>
      <c r="D604" s="294">
        <v>2020</v>
      </c>
      <c r="E604" s="294" t="s">
        <v>65</v>
      </c>
      <c r="F604" s="294" t="s">
        <v>895</v>
      </c>
      <c r="G604" s="294">
        <v>301</v>
      </c>
      <c r="H604" s="294"/>
      <c r="I604" s="294" t="s">
        <v>25</v>
      </c>
      <c r="J604" s="106"/>
      <c r="K604" s="315">
        <v>150</v>
      </c>
    </row>
    <row r="605" customHeight="1" spans="1:11">
      <c r="A605" s="106"/>
      <c r="B605" s="293" t="s">
        <v>21</v>
      </c>
      <c r="C605" s="293" t="s">
        <v>1664</v>
      </c>
      <c r="D605" s="294">
        <v>2020</v>
      </c>
      <c r="E605" s="294" t="s">
        <v>65</v>
      </c>
      <c r="F605" s="294" t="s">
        <v>895</v>
      </c>
      <c r="G605" s="294">
        <v>301</v>
      </c>
      <c r="H605" s="294"/>
      <c r="I605" s="294" t="s">
        <v>25</v>
      </c>
      <c r="J605" s="106"/>
      <c r="K605" s="315">
        <v>150</v>
      </c>
    </row>
    <row r="606" customHeight="1" spans="1:11">
      <c r="A606" s="106"/>
      <c r="B606" s="293" t="s">
        <v>21</v>
      </c>
      <c r="C606" s="293" t="s">
        <v>1665</v>
      </c>
      <c r="D606" s="294">
        <v>2020</v>
      </c>
      <c r="E606" s="294" t="s">
        <v>65</v>
      </c>
      <c r="F606" s="294" t="s">
        <v>895</v>
      </c>
      <c r="G606" s="294">
        <v>301</v>
      </c>
      <c r="H606" s="294"/>
      <c r="I606" s="294" t="s">
        <v>30</v>
      </c>
      <c r="J606" s="106"/>
      <c r="K606" s="315">
        <v>150</v>
      </c>
    </row>
    <row r="607" customHeight="1" spans="1:11">
      <c r="A607" s="106"/>
      <c r="B607" s="293" t="s">
        <v>21</v>
      </c>
      <c r="C607" s="293" t="s">
        <v>1666</v>
      </c>
      <c r="D607" s="294">
        <v>2020</v>
      </c>
      <c r="E607" s="294" t="s">
        <v>65</v>
      </c>
      <c r="F607" s="294" t="s">
        <v>895</v>
      </c>
      <c r="G607" s="294">
        <v>301</v>
      </c>
      <c r="H607" s="294"/>
      <c r="I607" s="294" t="s">
        <v>30</v>
      </c>
      <c r="J607" s="106"/>
      <c r="K607" s="315">
        <v>150</v>
      </c>
    </row>
    <row r="608" customHeight="1" spans="1:11">
      <c r="A608" s="106"/>
      <c r="B608" s="293" t="s">
        <v>21</v>
      </c>
      <c r="C608" s="293" t="s">
        <v>1667</v>
      </c>
      <c r="D608" s="294">
        <v>2020</v>
      </c>
      <c r="E608" s="294" t="s">
        <v>65</v>
      </c>
      <c r="F608" s="294" t="s">
        <v>895</v>
      </c>
      <c r="G608" s="294">
        <v>301</v>
      </c>
      <c r="H608" s="294"/>
      <c r="I608" s="294" t="s">
        <v>30</v>
      </c>
      <c r="J608" s="106"/>
      <c r="K608" s="315">
        <v>150</v>
      </c>
    </row>
    <row r="609" customHeight="1" spans="1:11">
      <c r="A609" s="106"/>
      <c r="B609" s="293" t="s">
        <v>21</v>
      </c>
      <c r="C609" s="293" t="s">
        <v>1668</v>
      </c>
      <c r="D609" s="294">
        <v>2020</v>
      </c>
      <c r="E609" s="294" t="s">
        <v>65</v>
      </c>
      <c r="F609" s="294" t="s">
        <v>895</v>
      </c>
      <c r="G609" s="294">
        <v>301</v>
      </c>
      <c r="H609" s="294"/>
      <c r="I609" s="294" t="s">
        <v>30</v>
      </c>
      <c r="J609" s="106"/>
      <c r="K609" s="315">
        <v>150</v>
      </c>
    </row>
    <row r="610" customHeight="1" spans="1:11">
      <c r="A610" s="106"/>
      <c r="B610" s="293" t="s">
        <v>21</v>
      </c>
      <c r="C610" s="293" t="s">
        <v>1669</v>
      </c>
      <c r="D610" s="294">
        <v>2020</v>
      </c>
      <c r="E610" s="294" t="s">
        <v>65</v>
      </c>
      <c r="F610" s="294" t="s">
        <v>895</v>
      </c>
      <c r="G610" s="294">
        <v>301</v>
      </c>
      <c r="H610" s="294"/>
      <c r="I610" s="294" t="s">
        <v>30</v>
      </c>
      <c r="J610" s="106"/>
      <c r="K610" s="315">
        <v>150</v>
      </c>
    </row>
    <row r="611" customHeight="1" spans="1:11">
      <c r="A611" s="106"/>
      <c r="B611" s="293" t="s">
        <v>21</v>
      </c>
      <c r="C611" s="293" t="s">
        <v>1670</v>
      </c>
      <c r="D611" s="294">
        <v>2020</v>
      </c>
      <c r="E611" s="294" t="s">
        <v>65</v>
      </c>
      <c r="F611" s="294" t="s">
        <v>859</v>
      </c>
      <c r="G611" s="294">
        <v>313</v>
      </c>
      <c r="H611" s="294" t="s">
        <v>1671</v>
      </c>
      <c r="I611" s="294" t="s">
        <v>72</v>
      </c>
      <c r="J611" s="106"/>
      <c r="K611" s="315">
        <v>150</v>
      </c>
    </row>
    <row r="612" customHeight="1" spans="1:11">
      <c r="A612" s="106"/>
      <c r="B612" s="287" t="s">
        <v>21</v>
      </c>
      <c r="C612" s="287" t="s">
        <v>1672</v>
      </c>
      <c r="D612" s="106">
        <v>2020</v>
      </c>
      <c r="E612" s="106" t="s">
        <v>1190</v>
      </c>
      <c r="F612" s="106" t="s">
        <v>893</v>
      </c>
      <c r="G612" s="106" t="s">
        <v>1673</v>
      </c>
      <c r="H612" s="106" t="s">
        <v>1674</v>
      </c>
      <c r="I612" s="106" t="s">
        <v>25</v>
      </c>
      <c r="J612" s="106"/>
      <c r="K612" s="315">
        <v>150</v>
      </c>
    </row>
    <row r="613" customHeight="1" spans="1:11">
      <c r="A613" s="106"/>
      <c r="B613" s="293" t="s">
        <v>21</v>
      </c>
      <c r="C613" s="293" t="s">
        <v>1675</v>
      </c>
      <c r="D613" s="294">
        <v>2020</v>
      </c>
      <c r="E613" s="294" t="s">
        <v>119</v>
      </c>
      <c r="F613" s="294" t="s">
        <v>895</v>
      </c>
      <c r="G613" s="294">
        <v>301</v>
      </c>
      <c r="H613" s="294"/>
      <c r="I613" s="294" t="s">
        <v>30</v>
      </c>
      <c r="J613" s="106"/>
      <c r="K613" s="315">
        <v>150</v>
      </c>
    </row>
    <row r="614" customHeight="1" spans="1:11">
      <c r="A614" s="106"/>
      <c r="B614" s="293" t="s">
        <v>21</v>
      </c>
      <c r="C614" s="293" t="s">
        <v>1676</v>
      </c>
      <c r="D614" s="294">
        <v>2020</v>
      </c>
      <c r="E614" s="294" t="s">
        <v>119</v>
      </c>
      <c r="F614" s="294" t="s">
        <v>895</v>
      </c>
      <c r="G614" s="294">
        <v>301</v>
      </c>
      <c r="H614" s="294"/>
      <c r="I614" s="294" t="s">
        <v>30</v>
      </c>
      <c r="J614" s="106"/>
      <c r="K614" s="315">
        <v>150</v>
      </c>
    </row>
    <row r="615" customHeight="1" spans="1:11">
      <c r="A615" s="106"/>
      <c r="B615" s="106"/>
      <c r="C615" s="106"/>
      <c r="D615" s="106"/>
      <c r="E615" s="106"/>
      <c r="F615" s="106"/>
      <c r="G615" s="106"/>
      <c r="H615" s="106"/>
      <c r="I615" s="106"/>
      <c r="J615" s="106"/>
      <c r="K615" s="315"/>
    </row>
    <row r="616" customHeight="1" spans="1:11">
      <c r="A616" s="106"/>
      <c r="B616" s="106"/>
      <c r="C616" s="106"/>
      <c r="D616" s="106"/>
      <c r="E616" s="106"/>
      <c r="F616" s="106"/>
      <c r="G616" s="106"/>
      <c r="H616" s="106"/>
      <c r="I616" s="106"/>
      <c r="J616" s="106"/>
      <c r="K616" s="315"/>
    </row>
    <row r="617" customHeight="1" spans="1:11">
      <c r="A617" s="106"/>
      <c r="B617" s="106"/>
      <c r="C617" s="106"/>
      <c r="D617" s="106"/>
      <c r="E617" s="106"/>
      <c r="F617" s="106"/>
      <c r="G617" s="106"/>
      <c r="H617" s="106"/>
      <c r="I617" s="106"/>
      <c r="J617" s="106"/>
      <c r="K617" s="315"/>
    </row>
    <row r="618" customHeight="1" spans="1:11">
      <c r="A618" s="112" t="s">
        <v>760</v>
      </c>
      <c r="B618" s="112">
        <f>COUNTA(D620:D648)</f>
        <v>29</v>
      </c>
      <c r="C618" s="106"/>
      <c r="D618" s="106"/>
      <c r="E618" s="106"/>
      <c r="F618" s="106"/>
      <c r="G618" s="106"/>
      <c r="H618" s="106"/>
      <c r="I618" s="106"/>
      <c r="J618" s="106"/>
      <c r="K618" s="315"/>
    </row>
    <row r="619" customHeight="1" spans="1:11">
      <c r="A619" s="106"/>
      <c r="B619" s="287"/>
      <c r="C619" s="287"/>
      <c r="D619" s="106"/>
      <c r="E619" s="106"/>
      <c r="F619" s="106"/>
      <c r="G619" s="106"/>
      <c r="H619" s="106"/>
      <c r="I619" s="106"/>
      <c r="J619" s="106"/>
      <c r="K619" s="315"/>
    </row>
    <row r="620" customHeight="1" spans="1:11">
      <c r="A620" s="106"/>
      <c r="B620" s="287" t="s">
        <v>66</v>
      </c>
      <c r="C620" s="287" t="s">
        <v>1677</v>
      </c>
      <c r="D620" s="106">
        <v>2020</v>
      </c>
      <c r="E620" s="106" t="s">
        <v>1161</v>
      </c>
      <c r="F620" s="106" t="s">
        <v>880</v>
      </c>
      <c r="G620" s="106">
        <v>204</v>
      </c>
      <c r="H620" s="106" t="s">
        <v>898</v>
      </c>
      <c r="I620" s="106" t="s">
        <v>244</v>
      </c>
      <c r="J620" s="106"/>
      <c r="K620" s="315">
        <v>175</v>
      </c>
    </row>
    <row r="621" customHeight="1" spans="1:11">
      <c r="A621" s="106"/>
      <c r="B621" s="287" t="s">
        <v>21</v>
      </c>
      <c r="C621" s="287" t="s">
        <v>1678</v>
      </c>
      <c r="D621" s="298">
        <v>2020</v>
      </c>
      <c r="E621" s="298" t="s">
        <v>884</v>
      </c>
      <c r="F621" s="298" t="s">
        <v>893</v>
      </c>
      <c r="G621" s="298">
        <v>261</v>
      </c>
      <c r="H621" s="298" t="s">
        <v>1063</v>
      </c>
      <c r="I621" s="125" t="s">
        <v>30</v>
      </c>
      <c r="J621" s="106"/>
      <c r="K621" s="315">
        <v>180</v>
      </c>
    </row>
    <row r="622" customHeight="1" spans="1:11">
      <c r="A622" s="106"/>
      <c r="B622" s="287" t="s">
        <v>21</v>
      </c>
      <c r="C622" s="287" t="s">
        <v>1679</v>
      </c>
      <c r="D622" s="106">
        <v>2020</v>
      </c>
      <c r="E622" s="106" t="s">
        <v>305</v>
      </c>
      <c r="F622" s="106" t="s">
        <v>880</v>
      </c>
      <c r="G622" s="106">
        <v>153</v>
      </c>
      <c r="H622" s="106" t="s">
        <v>1680</v>
      </c>
      <c r="I622" s="106" t="s">
        <v>25</v>
      </c>
      <c r="J622" s="106"/>
      <c r="K622" s="315">
        <v>200</v>
      </c>
    </row>
    <row r="623" customHeight="1" spans="1:11">
      <c r="A623" s="106"/>
      <c r="B623" s="287" t="s">
        <v>21</v>
      </c>
      <c r="C623" s="287" t="s">
        <v>1681</v>
      </c>
      <c r="D623" s="290">
        <v>2020</v>
      </c>
      <c r="E623" s="290" t="s">
        <v>786</v>
      </c>
      <c r="F623" s="290" t="s">
        <v>859</v>
      </c>
      <c r="G623" s="290">
        <v>398</v>
      </c>
      <c r="H623" s="290" t="s">
        <v>1349</v>
      </c>
      <c r="I623" s="290" t="s">
        <v>30</v>
      </c>
      <c r="J623" s="106"/>
      <c r="K623" s="315">
        <v>200</v>
      </c>
    </row>
    <row r="624" customHeight="1" spans="1:11">
      <c r="A624" s="106"/>
      <c r="B624" s="287" t="s">
        <v>21</v>
      </c>
      <c r="C624" s="287" t="s">
        <v>1682</v>
      </c>
      <c r="D624" s="106">
        <v>2020</v>
      </c>
      <c r="E624" s="106" t="s">
        <v>905</v>
      </c>
      <c r="F624" s="106" t="s">
        <v>927</v>
      </c>
      <c r="G624" s="106">
        <v>332</v>
      </c>
      <c r="H624" s="106" t="s">
        <v>1349</v>
      </c>
      <c r="I624" s="106" t="s">
        <v>30</v>
      </c>
      <c r="J624" s="106"/>
      <c r="K624" s="315">
        <v>200</v>
      </c>
    </row>
    <row r="625" customHeight="1" spans="1:11">
      <c r="A625" s="106"/>
      <c r="B625" s="293" t="s">
        <v>21</v>
      </c>
      <c r="C625" s="293" t="s">
        <v>1683</v>
      </c>
      <c r="D625" s="294">
        <v>2020</v>
      </c>
      <c r="E625" s="294" t="s">
        <v>65</v>
      </c>
      <c r="F625" s="294" t="s">
        <v>895</v>
      </c>
      <c r="G625" s="294">
        <v>301</v>
      </c>
      <c r="H625" s="294" t="s">
        <v>953</v>
      </c>
      <c r="I625" s="294" t="s">
        <v>30</v>
      </c>
      <c r="J625" s="106"/>
      <c r="K625" s="315">
        <v>200</v>
      </c>
    </row>
    <row r="626" customHeight="1" spans="1:11">
      <c r="A626" s="106"/>
      <c r="B626" s="287" t="s">
        <v>161</v>
      </c>
      <c r="C626" s="106">
        <v>63695118</v>
      </c>
      <c r="D626" s="106">
        <v>2020</v>
      </c>
      <c r="E626" s="106" t="s">
        <v>305</v>
      </c>
      <c r="F626" s="106" t="s">
        <v>880</v>
      </c>
      <c r="G626" s="106">
        <v>303</v>
      </c>
      <c r="H626" s="106" t="s">
        <v>1684</v>
      </c>
      <c r="I626" s="106" t="s">
        <v>25</v>
      </c>
      <c r="J626" s="106"/>
      <c r="K626" s="315">
        <v>200</v>
      </c>
    </row>
    <row r="627" customHeight="1" spans="1:11">
      <c r="A627" s="106"/>
      <c r="B627" s="287" t="s">
        <v>161</v>
      </c>
      <c r="C627" s="106">
        <v>63695120</v>
      </c>
      <c r="D627" s="106">
        <v>2020</v>
      </c>
      <c r="E627" s="106" t="s">
        <v>786</v>
      </c>
      <c r="F627" s="106" t="s">
        <v>895</v>
      </c>
      <c r="G627" s="106">
        <v>307</v>
      </c>
      <c r="H627" s="106" t="s">
        <v>1090</v>
      </c>
      <c r="I627" s="106" t="s">
        <v>25</v>
      </c>
      <c r="J627" s="106"/>
      <c r="K627" s="315">
        <v>225</v>
      </c>
    </row>
    <row r="628" customHeight="1" spans="1:11">
      <c r="A628" s="106"/>
      <c r="B628" s="287" t="s">
        <v>161</v>
      </c>
      <c r="C628" s="106">
        <v>63695121</v>
      </c>
      <c r="D628" s="106">
        <v>2020</v>
      </c>
      <c r="E628" s="106" t="s">
        <v>786</v>
      </c>
      <c r="F628" s="106" t="s">
        <v>895</v>
      </c>
      <c r="G628" s="106">
        <v>307</v>
      </c>
      <c r="H628" s="106" t="s">
        <v>1090</v>
      </c>
      <c r="I628" s="106" t="s">
        <v>25</v>
      </c>
      <c r="J628" s="106"/>
      <c r="K628" s="315">
        <v>225</v>
      </c>
    </row>
    <row r="629" customHeight="1" spans="1:11">
      <c r="A629" s="106"/>
      <c r="B629" s="287" t="s">
        <v>66</v>
      </c>
      <c r="C629" s="287" t="s">
        <v>1685</v>
      </c>
      <c r="D629" s="106">
        <v>2013</v>
      </c>
      <c r="E629" s="106" t="s">
        <v>1077</v>
      </c>
      <c r="F629" s="106" t="s">
        <v>1686</v>
      </c>
      <c r="G629" s="106">
        <v>242</v>
      </c>
      <c r="H629" s="106" t="s">
        <v>1687</v>
      </c>
      <c r="I629" s="106" t="s">
        <v>1688</v>
      </c>
      <c r="J629" s="106"/>
      <c r="K629" s="315">
        <v>250</v>
      </c>
    </row>
    <row r="630" customHeight="1" spans="1:11">
      <c r="A630" s="106"/>
      <c r="B630" s="287" t="s">
        <v>21</v>
      </c>
      <c r="C630" s="287" t="s">
        <v>1689</v>
      </c>
      <c r="D630" s="106">
        <v>2020</v>
      </c>
      <c r="E630" s="106" t="s">
        <v>1161</v>
      </c>
      <c r="F630" s="106" t="s">
        <v>880</v>
      </c>
      <c r="G630" s="106">
        <v>204</v>
      </c>
      <c r="H630" s="106" t="s">
        <v>932</v>
      </c>
      <c r="I630" s="106" t="s">
        <v>30</v>
      </c>
      <c r="J630" s="106"/>
      <c r="K630" s="315">
        <v>250</v>
      </c>
    </row>
    <row r="631" customHeight="1" spans="1:11">
      <c r="A631" s="106"/>
      <c r="B631" s="287" t="s">
        <v>161</v>
      </c>
      <c r="C631" s="106">
        <v>63695122</v>
      </c>
      <c r="D631" s="106">
        <v>2020</v>
      </c>
      <c r="E631" s="106" t="s">
        <v>305</v>
      </c>
      <c r="F631" s="106" t="s">
        <v>880</v>
      </c>
      <c r="G631" s="106">
        <v>153</v>
      </c>
      <c r="H631" s="106" t="s">
        <v>1690</v>
      </c>
      <c r="I631" s="106" t="s">
        <v>25</v>
      </c>
      <c r="J631" s="106"/>
      <c r="K631" s="315">
        <v>250</v>
      </c>
    </row>
    <row r="632" customHeight="1" spans="1:11">
      <c r="A632" s="106"/>
      <c r="B632" s="287" t="s">
        <v>161</v>
      </c>
      <c r="C632" s="287" t="s">
        <v>1691</v>
      </c>
      <c r="D632" s="106">
        <v>2018</v>
      </c>
      <c r="E632" s="106" t="s">
        <v>1077</v>
      </c>
      <c r="F632" s="106" t="s">
        <v>1561</v>
      </c>
      <c r="G632" s="106">
        <v>139</v>
      </c>
      <c r="H632" s="106"/>
      <c r="I632" s="106" t="s">
        <v>30</v>
      </c>
      <c r="J632" s="106"/>
      <c r="K632" s="315">
        <v>300</v>
      </c>
    </row>
    <row r="633" customHeight="1" spans="1:11">
      <c r="A633" s="106"/>
      <c r="B633" s="287" t="s">
        <v>21</v>
      </c>
      <c r="C633" s="287" t="s">
        <v>1692</v>
      </c>
      <c r="D633" s="106">
        <v>2020</v>
      </c>
      <c r="E633" s="106" t="s">
        <v>956</v>
      </c>
      <c r="F633" s="106" t="s">
        <v>880</v>
      </c>
      <c r="G633" s="106" t="s">
        <v>1693</v>
      </c>
      <c r="H633" s="106" t="s">
        <v>1694</v>
      </c>
      <c r="I633" s="106" t="s">
        <v>30</v>
      </c>
      <c r="J633" s="106"/>
      <c r="K633" s="315">
        <v>300</v>
      </c>
    </row>
    <row r="634" customHeight="1" spans="1:11">
      <c r="A634" s="106"/>
      <c r="B634" s="287" t="s">
        <v>66</v>
      </c>
      <c r="C634" s="287" t="s">
        <v>1695</v>
      </c>
      <c r="D634" s="106">
        <v>2020</v>
      </c>
      <c r="E634" s="106" t="s">
        <v>319</v>
      </c>
      <c r="F634" s="106" t="s">
        <v>880</v>
      </c>
      <c r="G634" s="106">
        <v>153</v>
      </c>
      <c r="H634" s="106" t="s">
        <v>1696</v>
      </c>
      <c r="I634" s="106" t="s">
        <v>244</v>
      </c>
      <c r="J634" s="106"/>
      <c r="K634" s="315">
        <v>300</v>
      </c>
    </row>
    <row r="635" customHeight="1" spans="1:11">
      <c r="A635" s="106"/>
      <c r="B635" s="287" t="s">
        <v>21</v>
      </c>
      <c r="C635" s="287" t="s">
        <v>1697</v>
      </c>
      <c r="D635" s="106">
        <v>2017</v>
      </c>
      <c r="E635" s="106" t="s">
        <v>905</v>
      </c>
      <c r="F635" s="106" t="s">
        <v>847</v>
      </c>
      <c r="G635" s="106" t="s">
        <v>898</v>
      </c>
      <c r="H635" s="106">
        <v>269</v>
      </c>
      <c r="I635" s="106" t="s">
        <v>1138</v>
      </c>
      <c r="J635" s="106"/>
      <c r="K635" s="315">
        <v>300</v>
      </c>
    </row>
    <row r="636" customHeight="1" spans="1:11">
      <c r="A636" s="106"/>
      <c r="B636" s="287" t="s">
        <v>21</v>
      </c>
      <c r="C636" s="287" t="s">
        <v>1698</v>
      </c>
      <c r="D636" s="298">
        <v>2020</v>
      </c>
      <c r="E636" s="298" t="s">
        <v>786</v>
      </c>
      <c r="F636" s="298" t="s">
        <v>895</v>
      </c>
      <c r="G636" s="298">
        <v>307</v>
      </c>
      <c r="H636" s="298"/>
      <c r="I636" s="125" t="s">
        <v>30</v>
      </c>
      <c r="J636" s="106"/>
      <c r="K636" s="315">
        <v>330</v>
      </c>
    </row>
    <row r="637" customHeight="1" spans="1:11">
      <c r="A637" s="106"/>
      <c r="B637" s="287" t="s">
        <v>21</v>
      </c>
      <c r="C637" s="287" t="s">
        <v>1699</v>
      </c>
      <c r="D637" s="106">
        <v>2020</v>
      </c>
      <c r="E637" s="106" t="s">
        <v>905</v>
      </c>
      <c r="F637" s="106" t="s">
        <v>880</v>
      </c>
      <c r="G637" s="106">
        <v>325</v>
      </c>
      <c r="H637" s="106"/>
      <c r="I637" s="106" t="s">
        <v>30</v>
      </c>
      <c r="J637" s="106"/>
      <c r="K637" s="315">
        <v>350</v>
      </c>
    </row>
    <row r="638" customHeight="1" spans="1:11">
      <c r="A638" s="106"/>
      <c r="B638" s="287" t="s">
        <v>21</v>
      </c>
      <c r="C638" s="287" t="s">
        <v>1700</v>
      </c>
      <c r="D638" s="106">
        <v>2019</v>
      </c>
      <c r="E638" s="106" t="s">
        <v>1077</v>
      </c>
      <c r="F638" s="106" t="s">
        <v>1201</v>
      </c>
      <c r="G638" s="106">
        <v>113</v>
      </c>
      <c r="H638" s="106" t="s">
        <v>1701</v>
      </c>
      <c r="I638" s="106" t="s">
        <v>25</v>
      </c>
      <c r="J638" s="106"/>
      <c r="K638" s="315">
        <v>500</v>
      </c>
    </row>
    <row r="639" customHeight="1" spans="1:11">
      <c r="A639" s="106"/>
      <c r="B639" s="287" t="s">
        <v>66</v>
      </c>
      <c r="C639" s="106">
        <v>1326603</v>
      </c>
      <c r="D639" s="106">
        <v>2020</v>
      </c>
      <c r="E639" s="106" t="s">
        <v>956</v>
      </c>
      <c r="F639" s="106" t="s">
        <v>880</v>
      </c>
      <c r="G639" s="106"/>
      <c r="H639" s="106" t="s">
        <v>898</v>
      </c>
      <c r="I639" s="106" t="s">
        <v>68</v>
      </c>
      <c r="J639" s="106"/>
      <c r="K639" s="315">
        <v>400</v>
      </c>
    </row>
    <row r="640" customHeight="1" spans="1:11">
      <c r="A640" s="106"/>
      <c r="B640" s="287" t="s">
        <v>21</v>
      </c>
      <c r="C640" s="287" t="s">
        <v>1702</v>
      </c>
      <c r="D640" s="106">
        <v>2020</v>
      </c>
      <c r="E640" s="106" t="s">
        <v>1418</v>
      </c>
      <c r="F640" s="106" t="s">
        <v>950</v>
      </c>
      <c r="G640" s="106" t="s">
        <v>1703</v>
      </c>
      <c r="H640" s="106">
        <v>106</v>
      </c>
      <c r="I640" s="106" t="s">
        <v>25</v>
      </c>
      <c r="J640" s="106"/>
      <c r="K640" s="315">
        <v>500</v>
      </c>
    </row>
    <row r="641" customHeight="1" spans="1:11">
      <c r="A641" s="106"/>
      <c r="B641" s="287" t="s">
        <v>21</v>
      </c>
      <c r="C641" s="287" t="s">
        <v>1704</v>
      </c>
      <c r="D641" s="106">
        <v>2020</v>
      </c>
      <c r="E641" s="106" t="s">
        <v>905</v>
      </c>
      <c r="F641" s="106" t="s">
        <v>880</v>
      </c>
      <c r="G641" s="106">
        <v>325</v>
      </c>
      <c r="H641" s="106" t="s">
        <v>1349</v>
      </c>
      <c r="I641" s="106" t="s">
        <v>30</v>
      </c>
      <c r="J641" s="106"/>
      <c r="K641" s="315">
        <v>650</v>
      </c>
    </row>
    <row r="642" customHeight="1" spans="1:11">
      <c r="A642" s="106"/>
      <c r="B642" s="293" t="s">
        <v>21</v>
      </c>
      <c r="C642" s="293" t="s">
        <v>1705</v>
      </c>
      <c r="D642" s="294">
        <v>2021</v>
      </c>
      <c r="E642" s="294" t="s">
        <v>1706</v>
      </c>
      <c r="F642" s="294" t="s">
        <v>847</v>
      </c>
      <c r="G642" s="294" t="s">
        <v>1707</v>
      </c>
      <c r="H642" s="294" t="s">
        <v>1708</v>
      </c>
      <c r="I642" s="294" t="s">
        <v>72</v>
      </c>
      <c r="J642" s="106"/>
      <c r="K642" s="315">
        <v>750</v>
      </c>
    </row>
    <row r="643" customHeight="1" spans="1:11">
      <c r="A643" s="106"/>
      <c r="B643" s="287" t="s">
        <v>66</v>
      </c>
      <c r="C643" s="287" t="s">
        <v>1709</v>
      </c>
      <c r="D643" s="106">
        <v>2020</v>
      </c>
      <c r="E643" s="106" t="s">
        <v>305</v>
      </c>
      <c r="F643" s="106" t="s">
        <v>982</v>
      </c>
      <c r="G643" s="106" t="s">
        <v>1710</v>
      </c>
      <c r="H643" s="106" t="s">
        <v>1711</v>
      </c>
      <c r="I643" s="106" t="s">
        <v>808</v>
      </c>
      <c r="J643" s="106"/>
      <c r="K643" s="315">
        <v>1000</v>
      </c>
    </row>
    <row r="644" customHeight="1" spans="1:11">
      <c r="A644" s="106"/>
      <c r="B644" s="287" t="s">
        <v>66</v>
      </c>
      <c r="C644" s="287" t="s">
        <v>1712</v>
      </c>
      <c r="D644" s="106">
        <v>2000</v>
      </c>
      <c r="E644" s="106" t="s">
        <v>1713</v>
      </c>
      <c r="F644" s="106" t="s">
        <v>1060</v>
      </c>
      <c r="G644" s="106">
        <v>254</v>
      </c>
      <c r="H644" s="106"/>
      <c r="I644" s="106" t="s">
        <v>467</v>
      </c>
      <c r="J644" s="106"/>
      <c r="K644" s="315">
        <v>1500</v>
      </c>
    </row>
    <row r="645" customHeight="1" spans="1:11">
      <c r="A645" s="106"/>
      <c r="B645" s="287" t="s">
        <v>149</v>
      </c>
      <c r="C645" s="287" t="s">
        <v>1714</v>
      </c>
      <c r="D645" s="106">
        <v>2012</v>
      </c>
      <c r="E645" s="106" t="s">
        <v>905</v>
      </c>
      <c r="F645" s="106" t="s">
        <v>1081</v>
      </c>
      <c r="G645" s="106" t="s">
        <v>1715</v>
      </c>
      <c r="H645" s="106">
        <v>230</v>
      </c>
      <c r="I645" s="106" t="s">
        <v>1716</v>
      </c>
      <c r="J645" s="106"/>
      <c r="K645" s="315">
        <v>3500</v>
      </c>
    </row>
    <row r="646" customHeight="1" spans="1:11">
      <c r="A646" s="106"/>
      <c r="B646" s="287" t="s">
        <v>149</v>
      </c>
      <c r="C646" s="287" t="s">
        <v>1717</v>
      </c>
      <c r="D646" s="106">
        <v>2012</v>
      </c>
      <c r="E646" s="106" t="s">
        <v>905</v>
      </c>
      <c r="F646" s="106" t="s">
        <v>1081</v>
      </c>
      <c r="G646" s="106" t="s">
        <v>1715</v>
      </c>
      <c r="H646" s="106">
        <v>230</v>
      </c>
      <c r="I646" s="106" t="s">
        <v>1716</v>
      </c>
      <c r="J646" s="106"/>
      <c r="K646" s="315">
        <v>3500</v>
      </c>
    </row>
    <row r="647" customHeight="1" spans="1:11">
      <c r="A647" s="106"/>
      <c r="B647" s="287" t="s">
        <v>21</v>
      </c>
      <c r="C647" s="287" t="s">
        <v>1718</v>
      </c>
      <c r="D647" s="106">
        <v>2020</v>
      </c>
      <c r="E647" s="106" t="s">
        <v>884</v>
      </c>
      <c r="F647" s="106" t="s">
        <v>880</v>
      </c>
      <c r="G647" s="106">
        <v>263</v>
      </c>
      <c r="H647" s="324" t="s">
        <v>1719</v>
      </c>
      <c r="I647" s="106" t="s">
        <v>25</v>
      </c>
      <c r="J647" s="106"/>
      <c r="K647" s="315">
        <v>3500</v>
      </c>
    </row>
    <row r="648" customHeight="1" spans="1:13">
      <c r="A648" s="106"/>
      <c r="B648" s="287" t="s">
        <v>21</v>
      </c>
      <c r="C648" s="287" t="s">
        <v>1720</v>
      </c>
      <c r="D648" s="106">
        <v>2021</v>
      </c>
      <c r="E648" s="106" t="s">
        <v>884</v>
      </c>
      <c r="F648" s="106" t="s">
        <v>1403</v>
      </c>
      <c r="G648" s="106" t="s">
        <v>1721</v>
      </c>
      <c r="H648" s="106" t="s">
        <v>1722</v>
      </c>
      <c r="I648" s="106" t="s">
        <v>1723</v>
      </c>
      <c r="J648" s="106"/>
      <c r="K648" s="315">
        <v>4000</v>
      </c>
      <c r="M648" s="322">
        <f>SUM(K640:K648)</f>
        <v>18900</v>
      </c>
    </row>
    <row r="649" customHeight="1" spans="1:11">
      <c r="A649" s="106"/>
      <c r="B649" s="106"/>
      <c r="C649" s="106"/>
      <c r="D649" s="106"/>
      <c r="E649" s="106"/>
      <c r="F649" s="106"/>
      <c r="G649" s="106"/>
      <c r="H649" s="106"/>
      <c r="I649" s="106"/>
      <c r="J649" s="106"/>
      <c r="K649" s="315"/>
    </row>
    <row r="650" customHeight="1" spans="1:11">
      <c r="A650" s="106"/>
      <c r="B650" s="106"/>
      <c r="C650" s="106"/>
      <c r="D650" s="106"/>
      <c r="E650" s="106"/>
      <c r="F650" s="106"/>
      <c r="G650" s="106"/>
      <c r="H650" s="106"/>
      <c r="I650" s="106"/>
      <c r="J650" s="106"/>
      <c r="K650" s="315"/>
    </row>
    <row r="651" customHeight="1" spans="1:11">
      <c r="A651" s="106"/>
      <c r="B651" s="106"/>
      <c r="C651" s="106"/>
      <c r="D651" s="106"/>
      <c r="E651" s="106"/>
      <c r="F651" s="106"/>
      <c r="G651" s="106"/>
      <c r="H651" s="106"/>
      <c r="I651" s="106"/>
      <c r="J651" s="106"/>
      <c r="K651" s="315"/>
    </row>
    <row r="652" customHeight="1" spans="1:11">
      <c r="A652" s="106" t="s">
        <v>1724</v>
      </c>
      <c r="B652" s="106"/>
      <c r="C652" s="106"/>
      <c r="D652" s="106"/>
      <c r="E652" s="106"/>
      <c r="F652" s="106"/>
      <c r="G652" s="106"/>
      <c r="H652" s="106"/>
      <c r="I652" s="106"/>
      <c r="J652" s="106"/>
      <c r="K652" s="315"/>
    </row>
    <row r="653" customHeight="1" spans="1:11">
      <c r="A653" s="106"/>
      <c r="B653" s="106"/>
      <c r="C653" s="106"/>
      <c r="D653" s="106"/>
      <c r="E653" s="106"/>
      <c r="F653" s="106"/>
      <c r="G653" s="106"/>
      <c r="H653" s="106"/>
      <c r="I653" s="106"/>
      <c r="J653" s="106"/>
      <c r="K653" s="315"/>
    </row>
    <row r="654" customHeight="1" spans="1:11">
      <c r="A654" s="106" t="s">
        <v>176</v>
      </c>
      <c r="B654" s="106" t="s">
        <v>66</v>
      </c>
      <c r="C654" s="106"/>
      <c r="D654" s="106">
        <v>2020</v>
      </c>
      <c r="E654" s="106" t="s">
        <v>954</v>
      </c>
      <c r="F654" s="106" t="s">
        <v>859</v>
      </c>
      <c r="G654" s="106" t="s">
        <v>1725</v>
      </c>
      <c r="H654" s="106" t="s">
        <v>1726</v>
      </c>
      <c r="I654" s="106" t="s">
        <v>244</v>
      </c>
      <c r="J654" s="106"/>
      <c r="K654" s="315">
        <v>15</v>
      </c>
    </row>
    <row r="655" customHeight="1" spans="1:11">
      <c r="A655" s="106" t="s">
        <v>176</v>
      </c>
      <c r="B655" s="106" t="s">
        <v>1727</v>
      </c>
      <c r="C655" s="106"/>
      <c r="D655" s="106">
        <v>2020</v>
      </c>
      <c r="E655" s="106" t="s">
        <v>1728</v>
      </c>
      <c r="F655" s="106" t="s">
        <v>1729</v>
      </c>
      <c r="G655" s="106">
        <v>142</v>
      </c>
      <c r="H655" s="106" t="s">
        <v>1730</v>
      </c>
      <c r="I655" s="106" t="s">
        <v>984</v>
      </c>
      <c r="J655" s="106"/>
      <c r="K655" s="315">
        <v>7</v>
      </c>
    </row>
    <row r="656" customHeight="1" spans="1:11">
      <c r="A656" s="106" t="s">
        <v>176</v>
      </c>
      <c r="B656" s="106" t="s">
        <v>66</v>
      </c>
      <c r="C656" s="106"/>
      <c r="D656" s="106">
        <v>2020</v>
      </c>
      <c r="E656" s="106" t="s">
        <v>1706</v>
      </c>
      <c r="F656" s="106" t="s">
        <v>880</v>
      </c>
      <c r="G656" s="106">
        <v>167</v>
      </c>
      <c r="H656" s="106" t="s">
        <v>869</v>
      </c>
      <c r="I656" s="106" t="s">
        <v>68</v>
      </c>
      <c r="J656" s="106"/>
      <c r="K656" s="315">
        <v>40</v>
      </c>
    </row>
    <row r="657" customHeight="1" spans="1:11">
      <c r="A657" s="106" t="s">
        <v>176</v>
      </c>
      <c r="B657" s="106" t="s">
        <v>66</v>
      </c>
      <c r="C657" s="106"/>
      <c r="D657" s="106">
        <v>1997</v>
      </c>
      <c r="E657" s="106" t="s">
        <v>413</v>
      </c>
      <c r="F657" s="106" t="s">
        <v>989</v>
      </c>
      <c r="G657" s="106">
        <v>115</v>
      </c>
      <c r="H657" s="106" t="s">
        <v>1731</v>
      </c>
      <c r="I657" s="106" t="s">
        <v>808</v>
      </c>
      <c r="J657" s="106"/>
      <c r="K657" s="315">
        <v>30</v>
      </c>
    </row>
    <row r="658" customHeight="1" spans="1:11">
      <c r="A658" s="106" t="s">
        <v>176</v>
      </c>
      <c r="B658" s="106" t="s">
        <v>66</v>
      </c>
      <c r="C658" s="106"/>
      <c r="D658" s="106">
        <v>2020</v>
      </c>
      <c r="E658" s="106" t="s">
        <v>954</v>
      </c>
      <c r="F658" s="106" t="s">
        <v>891</v>
      </c>
      <c r="G658" s="106">
        <v>366</v>
      </c>
      <c r="H658" s="106" t="s">
        <v>105</v>
      </c>
      <c r="I658" s="106" t="s">
        <v>244</v>
      </c>
      <c r="J658" s="106"/>
      <c r="K658" s="315">
        <v>6</v>
      </c>
    </row>
    <row r="659" customHeight="1" spans="1:11">
      <c r="A659" s="106" t="s">
        <v>176</v>
      </c>
      <c r="B659" s="106" t="s">
        <v>66</v>
      </c>
      <c r="C659" s="106"/>
      <c r="D659" s="106">
        <v>2020</v>
      </c>
      <c r="E659" s="106" t="s">
        <v>119</v>
      </c>
      <c r="F659" s="106" t="s">
        <v>1732</v>
      </c>
      <c r="G659" s="106">
        <v>232</v>
      </c>
      <c r="H659" s="106" t="s">
        <v>1096</v>
      </c>
      <c r="I659" s="106" t="s">
        <v>244</v>
      </c>
      <c r="J659" s="106"/>
      <c r="K659" s="315">
        <v>5</v>
      </c>
    </row>
    <row r="660" customHeight="1" spans="1:11">
      <c r="A660" s="106" t="s">
        <v>176</v>
      </c>
      <c r="B660" s="106" t="s">
        <v>66</v>
      </c>
      <c r="C660" s="106"/>
      <c r="D660" s="106">
        <v>2020</v>
      </c>
      <c r="E660" s="106" t="s">
        <v>884</v>
      </c>
      <c r="F660" s="106" t="s">
        <v>1733</v>
      </c>
      <c r="G660" s="106">
        <v>226</v>
      </c>
      <c r="H660" s="106" t="s">
        <v>886</v>
      </c>
      <c r="I660" s="106" t="s">
        <v>244</v>
      </c>
      <c r="J660" s="106"/>
      <c r="K660" s="315">
        <v>25</v>
      </c>
    </row>
    <row r="661" customHeight="1" spans="1:11">
      <c r="A661" s="106" t="s">
        <v>176</v>
      </c>
      <c r="B661" s="106" t="s">
        <v>66</v>
      </c>
      <c r="C661" s="106"/>
      <c r="D661" s="106">
        <v>2020</v>
      </c>
      <c r="E661" s="106" t="s">
        <v>305</v>
      </c>
      <c r="F661" s="106" t="s">
        <v>1071</v>
      </c>
      <c r="G661" s="106">
        <v>160</v>
      </c>
      <c r="H661" s="106" t="s">
        <v>105</v>
      </c>
      <c r="I661" s="106" t="s">
        <v>244</v>
      </c>
      <c r="J661" s="106"/>
      <c r="K661" s="315">
        <v>15</v>
      </c>
    </row>
    <row r="662" customHeight="1" spans="1:11">
      <c r="A662" s="106" t="s">
        <v>176</v>
      </c>
      <c r="B662" s="106" t="s">
        <v>66</v>
      </c>
      <c r="C662" s="106"/>
      <c r="D662" s="106">
        <v>2020</v>
      </c>
      <c r="E662" s="106" t="s">
        <v>954</v>
      </c>
      <c r="F662" s="106" t="s">
        <v>1733</v>
      </c>
      <c r="G662" s="106">
        <v>165</v>
      </c>
      <c r="H662" s="106" t="s">
        <v>105</v>
      </c>
      <c r="I662" s="106" t="s">
        <v>244</v>
      </c>
      <c r="J662" s="106"/>
      <c r="K662" s="315">
        <v>10</v>
      </c>
    </row>
    <row r="663" customHeight="1" spans="1:11">
      <c r="A663" s="106" t="s">
        <v>176</v>
      </c>
      <c r="B663" s="106" t="s">
        <v>66</v>
      </c>
      <c r="C663" s="106"/>
      <c r="D663" s="106">
        <v>2020</v>
      </c>
      <c r="E663" s="106" t="s">
        <v>954</v>
      </c>
      <c r="F663" s="106" t="s">
        <v>880</v>
      </c>
      <c r="G663" s="106" t="s">
        <v>1734</v>
      </c>
      <c r="H663" s="106" t="s">
        <v>1735</v>
      </c>
      <c r="I663" s="106" t="s">
        <v>244</v>
      </c>
      <c r="J663" s="106"/>
      <c r="K663" s="315">
        <v>30</v>
      </c>
    </row>
    <row r="664" customHeight="1" spans="1:11">
      <c r="A664" s="106" t="s">
        <v>176</v>
      </c>
      <c r="B664" s="106" t="s">
        <v>66</v>
      </c>
      <c r="C664" s="106"/>
      <c r="D664" s="106">
        <v>1997</v>
      </c>
      <c r="E664" s="106" t="s">
        <v>413</v>
      </c>
      <c r="F664" s="106" t="s">
        <v>1736</v>
      </c>
      <c r="G664" s="106">
        <v>340</v>
      </c>
      <c r="H664" s="106" t="s">
        <v>1737</v>
      </c>
      <c r="I664" s="106" t="s">
        <v>462</v>
      </c>
      <c r="J664" s="106"/>
      <c r="K664" s="315">
        <v>125</v>
      </c>
    </row>
    <row r="665" customHeight="1" spans="1:11">
      <c r="A665" s="106" t="s">
        <v>176</v>
      </c>
      <c r="B665" s="106" t="s">
        <v>66</v>
      </c>
      <c r="C665" s="106"/>
      <c r="D665" s="106">
        <v>2020</v>
      </c>
      <c r="E665" s="106" t="s">
        <v>1706</v>
      </c>
      <c r="F665" s="106" t="s">
        <v>859</v>
      </c>
      <c r="G665" s="106">
        <v>168</v>
      </c>
      <c r="H665" s="106" t="s">
        <v>1738</v>
      </c>
      <c r="I665" s="106" t="s">
        <v>244</v>
      </c>
      <c r="J665" s="106"/>
      <c r="K665" s="315">
        <v>15</v>
      </c>
    </row>
    <row r="666" customHeight="1" spans="1:11">
      <c r="A666" s="106" t="s">
        <v>176</v>
      </c>
      <c r="B666" s="106" t="s">
        <v>66</v>
      </c>
      <c r="C666" s="106"/>
      <c r="D666" s="106">
        <v>2020</v>
      </c>
      <c r="E666" s="106" t="s">
        <v>954</v>
      </c>
      <c r="F666" s="106" t="s">
        <v>1733</v>
      </c>
      <c r="G666" s="106">
        <v>365</v>
      </c>
      <c r="H666" s="106" t="s">
        <v>955</v>
      </c>
      <c r="I666" s="106" t="s">
        <v>68</v>
      </c>
      <c r="J666" s="106"/>
      <c r="K666" s="315">
        <v>20</v>
      </c>
    </row>
    <row r="667" customHeight="1" spans="1:11">
      <c r="A667" s="106" t="s">
        <v>176</v>
      </c>
      <c r="B667" s="106" t="s">
        <v>66</v>
      </c>
      <c r="C667" s="106"/>
      <c r="D667" s="106">
        <v>2020</v>
      </c>
      <c r="E667" s="106" t="s">
        <v>305</v>
      </c>
      <c r="F667" s="106" t="s">
        <v>1201</v>
      </c>
      <c r="G667" s="106">
        <v>5</v>
      </c>
      <c r="H667" s="106" t="s">
        <v>1696</v>
      </c>
      <c r="I667" s="106" t="s">
        <v>244</v>
      </c>
      <c r="J667" s="106"/>
      <c r="K667" s="315">
        <v>30</v>
      </c>
    </row>
    <row r="668" customHeight="1" spans="1:11">
      <c r="A668" s="106" t="s">
        <v>176</v>
      </c>
      <c r="B668" s="106" t="s">
        <v>1451</v>
      </c>
      <c r="C668" s="106"/>
      <c r="D668" s="106">
        <v>2019</v>
      </c>
      <c r="E668" s="106" t="s">
        <v>119</v>
      </c>
      <c r="F668" s="106" t="s">
        <v>1092</v>
      </c>
      <c r="G668" s="106">
        <v>313</v>
      </c>
      <c r="H668" s="106" t="s">
        <v>105</v>
      </c>
      <c r="I668" s="106" t="s">
        <v>1739</v>
      </c>
      <c r="J668" s="106"/>
      <c r="K668" s="315">
        <v>5</v>
      </c>
    </row>
    <row r="669" customHeight="1" spans="1:11">
      <c r="A669" s="106"/>
      <c r="B669" s="106"/>
      <c r="C669" s="106"/>
      <c r="D669" s="106"/>
      <c r="E669" s="106"/>
      <c r="F669" s="106"/>
      <c r="G669" s="106"/>
      <c r="H669" s="106"/>
      <c r="I669" s="106"/>
      <c r="J669" s="106"/>
      <c r="K669" s="315"/>
    </row>
    <row r="670" customHeight="1" spans="1:11">
      <c r="A670" s="106"/>
      <c r="B670" s="106"/>
      <c r="C670" s="106"/>
      <c r="D670" s="106"/>
      <c r="E670" s="106"/>
      <c r="F670" s="106"/>
      <c r="G670" s="106"/>
      <c r="H670" s="106"/>
      <c r="I670" s="106"/>
      <c r="J670" s="106"/>
      <c r="K670" s="315"/>
    </row>
    <row r="671" customHeight="1" spans="1:11">
      <c r="A671" s="106" t="s">
        <v>1740</v>
      </c>
      <c r="B671" s="106"/>
      <c r="C671" s="106"/>
      <c r="D671" s="106">
        <v>2020</v>
      </c>
      <c r="E671" s="106" t="s">
        <v>884</v>
      </c>
      <c r="F671" s="106" t="s">
        <v>1741</v>
      </c>
      <c r="G671" s="106">
        <v>263</v>
      </c>
      <c r="H671" s="106"/>
      <c r="I671" s="106" t="s">
        <v>30</v>
      </c>
      <c r="J671" s="106"/>
      <c r="K671" s="315">
        <v>60</v>
      </c>
    </row>
    <row r="672" customHeight="1" spans="1:11">
      <c r="A672" s="106" t="s">
        <v>1740</v>
      </c>
      <c r="B672" s="106"/>
      <c r="C672" s="106"/>
      <c r="D672" s="106">
        <v>2020</v>
      </c>
      <c r="E672" s="106" t="s">
        <v>884</v>
      </c>
      <c r="F672" s="106" t="s">
        <v>1741</v>
      </c>
      <c r="G672" s="106">
        <v>263</v>
      </c>
      <c r="H672" s="106" t="s">
        <v>1742</v>
      </c>
      <c r="I672" s="106" t="s">
        <v>30</v>
      </c>
      <c r="J672" s="106"/>
      <c r="K672" s="315">
        <v>175</v>
      </c>
    </row>
    <row r="673" customHeight="1" spans="1:11">
      <c r="A673" s="106" t="s">
        <v>1740</v>
      </c>
      <c r="B673" s="106"/>
      <c r="C673" s="106"/>
      <c r="D673" s="106">
        <v>2020</v>
      </c>
      <c r="E673" s="106" t="s">
        <v>1743</v>
      </c>
      <c r="F673" s="106" t="s">
        <v>1744</v>
      </c>
      <c r="G673" s="106">
        <v>301</v>
      </c>
      <c r="H673" s="106"/>
      <c r="I673" s="106" t="s">
        <v>68</v>
      </c>
      <c r="J673" s="106"/>
      <c r="K673" s="315">
        <v>60</v>
      </c>
    </row>
    <row r="674" customHeight="1" spans="1:11">
      <c r="A674" s="106" t="s">
        <v>1740</v>
      </c>
      <c r="B674" s="106"/>
      <c r="C674" s="106"/>
      <c r="D674" s="106">
        <v>2020</v>
      </c>
      <c r="E674" s="106" t="s">
        <v>786</v>
      </c>
      <c r="F674" s="106" t="s">
        <v>1744</v>
      </c>
      <c r="G674" s="106">
        <v>307</v>
      </c>
      <c r="H674" s="106" t="s">
        <v>234</v>
      </c>
      <c r="I674" s="106" t="s">
        <v>25</v>
      </c>
      <c r="J674" s="106"/>
      <c r="K674" s="315">
        <v>115</v>
      </c>
    </row>
    <row r="675" customHeight="1" spans="1:11">
      <c r="A675" s="106" t="s">
        <v>1740</v>
      </c>
      <c r="B675" s="106"/>
      <c r="C675" s="106"/>
      <c r="D675" s="106">
        <v>2020</v>
      </c>
      <c r="E675" s="106" t="s">
        <v>1099</v>
      </c>
      <c r="F675" s="106" t="s">
        <v>1744</v>
      </c>
      <c r="G675" s="106" t="s">
        <v>1745</v>
      </c>
      <c r="H675" s="106" t="s">
        <v>1746</v>
      </c>
      <c r="I675" s="106" t="s">
        <v>25</v>
      </c>
      <c r="J675" s="106"/>
      <c r="K675" s="315">
        <v>80</v>
      </c>
    </row>
    <row r="676" customHeight="1" spans="1:11">
      <c r="A676" s="106" t="s">
        <v>1740</v>
      </c>
      <c r="B676" s="106"/>
      <c r="C676" s="106"/>
      <c r="D676" s="106">
        <v>2020</v>
      </c>
      <c r="E676" s="106" t="s">
        <v>786</v>
      </c>
      <c r="F676" s="106" t="s">
        <v>1744</v>
      </c>
      <c r="G676" s="106">
        <v>1</v>
      </c>
      <c r="H676" s="106" t="s">
        <v>1747</v>
      </c>
      <c r="I676" s="106" t="s">
        <v>68</v>
      </c>
      <c r="J676" s="106"/>
      <c r="K676" s="315">
        <v>300</v>
      </c>
    </row>
    <row r="677" customHeight="1" spans="1:11">
      <c r="A677" s="106" t="s">
        <v>1740</v>
      </c>
      <c r="B677" s="106"/>
      <c r="C677" s="106"/>
      <c r="D677" s="106">
        <v>2020</v>
      </c>
      <c r="E677" s="106" t="s">
        <v>954</v>
      </c>
      <c r="F677" s="106" t="s">
        <v>1744</v>
      </c>
      <c r="G677" s="106">
        <v>46</v>
      </c>
      <c r="H677" s="106" t="s">
        <v>1748</v>
      </c>
      <c r="I677" s="106" t="s">
        <v>68</v>
      </c>
      <c r="J677" s="106"/>
      <c r="K677" s="315">
        <v>150</v>
      </c>
    </row>
    <row r="678" customHeight="1" spans="1:11">
      <c r="A678" s="106" t="s">
        <v>1740</v>
      </c>
      <c r="B678" s="106"/>
      <c r="C678" s="106"/>
      <c r="D678" s="106">
        <v>2020</v>
      </c>
      <c r="E678" s="106" t="s">
        <v>954</v>
      </c>
      <c r="F678" s="106" t="s">
        <v>1744</v>
      </c>
      <c r="G678" s="106">
        <v>46</v>
      </c>
      <c r="H678" s="106" t="s">
        <v>1748</v>
      </c>
      <c r="I678" s="106" t="s">
        <v>68</v>
      </c>
      <c r="J678" s="106"/>
      <c r="K678" s="315">
        <v>150</v>
      </c>
    </row>
    <row r="679" customHeight="1" spans="1:11">
      <c r="A679" s="106" t="s">
        <v>1740</v>
      </c>
      <c r="B679" s="106"/>
      <c r="C679" s="106"/>
      <c r="D679" s="106">
        <v>2020</v>
      </c>
      <c r="E679" s="106" t="s">
        <v>954</v>
      </c>
      <c r="F679" s="106" t="s">
        <v>1744</v>
      </c>
      <c r="G679" s="106">
        <v>46</v>
      </c>
      <c r="H679" s="106" t="s">
        <v>1548</v>
      </c>
      <c r="I679" s="106" t="s">
        <v>68</v>
      </c>
      <c r="J679" s="106"/>
      <c r="K679" s="315">
        <v>150</v>
      </c>
    </row>
    <row r="680" customHeight="1" spans="1:11">
      <c r="A680" s="106" t="s">
        <v>1740</v>
      </c>
      <c r="B680" s="106"/>
      <c r="C680" s="106"/>
      <c r="D680" s="106">
        <v>2020</v>
      </c>
      <c r="E680" s="106" t="s">
        <v>954</v>
      </c>
      <c r="F680" s="106" t="s">
        <v>1744</v>
      </c>
      <c r="G680" s="106">
        <v>46</v>
      </c>
      <c r="H680" s="106" t="s">
        <v>1548</v>
      </c>
      <c r="I680" s="106" t="s">
        <v>68</v>
      </c>
      <c r="J680" s="106"/>
      <c r="K680" s="315">
        <v>80</v>
      </c>
    </row>
    <row r="681" customHeight="1" spans="1:11">
      <c r="A681" s="106" t="s">
        <v>1740</v>
      </c>
      <c r="B681" s="106"/>
      <c r="C681" s="106"/>
      <c r="D681" s="106">
        <v>2020</v>
      </c>
      <c r="E681" s="106" t="s">
        <v>954</v>
      </c>
      <c r="F681" s="106" t="s">
        <v>1749</v>
      </c>
      <c r="G681" s="106">
        <v>101</v>
      </c>
      <c r="H681" s="106" t="s">
        <v>1750</v>
      </c>
      <c r="I681" s="106" t="s">
        <v>462</v>
      </c>
      <c r="J681" s="106"/>
      <c r="K681" s="315">
        <v>100</v>
      </c>
    </row>
    <row r="682" customHeight="1" spans="1:11">
      <c r="A682" s="106" t="s">
        <v>1740</v>
      </c>
      <c r="B682" s="106"/>
      <c r="C682" s="106"/>
      <c r="D682" s="106">
        <v>2020</v>
      </c>
      <c r="E682" s="106" t="s">
        <v>954</v>
      </c>
      <c r="F682" s="106" t="s">
        <v>1749</v>
      </c>
      <c r="G682" s="106">
        <v>1</v>
      </c>
      <c r="H682" s="106" t="s">
        <v>1548</v>
      </c>
      <c r="I682" s="106" t="s">
        <v>244</v>
      </c>
      <c r="J682" s="106"/>
      <c r="K682" s="315">
        <v>80</v>
      </c>
    </row>
    <row r="683" customHeight="1" spans="1:11">
      <c r="A683" s="106" t="s">
        <v>1740</v>
      </c>
      <c r="B683" s="106"/>
      <c r="C683" s="106"/>
      <c r="D683" s="106">
        <v>2021</v>
      </c>
      <c r="E683" s="106" t="s">
        <v>1751</v>
      </c>
      <c r="F683" s="106" t="s">
        <v>1752</v>
      </c>
      <c r="G683" s="106" t="s">
        <v>1753</v>
      </c>
      <c r="H683" s="106"/>
      <c r="I683" s="106" t="s">
        <v>68</v>
      </c>
      <c r="J683" s="106"/>
      <c r="K683" s="315">
        <v>60</v>
      </c>
    </row>
    <row r="684" customHeight="1" spans="1:11">
      <c r="A684" s="106" t="s">
        <v>1740</v>
      </c>
      <c r="B684" s="106"/>
      <c r="C684" s="106"/>
      <c r="D684" s="106">
        <v>2021</v>
      </c>
      <c r="E684" s="106" t="s">
        <v>119</v>
      </c>
      <c r="F684" s="106" t="s">
        <v>946</v>
      </c>
      <c r="G684" s="106">
        <v>255</v>
      </c>
      <c r="H684" s="106" t="s">
        <v>1075</v>
      </c>
      <c r="I684" s="106" t="s">
        <v>244</v>
      </c>
      <c r="J684" s="106"/>
      <c r="K684" s="315">
        <v>150</v>
      </c>
    </row>
    <row r="685" customHeight="1" spans="1:11">
      <c r="A685" s="106" t="s">
        <v>1740</v>
      </c>
      <c r="B685" s="106"/>
      <c r="C685" s="106"/>
      <c r="D685" s="106">
        <v>2021</v>
      </c>
      <c r="E685" s="106" t="s">
        <v>119</v>
      </c>
      <c r="F685" s="106" t="s">
        <v>1749</v>
      </c>
      <c r="G685" s="106">
        <v>1</v>
      </c>
      <c r="H685" s="106" t="s">
        <v>1075</v>
      </c>
      <c r="I685" s="106" t="s">
        <v>244</v>
      </c>
      <c r="J685" s="106"/>
      <c r="K685" s="315">
        <v>75</v>
      </c>
    </row>
    <row r="686" customHeight="1" spans="1:11">
      <c r="A686" s="106" t="s">
        <v>1740</v>
      </c>
      <c r="B686" s="106"/>
      <c r="C686" s="106"/>
      <c r="D686" s="106">
        <v>2021</v>
      </c>
      <c r="E686" s="106" t="s">
        <v>1754</v>
      </c>
      <c r="F686" s="106" t="s">
        <v>1755</v>
      </c>
      <c r="G686" s="106">
        <v>121</v>
      </c>
      <c r="H686" s="106" t="s">
        <v>1756</v>
      </c>
      <c r="I686" s="106" t="s">
        <v>68</v>
      </c>
      <c r="J686" s="106"/>
      <c r="K686" s="315">
        <v>100</v>
      </c>
    </row>
    <row r="687" customHeight="1" spans="1:11">
      <c r="A687" s="106" t="s">
        <v>1740</v>
      </c>
      <c r="B687" s="106"/>
      <c r="C687" s="106"/>
      <c r="D687" s="106">
        <v>1998</v>
      </c>
      <c r="E687" s="106" t="s">
        <v>151</v>
      </c>
      <c r="F687" s="106" t="s">
        <v>1757</v>
      </c>
      <c r="G687" s="106">
        <v>182</v>
      </c>
      <c r="H687" s="106" t="s">
        <v>1758</v>
      </c>
      <c r="I687" s="106" t="s">
        <v>25</v>
      </c>
      <c r="J687" s="106"/>
      <c r="K687" s="315">
        <v>100</v>
      </c>
    </row>
    <row r="688" customHeight="1" spans="1:11">
      <c r="A688" s="106" t="s">
        <v>1740</v>
      </c>
      <c r="B688" s="106"/>
      <c r="C688" s="106"/>
      <c r="D688" s="106">
        <v>2017</v>
      </c>
      <c r="E688" s="106" t="s">
        <v>958</v>
      </c>
      <c r="F688" s="106" t="s">
        <v>1759</v>
      </c>
      <c r="G688" s="106" t="s">
        <v>1760</v>
      </c>
      <c r="H688" s="106"/>
      <c r="I688" s="106" t="s">
        <v>462</v>
      </c>
      <c r="J688" s="106"/>
      <c r="K688" s="315">
        <v>80</v>
      </c>
    </row>
    <row r="689" customHeight="1" spans="1:11">
      <c r="A689" s="106" t="s">
        <v>1740</v>
      </c>
      <c r="B689" s="106"/>
      <c r="C689" s="106"/>
      <c r="D689" s="106">
        <v>2020</v>
      </c>
      <c r="E689" s="106" t="s">
        <v>884</v>
      </c>
      <c r="F689" s="106" t="s">
        <v>1744</v>
      </c>
      <c r="G689" s="106">
        <v>201</v>
      </c>
      <c r="H689" s="106" t="s">
        <v>857</v>
      </c>
      <c r="I689" s="106" t="s">
        <v>72</v>
      </c>
      <c r="J689" s="106"/>
      <c r="K689" s="315">
        <v>75</v>
      </c>
    </row>
    <row r="690" customHeight="1" spans="1:11">
      <c r="A690" s="106" t="s">
        <v>1740</v>
      </c>
      <c r="B690" s="106"/>
      <c r="C690" s="106"/>
      <c r="D690" s="106">
        <v>2020</v>
      </c>
      <c r="E690" s="106" t="s">
        <v>1443</v>
      </c>
      <c r="F690" s="106" t="s">
        <v>1744</v>
      </c>
      <c r="G690" s="106">
        <v>101</v>
      </c>
      <c r="H690" s="106" t="s">
        <v>1761</v>
      </c>
      <c r="I690" s="106" t="s">
        <v>25</v>
      </c>
      <c r="J690" s="106"/>
      <c r="K690" s="315">
        <v>150</v>
      </c>
    </row>
    <row r="691" customHeight="1" spans="1:11">
      <c r="A691" s="106" t="s">
        <v>1740</v>
      </c>
      <c r="B691" s="106"/>
      <c r="C691" s="106"/>
      <c r="D691" s="106">
        <v>1986</v>
      </c>
      <c r="E691" s="106" t="s">
        <v>62</v>
      </c>
      <c r="F691" s="106" t="s">
        <v>1762</v>
      </c>
      <c r="G691" s="106">
        <v>161</v>
      </c>
      <c r="H691" s="106"/>
      <c r="I691" s="106" t="s">
        <v>763</v>
      </c>
      <c r="J691" s="106"/>
      <c r="K691" s="315">
        <v>100</v>
      </c>
    </row>
    <row r="692" customHeight="1" spans="1:11">
      <c r="A692" s="106" t="s">
        <v>1740</v>
      </c>
      <c r="B692" s="106"/>
      <c r="C692" s="106"/>
      <c r="D692" s="106">
        <v>1984</v>
      </c>
      <c r="E692" s="106" t="s">
        <v>62</v>
      </c>
      <c r="F692" s="106" t="s">
        <v>1763</v>
      </c>
      <c r="G692" s="106">
        <v>123</v>
      </c>
      <c r="H692" s="106"/>
      <c r="I692" s="106" t="s">
        <v>462</v>
      </c>
      <c r="J692" s="106"/>
      <c r="K692" s="315">
        <v>150</v>
      </c>
    </row>
    <row r="693" customHeight="1" spans="1:11">
      <c r="A693" s="106" t="s">
        <v>1740</v>
      </c>
      <c r="B693" s="106"/>
      <c r="C693" s="106"/>
      <c r="D693" s="106">
        <v>2002</v>
      </c>
      <c r="E693" s="106" t="s">
        <v>62</v>
      </c>
      <c r="F693" s="106" t="s">
        <v>1749</v>
      </c>
      <c r="G693" s="106">
        <v>295</v>
      </c>
      <c r="H693" s="106"/>
      <c r="I693" s="106" t="s">
        <v>72</v>
      </c>
      <c r="J693" s="106"/>
      <c r="K693" s="315">
        <v>150</v>
      </c>
    </row>
    <row r="694" customHeight="1" spans="1:11">
      <c r="A694" s="106" t="s">
        <v>1740</v>
      </c>
      <c r="B694" s="106"/>
      <c r="C694" s="106"/>
      <c r="D694" s="106">
        <v>2002</v>
      </c>
      <c r="E694" s="106" t="s">
        <v>62</v>
      </c>
      <c r="F694" s="106" t="s">
        <v>1749</v>
      </c>
      <c r="G694" s="106">
        <v>295</v>
      </c>
      <c r="H694" s="106"/>
      <c r="I694" s="106" t="s">
        <v>467</v>
      </c>
      <c r="J694" s="106"/>
      <c r="K694" s="315">
        <v>150</v>
      </c>
    </row>
    <row r="695" customHeight="1" spans="1:11">
      <c r="A695" s="106" t="s">
        <v>1740</v>
      </c>
      <c r="B695" s="106"/>
      <c r="C695" s="106"/>
      <c r="D695" s="106">
        <v>2002</v>
      </c>
      <c r="E695" s="106" t="s">
        <v>1764</v>
      </c>
      <c r="F695" s="106" t="s">
        <v>1749</v>
      </c>
      <c r="G695" s="106">
        <v>15</v>
      </c>
      <c r="H695" s="106"/>
      <c r="I695" s="106" t="s">
        <v>244</v>
      </c>
      <c r="J695" s="106"/>
      <c r="K695" s="315">
        <v>150</v>
      </c>
    </row>
    <row r="696" customHeight="1" spans="1:11">
      <c r="A696" s="106" t="s">
        <v>1740</v>
      </c>
      <c r="B696" s="106"/>
      <c r="C696" s="106"/>
      <c r="D696" s="106">
        <v>2021</v>
      </c>
      <c r="E696" s="106" t="s">
        <v>119</v>
      </c>
      <c r="F696" s="106" t="s">
        <v>1755</v>
      </c>
      <c r="G696" s="106">
        <v>262</v>
      </c>
      <c r="H696" s="106"/>
      <c r="I696" s="106" t="s">
        <v>244</v>
      </c>
      <c r="J696" s="106"/>
      <c r="K696" s="315">
        <v>125</v>
      </c>
    </row>
    <row r="697" customHeight="1" spans="1:11">
      <c r="A697" s="106" t="s">
        <v>1740</v>
      </c>
      <c r="B697" s="106"/>
      <c r="C697" s="106"/>
      <c r="D697" s="106">
        <v>2002</v>
      </c>
      <c r="E697" s="106" t="s">
        <v>62</v>
      </c>
      <c r="F697" s="106" t="s">
        <v>1749</v>
      </c>
      <c r="G697" s="106">
        <v>248</v>
      </c>
      <c r="H697" s="106"/>
      <c r="I697" s="106" t="s">
        <v>666</v>
      </c>
      <c r="J697" s="106"/>
      <c r="K697" s="315">
        <v>80</v>
      </c>
    </row>
    <row r="698" customHeight="1" spans="1:11">
      <c r="A698" s="106" t="s">
        <v>1740</v>
      </c>
      <c r="B698" s="106"/>
      <c r="C698" s="106"/>
      <c r="D698" s="106">
        <v>2002</v>
      </c>
      <c r="E698" s="106" t="s">
        <v>62</v>
      </c>
      <c r="F698" s="106" t="s">
        <v>1749</v>
      </c>
      <c r="G698" s="106">
        <v>248</v>
      </c>
      <c r="H698" s="106"/>
      <c r="I698" s="106" t="s">
        <v>808</v>
      </c>
      <c r="J698" s="106"/>
      <c r="K698" s="315">
        <v>80</v>
      </c>
    </row>
    <row r="699" customHeight="1" spans="1:11">
      <c r="A699" s="106" t="s">
        <v>1740</v>
      </c>
      <c r="B699" s="106"/>
      <c r="C699" s="106"/>
      <c r="D699" s="106">
        <v>1990</v>
      </c>
      <c r="E699" s="106" t="s">
        <v>996</v>
      </c>
      <c r="F699" s="106" t="s">
        <v>1215</v>
      </c>
      <c r="G699" s="106">
        <v>800</v>
      </c>
      <c r="H699" s="106"/>
      <c r="I699" s="106" t="s">
        <v>1765</v>
      </c>
      <c r="J699" s="106"/>
      <c r="K699" s="315">
        <v>140</v>
      </c>
    </row>
    <row r="700" customHeight="1" spans="1:11">
      <c r="A700" s="106" t="s">
        <v>1740</v>
      </c>
      <c r="B700" s="106"/>
      <c r="C700" s="106"/>
      <c r="D700" s="106">
        <v>1991</v>
      </c>
      <c r="E700" s="106" t="s">
        <v>1766</v>
      </c>
      <c r="F700" s="106" t="s">
        <v>1215</v>
      </c>
      <c r="G700" s="106">
        <v>2</v>
      </c>
      <c r="H700" s="106"/>
      <c r="I700" s="106" t="s">
        <v>1765</v>
      </c>
      <c r="J700" s="106"/>
      <c r="K700" s="315">
        <v>100</v>
      </c>
    </row>
    <row r="701" customHeight="1" spans="1:11">
      <c r="A701" s="106" t="s">
        <v>1740</v>
      </c>
      <c r="B701" s="106"/>
      <c r="C701" s="106"/>
      <c r="D701" s="106">
        <v>1990</v>
      </c>
      <c r="E701" s="106" t="s">
        <v>996</v>
      </c>
      <c r="F701" s="106" t="s">
        <v>1215</v>
      </c>
      <c r="G701" s="106">
        <v>800</v>
      </c>
      <c r="H701" s="106"/>
      <c r="I701" s="106" t="s">
        <v>1765</v>
      </c>
      <c r="J701" s="106"/>
      <c r="K701" s="315">
        <v>140</v>
      </c>
    </row>
    <row r="702" customHeight="1" spans="1:11">
      <c r="A702" s="106" t="s">
        <v>1740</v>
      </c>
      <c r="B702" s="106"/>
      <c r="C702" s="106"/>
      <c r="D702" s="106">
        <v>1990</v>
      </c>
      <c r="E702" s="106" t="s">
        <v>996</v>
      </c>
      <c r="F702" s="106" t="s">
        <v>1215</v>
      </c>
      <c r="G702" s="106">
        <v>685</v>
      </c>
      <c r="H702" s="106"/>
      <c r="I702" s="106" t="s">
        <v>30</v>
      </c>
      <c r="J702" s="106"/>
      <c r="K702" s="315">
        <v>150</v>
      </c>
    </row>
    <row r="703" customHeight="1" spans="1:11">
      <c r="A703" s="106" t="s">
        <v>1740</v>
      </c>
      <c r="B703" s="106"/>
      <c r="C703" s="106"/>
      <c r="D703" s="106">
        <v>2018</v>
      </c>
      <c r="E703" s="106" t="s">
        <v>119</v>
      </c>
      <c r="F703" s="106" t="s">
        <v>1087</v>
      </c>
      <c r="G703" s="106">
        <v>317</v>
      </c>
      <c r="H703" s="106"/>
      <c r="I703" s="106" t="s">
        <v>68</v>
      </c>
      <c r="J703" s="106"/>
      <c r="K703" s="315">
        <v>90</v>
      </c>
    </row>
    <row r="704" customHeight="1" spans="1:11">
      <c r="A704" s="106" t="s">
        <v>1740</v>
      </c>
      <c r="B704" s="106"/>
      <c r="C704" s="106"/>
      <c r="D704" s="106">
        <v>1986</v>
      </c>
      <c r="E704" s="106" t="s">
        <v>62</v>
      </c>
      <c r="F704" s="106" t="s">
        <v>1767</v>
      </c>
      <c r="G704" s="106">
        <v>112</v>
      </c>
      <c r="H704" s="106"/>
      <c r="I704" s="106" t="s">
        <v>25</v>
      </c>
      <c r="J704" s="106"/>
      <c r="K704" s="315">
        <v>90</v>
      </c>
    </row>
    <row r="705" customHeight="1" spans="1:11">
      <c r="A705" s="106" t="s">
        <v>1740</v>
      </c>
      <c r="B705" s="106"/>
      <c r="C705" s="106"/>
      <c r="D705" s="106">
        <v>1986</v>
      </c>
      <c r="E705" s="106" t="s">
        <v>62</v>
      </c>
      <c r="F705" s="106" t="s">
        <v>1763</v>
      </c>
      <c r="G705" s="106">
        <v>45</v>
      </c>
      <c r="H705" s="106"/>
      <c r="I705" s="106" t="s">
        <v>25</v>
      </c>
      <c r="J705" s="106"/>
      <c r="K705" s="315">
        <v>70</v>
      </c>
    </row>
    <row r="706" customHeight="1" spans="1:11">
      <c r="A706" s="106" t="s">
        <v>1740</v>
      </c>
      <c r="B706" s="106"/>
      <c r="C706" s="106"/>
      <c r="D706" s="106">
        <v>1989</v>
      </c>
      <c r="E706" s="106" t="s">
        <v>90</v>
      </c>
      <c r="F706" s="106" t="s">
        <v>1768</v>
      </c>
      <c r="G706" s="106">
        <v>257</v>
      </c>
      <c r="H706" s="106"/>
      <c r="I706" s="106" t="s">
        <v>498</v>
      </c>
      <c r="J706" s="106"/>
      <c r="K706" s="315">
        <v>75</v>
      </c>
    </row>
    <row r="707" customHeight="1" spans="1:11">
      <c r="A707" s="106" t="s">
        <v>1740</v>
      </c>
      <c r="B707" s="106"/>
      <c r="C707" s="106"/>
      <c r="D707" s="106">
        <v>1984</v>
      </c>
      <c r="E707" s="106" t="s">
        <v>62</v>
      </c>
      <c r="F707" s="106" t="s">
        <v>1769</v>
      </c>
      <c r="G707" s="106">
        <v>280</v>
      </c>
      <c r="H707" s="106"/>
      <c r="I707" s="106" t="s">
        <v>25</v>
      </c>
      <c r="J707" s="106"/>
      <c r="K707" s="315">
        <v>150</v>
      </c>
    </row>
    <row r="708" customHeight="1" spans="1:11">
      <c r="A708" s="106" t="s">
        <v>1740</v>
      </c>
      <c r="B708" s="106"/>
      <c r="C708" s="106"/>
      <c r="D708" s="106">
        <v>1989</v>
      </c>
      <c r="E708" s="106" t="s">
        <v>90</v>
      </c>
      <c r="F708" s="106" t="s">
        <v>1768</v>
      </c>
      <c r="G708" s="106">
        <v>257</v>
      </c>
      <c r="H708" s="106"/>
      <c r="I708" s="106" t="s">
        <v>25</v>
      </c>
      <c r="J708" s="106"/>
      <c r="K708" s="315">
        <v>150</v>
      </c>
    </row>
    <row r="709" customHeight="1" spans="1:11">
      <c r="A709" s="106" t="s">
        <v>1740</v>
      </c>
      <c r="B709" s="106"/>
      <c r="C709" s="106"/>
      <c r="D709" s="106">
        <v>1989</v>
      </c>
      <c r="E709" s="106" t="s">
        <v>90</v>
      </c>
      <c r="F709" s="106" t="s">
        <v>1768</v>
      </c>
      <c r="G709" s="106">
        <v>257</v>
      </c>
      <c r="H709" s="106"/>
      <c r="I709" s="106" t="s">
        <v>25</v>
      </c>
      <c r="J709" s="106"/>
      <c r="K709" s="315">
        <v>150</v>
      </c>
    </row>
    <row r="710" customHeight="1" spans="1:11">
      <c r="A710" s="106" t="s">
        <v>1740</v>
      </c>
      <c r="B710" s="106"/>
      <c r="C710" s="106"/>
      <c r="D710" s="106">
        <v>1989</v>
      </c>
      <c r="E710" s="106" t="s">
        <v>90</v>
      </c>
      <c r="F710" s="106" t="s">
        <v>1768</v>
      </c>
      <c r="G710" s="106">
        <v>257</v>
      </c>
      <c r="H710" s="106"/>
      <c r="I710" s="106" t="s">
        <v>25</v>
      </c>
      <c r="J710" s="106"/>
      <c r="K710" s="315">
        <v>150</v>
      </c>
    </row>
    <row r="711" customHeight="1" spans="1:11">
      <c r="A711" s="106" t="s">
        <v>1740</v>
      </c>
      <c r="B711" s="106"/>
      <c r="C711" s="106"/>
      <c r="D711" s="106">
        <v>1989</v>
      </c>
      <c r="E711" s="106" t="s">
        <v>90</v>
      </c>
      <c r="F711" s="106" t="s">
        <v>1768</v>
      </c>
      <c r="G711" s="106">
        <v>257</v>
      </c>
      <c r="H711" s="106"/>
      <c r="I711" s="106" t="s">
        <v>25</v>
      </c>
      <c r="J711" s="106"/>
      <c r="K711" s="315">
        <v>150</v>
      </c>
    </row>
    <row r="712" customHeight="1" spans="1:11">
      <c r="A712" s="106" t="s">
        <v>1740</v>
      </c>
      <c r="B712" s="106"/>
      <c r="C712" s="106"/>
      <c r="D712" s="106">
        <v>1989</v>
      </c>
      <c r="E712" s="106" t="s">
        <v>90</v>
      </c>
      <c r="F712" s="106" t="s">
        <v>1768</v>
      </c>
      <c r="G712" s="106">
        <v>257</v>
      </c>
      <c r="H712" s="106"/>
      <c r="I712" s="106" t="s">
        <v>25</v>
      </c>
      <c r="J712" s="106"/>
      <c r="K712" s="315">
        <v>150</v>
      </c>
    </row>
    <row r="713" customHeight="1" spans="1:11">
      <c r="A713" s="106" t="s">
        <v>1740</v>
      </c>
      <c r="B713" s="106"/>
      <c r="C713" s="106"/>
      <c r="D713" s="106">
        <v>1986</v>
      </c>
      <c r="E713" s="106" t="s">
        <v>62</v>
      </c>
      <c r="F713" s="106" t="s">
        <v>1762</v>
      </c>
      <c r="G713" s="106">
        <v>161</v>
      </c>
      <c r="H713" s="106"/>
      <c r="I713" s="106" t="s">
        <v>984</v>
      </c>
      <c r="J713" s="106"/>
      <c r="K713" s="315">
        <v>150</v>
      </c>
    </row>
    <row r="714" customHeight="1" spans="1:11">
      <c r="A714" s="106" t="s">
        <v>1740</v>
      </c>
      <c r="B714" s="106"/>
      <c r="C714" s="106"/>
      <c r="D714" s="106">
        <v>1986</v>
      </c>
      <c r="E714" s="106" t="s">
        <v>90</v>
      </c>
      <c r="F714" s="106" t="s">
        <v>997</v>
      </c>
      <c r="G714" s="106">
        <v>246</v>
      </c>
      <c r="H714" s="106"/>
      <c r="I714" s="106" t="s">
        <v>25</v>
      </c>
      <c r="J714" s="106"/>
      <c r="K714" s="315">
        <v>75</v>
      </c>
    </row>
    <row r="715" customHeight="1" spans="1:11">
      <c r="A715" s="106" t="s">
        <v>1740</v>
      </c>
      <c r="B715" s="106"/>
      <c r="C715" s="106"/>
      <c r="D715" s="106">
        <v>1989</v>
      </c>
      <c r="E715" s="106" t="s">
        <v>90</v>
      </c>
      <c r="F715" s="106" t="s">
        <v>1768</v>
      </c>
      <c r="G715" s="106">
        <v>257</v>
      </c>
      <c r="H715" s="106"/>
      <c r="I715" s="106" t="s">
        <v>467</v>
      </c>
      <c r="J715" s="106"/>
      <c r="K715" s="315">
        <v>125</v>
      </c>
    </row>
    <row r="716" customHeight="1" spans="1:11">
      <c r="A716" s="106" t="s">
        <v>1740</v>
      </c>
      <c r="B716" s="106"/>
      <c r="C716" s="106"/>
      <c r="D716" s="106">
        <v>2018</v>
      </c>
      <c r="E716" s="106" t="s">
        <v>305</v>
      </c>
      <c r="F716" s="106" t="s">
        <v>1759</v>
      </c>
      <c r="G716" s="106">
        <v>49</v>
      </c>
      <c r="H716" s="106" t="s">
        <v>1770</v>
      </c>
      <c r="I716" s="106" t="s">
        <v>25</v>
      </c>
      <c r="J716" s="106"/>
      <c r="K716" s="315">
        <v>100</v>
      </c>
    </row>
    <row r="717" customHeight="1" spans="1:11">
      <c r="A717" s="106" t="s">
        <v>1740</v>
      </c>
      <c r="B717" s="106"/>
      <c r="C717" s="106"/>
      <c r="D717" s="106">
        <v>2020</v>
      </c>
      <c r="E717" s="106" t="s">
        <v>884</v>
      </c>
      <c r="F717" s="106" t="s">
        <v>1744</v>
      </c>
      <c r="G717" s="106">
        <v>201</v>
      </c>
      <c r="H717" s="106" t="s">
        <v>1742</v>
      </c>
      <c r="I717" s="106" t="s">
        <v>25</v>
      </c>
      <c r="J717" s="106"/>
      <c r="K717" s="315">
        <v>125</v>
      </c>
    </row>
    <row r="718" customHeight="1" spans="1:11">
      <c r="A718" s="106" t="s">
        <v>1740</v>
      </c>
      <c r="B718" s="106"/>
      <c r="C718" s="106"/>
      <c r="D718" s="106">
        <v>2020</v>
      </c>
      <c r="E718" s="106" t="s">
        <v>786</v>
      </c>
      <c r="F718" s="106" t="s">
        <v>1749</v>
      </c>
      <c r="G718" s="106">
        <v>255</v>
      </c>
      <c r="H718" s="106"/>
      <c r="I718" s="106" t="s">
        <v>244</v>
      </c>
      <c r="J718" s="106"/>
      <c r="K718" s="315">
        <v>75</v>
      </c>
    </row>
    <row r="719" customHeight="1" spans="1:11">
      <c r="A719" s="106" t="s">
        <v>1740</v>
      </c>
      <c r="B719" s="106"/>
      <c r="C719" s="106"/>
      <c r="D719" s="106">
        <v>2020</v>
      </c>
      <c r="E719" s="106" t="s">
        <v>884</v>
      </c>
      <c r="F719" s="106" t="s">
        <v>1749</v>
      </c>
      <c r="G719" s="106" t="s">
        <v>1771</v>
      </c>
      <c r="H719" s="106" t="s">
        <v>920</v>
      </c>
      <c r="I719" s="106" t="s">
        <v>30</v>
      </c>
      <c r="J719" s="106"/>
      <c r="K719" s="315">
        <v>100</v>
      </c>
    </row>
    <row r="720" customHeight="1" spans="1:11">
      <c r="A720" s="106" t="s">
        <v>1740</v>
      </c>
      <c r="B720" s="106"/>
      <c r="C720" s="106"/>
      <c r="D720" s="106">
        <v>1981</v>
      </c>
      <c r="E720" s="106" t="s">
        <v>62</v>
      </c>
      <c r="F720" s="106" t="s">
        <v>1772</v>
      </c>
      <c r="G720" s="106">
        <v>216</v>
      </c>
      <c r="H720" s="106"/>
      <c r="I720" s="106" t="s">
        <v>763</v>
      </c>
      <c r="J720" s="106"/>
      <c r="K720" s="315">
        <v>150</v>
      </c>
    </row>
    <row r="721" customHeight="1" spans="1:11">
      <c r="A721" s="106" t="s">
        <v>1740</v>
      </c>
      <c r="B721" s="106"/>
      <c r="C721" s="106"/>
      <c r="D721" s="106">
        <v>2003</v>
      </c>
      <c r="E721" s="106" t="s">
        <v>1773</v>
      </c>
      <c r="F721" s="106" t="s">
        <v>1774</v>
      </c>
      <c r="G721" s="106">
        <v>43</v>
      </c>
      <c r="H721" s="106" t="s">
        <v>1775</v>
      </c>
      <c r="I721" s="106" t="s">
        <v>25</v>
      </c>
      <c r="J721" s="106"/>
      <c r="K721" s="315">
        <v>100</v>
      </c>
    </row>
    <row r="722" customHeight="1" spans="1:11">
      <c r="A722" s="106"/>
      <c r="B722" s="106"/>
      <c r="C722" s="106"/>
      <c r="D722" s="106"/>
      <c r="E722" s="106"/>
      <c r="F722" s="106"/>
      <c r="G722" s="106"/>
      <c r="H722" s="106"/>
      <c r="I722" s="106"/>
      <c r="J722" s="106"/>
      <c r="K722" s="315"/>
    </row>
    <row r="723" customHeight="1" spans="1:11">
      <c r="A723" s="106"/>
      <c r="B723" s="106"/>
      <c r="C723" s="106"/>
      <c r="D723" s="106"/>
      <c r="E723" s="106"/>
      <c r="F723" s="106"/>
      <c r="G723" s="106"/>
      <c r="H723" s="106"/>
      <c r="I723" s="106"/>
      <c r="J723" s="106"/>
      <c r="K723" s="315"/>
    </row>
    <row r="724" customHeight="1" spans="1:11">
      <c r="A724" s="106"/>
      <c r="B724" s="106"/>
      <c r="C724" s="106"/>
      <c r="D724" s="106"/>
      <c r="E724" s="106"/>
      <c r="F724" s="106"/>
      <c r="G724" s="106"/>
      <c r="H724" s="106"/>
      <c r="I724" s="106"/>
      <c r="J724" s="106"/>
      <c r="K724" s="315"/>
    </row>
    <row r="725" customHeight="1" spans="1:11">
      <c r="A725" s="106" t="s">
        <v>1776</v>
      </c>
      <c r="B725" s="106"/>
      <c r="C725" s="106"/>
      <c r="D725" s="106">
        <v>2021</v>
      </c>
      <c r="E725" s="106" t="s">
        <v>884</v>
      </c>
      <c r="F725" s="106" t="s">
        <v>1407</v>
      </c>
      <c r="G725" s="106" t="s">
        <v>1777</v>
      </c>
      <c r="H725" s="106" t="s">
        <v>1778</v>
      </c>
      <c r="I725" s="106" t="s">
        <v>25</v>
      </c>
      <c r="J725" s="106"/>
      <c r="K725" s="315"/>
    </row>
    <row r="726" customHeight="1" spans="1:11">
      <c r="A726" s="106"/>
      <c r="B726" s="106"/>
      <c r="C726" s="106"/>
      <c r="D726" s="106"/>
      <c r="E726" s="106"/>
      <c r="F726" s="106"/>
      <c r="G726" s="106"/>
      <c r="H726" s="106"/>
      <c r="I726" s="106"/>
      <c r="J726" s="106"/>
      <c r="K726" s="315"/>
    </row>
    <row r="727" customHeight="1" spans="1:11">
      <c r="A727" s="106"/>
      <c r="B727" s="106"/>
      <c r="C727" s="106"/>
      <c r="D727" s="106"/>
      <c r="E727" s="106"/>
      <c r="F727" s="106"/>
      <c r="G727" s="106"/>
      <c r="H727" s="106"/>
      <c r="I727" s="106"/>
      <c r="J727" s="106"/>
      <c r="K727" s="315"/>
    </row>
    <row r="728" customHeight="1" spans="1:11">
      <c r="A728" s="106"/>
      <c r="B728" s="106"/>
      <c r="C728" s="106"/>
      <c r="D728" s="106"/>
      <c r="E728" s="106"/>
      <c r="F728" s="106"/>
      <c r="G728" s="106"/>
      <c r="H728" s="106"/>
      <c r="I728" s="106"/>
      <c r="J728" s="106"/>
      <c r="K728" s="315"/>
    </row>
    <row r="729" customHeight="1" spans="1:11">
      <c r="A729" s="106"/>
      <c r="B729" s="106"/>
      <c r="C729" s="106"/>
      <c r="D729" s="106"/>
      <c r="E729" s="106"/>
      <c r="F729" s="106"/>
      <c r="G729" s="106"/>
      <c r="H729" s="106"/>
      <c r="I729" s="106"/>
      <c r="J729" s="106"/>
      <c r="K729" s="315"/>
    </row>
    <row r="730" customHeight="1" spans="1:11">
      <c r="A730" s="106"/>
      <c r="B730" s="106"/>
      <c r="C730" s="106"/>
      <c r="D730" s="106"/>
      <c r="E730" s="106"/>
      <c r="F730" s="106"/>
      <c r="G730" s="106"/>
      <c r="H730" s="106"/>
      <c r="I730" s="106"/>
      <c r="J730" s="106"/>
      <c r="K730" s="315"/>
    </row>
    <row r="731" customHeight="1" spans="1:11">
      <c r="A731" s="106"/>
      <c r="B731" s="106"/>
      <c r="C731" s="106"/>
      <c r="D731" s="106"/>
      <c r="E731" s="106"/>
      <c r="F731" s="106"/>
      <c r="G731" s="106"/>
      <c r="H731" s="106"/>
      <c r="I731" s="106"/>
      <c r="J731" s="106"/>
      <c r="K731" s="315"/>
    </row>
    <row r="732" customHeight="1" spans="1:11">
      <c r="A732" s="106"/>
      <c r="B732" s="106"/>
      <c r="C732" s="106"/>
      <c r="D732" s="106"/>
      <c r="E732" s="106"/>
      <c r="F732" s="106"/>
      <c r="G732" s="106"/>
      <c r="H732" s="106"/>
      <c r="I732" s="106"/>
      <c r="J732" s="106"/>
      <c r="K732" s="315"/>
    </row>
    <row r="733" customHeight="1" spans="1:11">
      <c r="A733" s="106"/>
      <c r="B733" s="106"/>
      <c r="C733" s="106"/>
      <c r="D733" s="106"/>
      <c r="E733" s="106"/>
      <c r="F733" s="106"/>
      <c r="G733" s="106"/>
      <c r="H733" s="106"/>
      <c r="I733" s="106"/>
      <c r="J733" s="106"/>
      <c r="K733" s="315"/>
    </row>
    <row r="734" customHeight="1" spans="1:11">
      <c r="A734" s="106"/>
      <c r="B734" s="106"/>
      <c r="C734" s="106"/>
      <c r="D734" s="106"/>
      <c r="E734" s="106"/>
      <c r="F734" s="106"/>
      <c r="G734" s="106"/>
      <c r="H734" s="106"/>
      <c r="I734" s="106"/>
      <c r="J734" s="106"/>
      <c r="K734" s="315"/>
    </row>
    <row r="735" customHeight="1" spans="1:11">
      <c r="A735" s="106"/>
      <c r="B735" s="106"/>
      <c r="C735" s="106"/>
      <c r="D735" s="106"/>
      <c r="E735" s="106"/>
      <c r="F735" s="106"/>
      <c r="G735" s="106"/>
      <c r="H735" s="106"/>
      <c r="I735" s="106"/>
      <c r="J735" s="106"/>
      <c r="K735" s="315"/>
    </row>
    <row r="736" customHeight="1" spans="1:11">
      <c r="A736" s="106"/>
      <c r="B736" s="106"/>
      <c r="C736" s="106"/>
      <c r="D736" s="106"/>
      <c r="E736" s="106"/>
      <c r="F736" s="106"/>
      <c r="G736" s="106"/>
      <c r="H736" s="106"/>
      <c r="I736" s="106"/>
      <c r="J736" s="106"/>
      <c r="K736" s="315"/>
    </row>
    <row r="737" customHeight="1" spans="1:11">
      <c r="A737" s="106"/>
      <c r="B737" s="106"/>
      <c r="C737" s="106"/>
      <c r="D737" s="106"/>
      <c r="E737" s="106"/>
      <c r="F737" s="106"/>
      <c r="G737" s="106"/>
      <c r="H737" s="106"/>
      <c r="I737" s="106"/>
      <c r="J737" s="106"/>
      <c r="K737" s="315"/>
    </row>
    <row r="738" customHeight="1" spans="1:11">
      <c r="A738" s="106"/>
      <c r="B738" s="106"/>
      <c r="C738" s="106"/>
      <c r="D738" s="106"/>
      <c r="E738" s="106"/>
      <c r="F738" s="106"/>
      <c r="G738" s="106"/>
      <c r="H738" s="106"/>
      <c r="I738" s="106"/>
      <c r="J738" s="106"/>
      <c r="K738" s="315"/>
    </row>
    <row r="739" customHeight="1" spans="1:11">
      <c r="A739" s="106"/>
      <c r="B739" s="106"/>
      <c r="C739" s="106"/>
      <c r="D739" s="106"/>
      <c r="E739" s="106"/>
      <c r="F739" s="106"/>
      <c r="G739" s="106"/>
      <c r="H739" s="106"/>
      <c r="I739" s="106"/>
      <c r="J739" s="106"/>
      <c r="K739" s="315"/>
    </row>
    <row r="740" customHeight="1" spans="1:11">
      <c r="A740" s="106"/>
      <c r="B740" s="106"/>
      <c r="C740" s="106"/>
      <c r="D740" s="106"/>
      <c r="E740" s="106"/>
      <c r="F740" s="106"/>
      <c r="G740" s="106"/>
      <c r="H740" s="106"/>
      <c r="I740" s="106"/>
      <c r="J740" s="106"/>
      <c r="K740" s="315"/>
    </row>
    <row r="741" customHeight="1" spans="1:11">
      <c r="A741" s="106"/>
      <c r="B741" s="106"/>
      <c r="C741" s="106"/>
      <c r="D741" s="106"/>
      <c r="E741" s="106"/>
      <c r="F741" s="106"/>
      <c r="G741" s="106"/>
      <c r="H741" s="106"/>
      <c r="I741" s="106"/>
      <c r="J741" s="106"/>
      <c r="K741" s="315"/>
    </row>
    <row r="742" customHeight="1" spans="1:11">
      <c r="A742" s="106"/>
      <c r="B742" s="106"/>
      <c r="C742" s="106"/>
      <c r="D742" s="106"/>
      <c r="E742" s="106"/>
      <c r="F742" s="106"/>
      <c r="G742" s="106"/>
      <c r="H742" s="106"/>
      <c r="I742" s="106"/>
      <c r="J742" s="106"/>
      <c r="K742" s="315"/>
    </row>
    <row r="743" customHeight="1" spans="1:11">
      <c r="A743" s="106"/>
      <c r="B743" s="106"/>
      <c r="C743" s="106"/>
      <c r="D743" s="106"/>
      <c r="E743" s="106"/>
      <c r="F743" s="106"/>
      <c r="G743" s="106"/>
      <c r="H743" s="106"/>
      <c r="I743" s="106"/>
      <c r="J743" s="106"/>
      <c r="K743" s="315"/>
    </row>
    <row r="744" customHeight="1" spans="1:11">
      <c r="A744" s="106"/>
      <c r="B744" s="106"/>
      <c r="C744" s="106"/>
      <c r="D744" s="106"/>
      <c r="E744" s="106"/>
      <c r="F744" s="106"/>
      <c r="G744" s="106"/>
      <c r="H744" s="106"/>
      <c r="I744" s="106"/>
      <c r="J744" s="106"/>
      <c r="K744" s="315"/>
    </row>
    <row r="745" customHeight="1" spans="1:11">
      <c r="A745" s="106"/>
      <c r="B745" s="106"/>
      <c r="C745" s="106"/>
      <c r="D745" s="106"/>
      <c r="E745" s="106"/>
      <c r="F745" s="106"/>
      <c r="G745" s="106"/>
      <c r="H745" s="106"/>
      <c r="I745" s="106"/>
      <c r="J745" s="106"/>
      <c r="K745" s="315"/>
    </row>
    <row r="746" customHeight="1" spans="1:11">
      <c r="A746" s="106"/>
      <c r="B746" s="106"/>
      <c r="C746" s="106"/>
      <c r="D746" s="106"/>
      <c r="E746" s="106"/>
      <c r="F746" s="106"/>
      <c r="G746" s="106"/>
      <c r="H746" s="106"/>
      <c r="I746" s="106"/>
      <c r="J746" s="106"/>
      <c r="K746" s="315"/>
    </row>
    <row r="747" customHeight="1" spans="1:11">
      <c r="A747" s="106"/>
      <c r="B747" s="106"/>
      <c r="C747" s="106"/>
      <c r="D747" s="106"/>
      <c r="E747" s="106"/>
      <c r="F747" s="106"/>
      <c r="G747" s="106"/>
      <c r="H747" s="106"/>
      <c r="I747" s="106"/>
      <c r="J747" s="106"/>
      <c r="K747" s="315"/>
    </row>
    <row r="748" customHeight="1" spans="1:11">
      <c r="A748" s="106"/>
      <c r="B748" s="106"/>
      <c r="C748" s="106"/>
      <c r="D748" s="106"/>
      <c r="E748" s="106"/>
      <c r="F748" s="106"/>
      <c r="G748" s="106"/>
      <c r="H748" s="106"/>
      <c r="I748" s="106"/>
      <c r="J748" s="106"/>
      <c r="K748" s="315"/>
    </row>
    <row r="749" customHeight="1" spans="1:11">
      <c r="A749" s="106"/>
      <c r="B749" s="106"/>
      <c r="C749" s="106"/>
      <c r="D749" s="106"/>
      <c r="E749" s="106"/>
      <c r="F749" s="106"/>
      <c r="G749" s="106"/>
      <c r="H749" s="106"/>
      <c r="I749" s="106"/>
      <c r="J749" s="106"/>
      <c r="K749" s="315"/>
    </row>
    <row r="750" customHeight="1" spans="1:11">
      <c r="A750" s="106"/>
      <c r="B750" s="106"/>
      <c r="C750" s="106"/>
      <c r="D750" s="106"/>
      <c r="E750" s="106"/>
      <c r="F750" s="106"/>
      <c r="G750" s="106"/>
      <c r="H750" s="106"/>
      <c r="I750" s="106"/>
      <c r="J750" s="106"/>
      <c r="K750" s="315"/>
    </row>
    <row r="751" customHeight="1" spans="1:11">
      <c r="A751" s="106"/>
      <c r="B751" s="106"/>
      <c r="C751" s="106"/>
      <c r="D751" s="106"/>
      <c r="E751" s="106"/>
      <c r="F751" s="106"/>
      <c r="G751" s="106"/>
      <c r="H751" s="106"/>
      <c r="I751" s="106"/>
      <c r="J751" s="106"/>
      <c r="K751" s="315"/>
    </row>
    <row r="752" customHeight="1" spans="1:11">
      <c r="A752" s="106"/>
      <c r="B752" s="106"/>
      <c r="C752" s="106"/>
      <c r="D752" s="106"/>
      <c r="E752" s="106"/>
      <c r="F752" s="106"/>
      <c r="G752" s="106"/>
      <c r="H752" s="106"/>
      <c r="I752" s="106"/>
      <c r="J752" s="106"/>
      <c r="K752" s="315"/>
    </row>
    <row r="753" customHeight="1" spans="1:11">
      <c r="A753" s="106"/>
      <c r="B753" s="106"/>
      <c r="C753" s="106"/>
      <c r="D753" s="106"/>
      <c r="E753" s="106"/>
      <c r="F753" s="106"/>
      <c r="G753" s="106"/>
      <c r="H753" s="106"/>
      <c r="I753" s="106"/>
      <c r="J753" s="106"/>
      <c r="K753" s="315"/>
    </row>
    <row r="754" customHeight="1" spans="1:11">
      <c r="A754" s="106"/>
      <c r="B754" s="106"/>
      <c r="C754" s="106"/>
      <c r="D754" s="106"/>
      <c r="E754" s="106"/>
      <c r="F754" s="106"/>
      <c r="G754" s="106"/>
      <c r="H754" s="106"/>
      <c r="I754" s="106"/>
      <c r="J754" s="106"/>
      <c r="K754" s="315"/>
    </row>
    <row r="755" customHeight="1" spans="1:11">
      <c r="A755" s="106"/>
      <c r="B755" s="106"/>
      <c r="C755" s="106"/>
      <c r="D755" s="106"/>
      <c r="E755" s="106"/>
      <c r="F755" s="106"/>
      <c r="G755" s="106"/>
      <c r="H755" s="106"/>
      <c r="I755" s="106"/>
      <c r="J755" s="106"/>
      <c r="K755" s="315"/>
    </row>
    <row r="756" customHeight="1" spans="1:11">
      <c r="A756" s="106"/>
      <c r="B756" s="106"/>
      <c r="C756" s="106"/>
      <c r="D756" s="106"/>
      <c r="E756" s="106"/>
      <c r="F756" s="106"/>
      <c r="G756" s="106"/>
      <c r="H756" s="106"/>
      <c r="I756" s="106"/>
      <c r="J756" s="106"/>
      <c r="K756" s="315"/>
    </row>
    <row r="757" customHeight="1" spans="1:11">
      <c r="A757" s="106"/>
      <c r="B757" s="106"/>
      <c r="C757" s="106"/>
      <c r="D757" s="106"/>
      <c r="E757" s="106"/>
      <c r="F757" s="106"/>
      <c r="G757" s="106"/>
      <c r="H757" s="106"/>
      <c r="I757" s="106"/>
      <c r="J757" s="106"/>
      <c r="K757" s="315"/>
    </row>
    <row r="758" customHeight="1" spans="1:11">
      <c r="A758" s="106"/>
      <c r="B758" s="106"/>
      <c r="C758" s="106"/>
      <c r="D758" s="106"/>
      <c r="E758" s="106"/>
      <c r="F758" s="106"/>
      <c r="G758" s="106"/>
      <c r="H758" s="106"/>
      <c r="I758" s="106"/>
      <c r="J758" s="106"/>
      <c r="K758" s="315"/>
    </row>
    <row r="759" customHeight="1" spans="1:11">
      <c r="A759" s="106"/>
      <c r="B759" s="106"/>
      <c r="C759" s="106"/>
      <c r="D759" s="106"/>
      <c r="E759" s="106"/>
      <c r="F759" s="106"/>
      <c r="G759" s="106"/>
      <c r="H759" s="106"/>
      <c r="I759" s="106"/>
      <c r="J759" s="106"/>
      <c r="K759" s="315"/>
    </row>
    <row r="760" customHeight="1" spans="1:11">
      <c r="A760" s="106"/>
      <c r="B760" s="106"/>
      <c r="C760" s="106"/>
      <c r="D760" s="106"/>
      <c r="E760" s="106"/>
      <c r="F760" s="106"/>
      <c r="G760" s="106"/>
      <c r="H760" s="106"/>
      <c r="I760" s="106"/>
      <c r="J760" s="106"/>
      <c r="K760" s="315"/>
    </row>
    <row r="761" customHeight="1" spans="1:11">
      <c r="A761" s="106"/>
      <c r="B761" s="106"/>
      <c r="C761" s="106"/>
      <c r="D761" s="106"/>
      <c r="E761" s="106"/>
      <c r="F761" s="106"/>
      <c r="G761" s="106"/>
      <c r="H761" s="106"/>
      <c r="I761" s="106"/>
      <c r="J761" s="106"/>
      <c r="K761" s="315"/>
    </row>
    <row r="762" customHeight="1" spans="1:11">
      <c r="A762" s="106"/>
      <c r="B762" s="106"/>
      <c r="C762" s="106"/>
      <c r="D762" s="106"/>
      <c r="E762" s="106"/>
      <c r="F762" s="106"/>
      <c r="G762" s="106"/>
      <c r="H762" s="106"/>
      <c r="I762" s="106"/>
      <c r="J762" s="106"/>
      <c r="K762" s="315"/>
    </row>
    <row r="763" customHeight="1" spans="1:11">
      <c r="A763" s="106"/>
      <c r="B763" s="106"/>
      <c r="C763" s="106"/>
      <c r="D763" s="106"/>
      <c r="E763" s="106"/>
      <c r="F763" s="106"/>
      <c r="G763" s="106"/>
      <c r="H763" s="106"/>
      <c r="I763" s="106"/>
      <c r="J763" s="106"/>
      <c r="K763" s="315"/>
    </row>
    <row r="764" customHeight="1" spans="1:11">
      <c r="A764" s="106"/>
      <c r="B764" s="106"/>
      <c r="C764" s="106"/>
      <c r="D764" s="106"/>
      <c r="E764" s="106"/>
      <c r="F764" s="106"/>
      <c r="G764" s="106"/>
      <c r="H764" s="106"/>
      <c r="I764" s="106"/>
      <c r="J764" s="106"/>
      <c r="K764" s="315"/>
    </row>
    <row r="765" customHeight="1" spans="1:11">
      <c r="A765" s="106"/>
      <c r="B765" s="106"/>
      <c r="C765" s="106"/>
      <c r="D765" s="106"/>
      <c r="E765" s="106"/>
      <c r="F765" s="106"/>
      <c r="G765" s="106"/>
      <c r="H765" s="106"/>
      <c r="I765" s="106"/>
      <c r="J765" s="106"/>
      <c r="K765" s="315"/>
    </row>
    <row r="766" customHeight="1" spans="1:11">
      <c r="A766" s="106"/>
      <c r="B766" s="106"/>
      <c r="C766" s="106"/>
      <c r="D766" s="106"/>
      <c r="E766" s="106"/>
      <c r="F766" s="106"/>
      <c r="G766" s="106"/>
      <c r="H766" s="106"/>
      <c r="I766" s="106"/>
      <c r="J766" s="106"/>
      <c r="K766" s="315"/>
    </row>
    <row r="767" customHeight="1" spans="1:11">
      <c r="A767" s="106"/>
      <c r="B767" s="106"/>
      <c r="C767" s="106"/>
      <c r="D767" s="106"/>
      <c r="E767" s="106"/>
      <c r="F767" s="106"/>
      <c r="G767" s="106"/>
      <c r="H767" s="106"/>
      <c r="I767" s="106"/>
      <c r="J767" s="106"/>
      <c r="K767" s="315"/>
    </row>
    <row r="768" customHeight="1" spans="1:11">
      <c r="A768" s="106"/>
      <c r="B768" s="106"/>
      <c r="C768" s="106"/>
      <c r="D768" s="106"/>
      <c r="E768" s="106"/>
      <c r="F768" s="106"/>
      <c r="G768" s="106"/>
      <c r="H768" s="106"/>
      <c r="I768" s="106"/>
      <c r="J768" s="106"/>
      <c r="K768" s="315"/>
    </row>
    <row r="769" customHeight="1" spans="1:11">
      <c r="A769" s="106"/>
      <c r="B769" s="106"/>
      <c r="C769" s="106"/>
      <c r="D769" s="106"/>
      <c r="E769" s="106"/>
      <c r="F769" s="106"/>
      <c r="G769" s="106"/>
      <c r="H769" s="106"/>
      <c r="I769" s="106"/>
      <c r="J769" s="106"/>
      <c r="K769" s="315"/>
    </row>
    <row r="770" customHeight="1" spans="1:11">
      <c r="A770" s="106"/>
      <c r="B770" s="106"/>
      <c r="C770" s="106"/>
      <c r="D770" s="106"/>
      <c r="E770" s="106"/>
      <c r="F770" s="106"/>
      <c r="G770" s="106"/>
      <c r="H770" s="106"/>
      <c r="I770" s="106"/>
      <c r="J770" s="106"/>
      <c r="K770" s="315"/>
    </row>
    <row r="771" customHeight="1" spans="1:11">
      <c r="A771" s="106"/>
      <c r="B771" s="106"/>
      <c r="C771" s="106"/>
      <c r="D771" s="106"/>
      <c r="E771" s="106"/>
      <c r="F771" s="106"/>
      <c r="G771" s="106"/>
      <c r="H771" s="106"/>
      <c r="I771" s="106"/>
      <c r="J771" s="106"/>
      <c r="K771" s="315"/>
    </row>
    <row r="772" customHeight="1" spans="1:11">
      <c r="A772" s="106"/>
      <c r="B772" s="106"/>
      <c r="C772" s="106"/>
      <c r="D772" s="106"/>
      <c r="E772" s="106"/>
      <c r="F772" s="106"/>
      <c r="G772" s="106"/>
      <c r="H772" s="106"/>
      <c r="I772" s="106"/>
      <c r="J772" s="106"/>
      <c r="K772" s="315"/>
    </row>
    <row r="773" customHeight="1" spans="1:11">
      <c r="A773" s="106"/>
      <c r="B773" s="106"/>
      <c r="C773" s="106"/>
      <c r="D773" s="106"/>
      <c r="E773" s="106"/>
      <c r="F773" s="106"/>
      <c r="G773" s="106"/>
      <c r="H773" s="106"/>
      <c r="I773" s="106"/>
      <c r="J773" s="106"/>
      <c r="K773" s="315"/>
    </row>
    <row r="774" customHeight="1" spans="1:11">
      <c r="A774" s="106"/>
      <c r="B774" s="106"/>
      <c r="C774" s="106"/>
      <c r="D774" s="106"/>
      <c r="E774" s="106"/>
      <c r="F774" s="106"/>
      <c r="G774" s="106"/>
      <c r="H774" s="106"/>
      <c r="I774" s="106"/>
      <c r="J774" s="106"/>
      <c r="K774" s="315"/>
    </row>
    <row r="775" customHeight="1" spans="1:11">
      <c r="A775" s="106"/>
      <c r="B775" s="106"/>
      <c r="C775" s="106"/>
      <c r="D775" s="106"/>
      <c r="E775" s="106"/>
      <c r="F775" s="106"/>
      <c r="G775" s="106"/>
      <c r="H775" s="106"/>
      <c r="I775" s="106"/>
      <c r="J775" s="106"/>
      <c r="K775" s="315"/>
    </row>
    <row r="776" customHeight="1" spans="1:11">
      <c r="A776" s="106"/>
      <c r="B776" s="106"/>
      <c r="C776" s="106"/>
      <c r="D776" s="106"/>
      <c r="E776" s="106"/>
      <c r="F776" s="106"/>
      <c r="G776" s="106"/>
      <c r="H776" s="106"/>
      <c r="I776" s="106"/>
      <c r="J776" s="106"/>
      <c r="K776" s="315"/>
    </row>
    <row r="777" customHeight="1" spans="1:11">
      <c r="A777" s="106"/>
      <c r="B777" s="106"/>
      <c r="C777" s="106"/>
      <c r="D777" s="106"/>
      <c r="E777" s="106"/>
      <c r="F777" s="106"/>
      <c r="G777" s="106"/>
      <c r="H777" s="106"/>
      <c r="I777" s="106"/>
      <c r="J777" s="106"/>
      <c r="K777" s="315"/>
    </row>
    <row r="778" customHeight="1" spans="1:11">
      <c r="A778" s="106"/>
      <c r="B778" s="106"/>
      <c r="C778" s="106"/>
      <c r="D778" s="106"/>
      <c r="E778" s="106"/>
      <c r="F778" s="106"/>
      <c r="G778" s="106"/>
      <c r="H778" s="106"/>
      <c r="I778" s="106"/>
      <c r="J778" s="106"/>
      <c r="K778" s="315"/>
    </row>
    <row r="779" customHeight="1" spans="1:11">
      <c r="A779" s="106"/>
      <c r="B779" s="106"/>
      <c r="C779" s="106"/>
      <c r="D779" s="106"/>
      <c r="E779" s="106"/>
      <c r="F779" s="106"/>
      <c r="G779" s="106"/>
      <c r="H779" s="106"/>
      <c r="I779" s="106"/>
      <c r="J779" s="106"/>
      <c r="K779" s="315"/>
    </row>
    <row r="780" customHeight="1" spans="1:11">
      <c r="A780" s="106"/>
      <c r="B780" s="106"/>
      <c r="C780" s="106"/>
      <c r="D780" s="106"/>
      <c r="E780" s="106"/>
      <c r="F780" s="106"/>
      <c r="G780" s="106"/>
      <c r="H780" s="106"/>
      <c r="I780" s="106"/>
      <c r="J780" s="106"/>
      <c r="K780" s="315"/>
    </row>
    <row r="781" customHeight="1" spans="1:11">
      <c r="A781" s="106"/>
      <c r="B781" s="106"/>
      <c r="C781" s="106"/>
      <c r="D781" s="106"/>
      <c r="E781" s="106"/>
      <c r="F781" s="106"/>
      <c r="G781" s="106"/>
      <c r="H781" s="106"/>
      <c r="I781" s="106"/>
      <c r="J781" s="106"/>
      <c r="K781" s="315"/>
    </row>
    <row r="782" customHeight="1" spans="1:11">
      <c r="A782" s="106"/>
      <c r="B782" s="106"/>
      <c r="C782" s="106"/>
      <c r="D782" s="106"/>
      <c r="E782" s="106"/>
      <c r="F782" s="106"/>
      <c r="G782" s="106"/>
      <c r="H782" s="106"/>
      <c r="I782" s="106"/>
      <c r="J782" s="106"/>
      <c r="K782" s="315"/>
    </row>
    <row r="783" customHeight="1" spans="1:11">
      <c r="A783" s="106"/>
      <c r="B783" s="106"/>
      <c r="C783" s="106"/>
      <c r="D783" s="106"/>
      <c r="E783" s="106"/>
      <c r="F783" s="106"/>
      <c r="G783" s="106"/>
      <c r="H783" s="106"/>
      <c r="I783" s="106"/>
      <c r="J783" s="106"/>
      <c r="K783" s="315"/>
    </row>
    <row r="784" customHeight="1" spans="1:11">
      <c r="A784" s="106"/>
      <c r="B784" s="106"/>
      <c r="C784" s="106"/>
      <c r="D784" s="106"/>
      <c r="E784" s="106"/>
      <c r="F784" s="106"/>
      <c r="G784" s="106"/>
      <c r="H784" s="106"/>
      <c r="I784" s="106"/>
      <c r="J784" s="106"/>
      <c r="K784" s="315"/>
    </row>
    <row r="785" customHeight="1" spans="1:11">
      <c r="A785" s="106"/>
      <c r="B785" s="106"/>
      <c r="C785" s="106"/>
      <c r="D785" s="106"/>
      <c r="E785" s="106"/>
      <c r="F785" s="106"/>
      <c r="G785" s="106"/>
      <c r="H785" s="106"/>
      <c r="I785" s="106"/>
      <c r="J785" s="106"/>
      <c r="K785" s="315"/>
    </row>
    <row r="786" customHeight="1" spans="1:11">
      <c r="A786" s="106"/>
      <c r="B786" s="106"/>
      <c r="C786" s="106"/>
      <c r="D786" s="106"/>
      <c r="E786" s="106"/>
      <c r="F786" s="106"/>
      <c r="G786" s="106"/>
      <c r="H786" s="106"/>
      <c r="I786" s="106"/>
      <c r="J786" s="106"/>
      <c r="K786" s="315"/>
    </row>
    <row r="787" customHeight="1" spans="1:11">
      <c r="A787" s="106"/>
      <c r="B787" s="106"/>
      <c r="C787" s="106"/>
      <c r="D787" s="106"/>
      <c r="E787" s="106"/>
      <c r="F787" s="106"/>
      <c r="G787" s="106"/>
      <c r="H787" s="106"/>
      <c r="I787" s="106"/>
      <c r="J787" s="106"/>
      <c r="K787" s="315"/>
    </row>
    <row r="788" customHeight="1" spans="1:11">
      <c r="A788" s="106"/>
      <c r="B788" s="106"/>
      <c r="C788" s="106"/>
      <c r="D788" s="106"/>
      <c r="E788" s="106"/>
      <c r="F788" s="106"/>
      <c r="G788" s="106"/>
      <c r="H788" s="106"/>
      <c r="I788" s="106"/>
      <c r="J788" s="106"/>
      <c r="K788" s="315"/>
    </row>
    <row r="789" customHeight="1" spans="1:11">
      <c r="A789" s="106"/>
      <c r="B789" s="106"/>
      <c r="C789" s="106"/>
      <c r="D789" s="106"/>
      <c r="E789" s="106"/>
      <c r="F789" s="106"/>
      <c r="G789" s="106"/>
      <c r="H789" s="106"/>
      <c r="I789" s="106"/>
      <c r="J789" s="106"/>
      <c r="K789" s="315"/>
    </row>
    <row r="790" customHeight="1" spans="1:11">
      <c r="A790" s="106"/>
      <c r="B790" s="106"/>
      <c r="C790" s="106"/>
      <c r="D790" s="106"/>
      <c r="E790" s="106"/>
      <c r="F790" s="106"/>
      <c r="G790" s="106"/>
      <c r="H790" s="106"/>
      <c r="I790" s="106"/>
      <c r="J790" s="106"/>
      <c r="K790" s="315"/>
    </row>
    <row r="791" customHeight="1" spans="1:11">
      <c r="A791" s="106"/>
      <c r="B791" s="106"/>
      <c r="C791" s="106"/>
      <c r="D791" s="106"/>
      <c r="E791" s="106"/>
      <c r="F791" s="106"/>
      <c r="G791" s="106"/>
      <c r="H791" s="106"/>
      <c r="I791" s="106"/>
      <c r="J791" s="106"/>
      <c r="K791" s="315"/>
    </row>
    <row r="792" customHeight="1" spans="1:11">
      <c r="A792" s="106"/>
      <c r="B792" s="106"/>
      <c r="C792" s="106"/>
      <c r="D792" s="106"/>
      <c r="E792" s="106"/>
      <c r="F792" s="106"/>
      <c r="G792" s="106"/>
      <c r="H792" s="106"/>
      <c r="I792" s="106"/>
      <c r="J792" s="106"/>
      <c r="K792" s="315"/>
    </row>
    <row r="793" customHeight="1" spans="1:11">
      <c r="A793" s="106"/>
      <c r="B793" s="106"/>
      <c r="C793" s="106"/>
      <c r="D793" s="106"/>
      <c r="E793" s="106"/>
      <c r="F793" s="106"/>
      <c r="G793" s="106"/>
      <c r="H793" s="106"/>
      <c r="I793" s="106"/>
      <c r="J793" s="106"/>
      <c r="K793" s="315"/>
    </row>
    <row r="794" customHeight="1" spans="1:11">
      <c r="A794" s="106"/>
      <c r="B794" s="106"/>
      <c r="C794" s="106"/>
      <c r="D794" s="106"/>
      <c r="E794" s="106"/>
      <c r="F794" s="106"/>
      <c r="G794" s="106"/>
      <c r="H794" s="106"/>
      <c r="I794" s="106"/>
      <c r="J794" s="106"/>
      <c r="K794" s="315"/>
    </row>
    <row r="795" customHeight="1" spans="1:11">
      <c r="A795" s="106"/>
      <c r="B795" s="106"/>
      <c r="C795" s="106"/>
      <c r="D795" s="106"/>
      <c r="E795" s="106"/>
      <c r="F795" s="106"/>
      <c r="G795" s="106"/>
      <c r="H795" s="106"/>
      <c r="I795" s="106"/>
      <c r="J795" s="106"/>
      <c r="K795" s="315"/>
    </row>
    <row r="796" customHeight="1" spans="1:11">
      <c r="A796" s="106"/>
      <c r="B796" s="106"/>
      <c r="C796" s="106"/>
      <c r="D796" s="106"/>
      <c r="E796" s="106"/>
      <c r="F796" s="106"/>
      <c r="G796" s="106"/>
      <c r="H796" s="106"/>
      <c r="I796" s="106"/>
      <c r="J796" s="106"/>
      <c r="K796" s="315"/>
    </row>
    <row r="797" customHeight="1" spans="1:11">
      <c r="A797" s="106"/>
      <c r="B797" s="106"/>
      <c r="C797" s="106"/>
      <c r="D797" s="106"/>
      <c r="E797" s="106"/>
      <c r="F797" s="106"/>
      <c r="G797" s="106"/>
      <c r="H797" s="106"/>
      <c r="I797" s="106"/>
      <c r="J797" s="106"/>
      <c r="K797" s="315"/>
    </row>
    <row r="798" customHeight="1" spans="1:11">
      <c r="A798" s="106"/>
      <c r="B798" s="106"/>
      <c r="C798" s="106"/>
      <c r="D798" s="106"/>
      <c r="E798" s="106"/>
      <c r="F798" s="106"/>
      <c r="G798" s="106"/>
      <c r="H798" s="106"/>
      <c r="I798" s="106"/>
      <c r="J798" s="106"/>
      <c r="K798" s="315"/>
    </row>
    <row r="799" customHeight="1" spans="1:11">
      <c r="A799" s="106"/>
      <c r="B799" s="106"/>
      <c r="C799" s="106"/>
      <c r="D799" s="106"/>
      <c r="E799" s="106"/>
      <c r="F799" s="106"/>
      <c r="G799" s="106"/>
      <c r="H799" s="106"/>
      <c r="I799" s="106"/>
      <c r="J799" s="106"/>
      <c r="K799" s="315"/>
    </row>
    <row r="800" customHeight="1" spans="1:11">
      <c r="A800" s="106"/>
      <c r="B800" s="106"/>
      <c r="C800" s="106"/>
      <c r="D800" s="106"/>
      <c r="E800" s="106"/>
      <c r="F800" s="106"/>
      <c r="G800" s="106"/>
      <c r="H800" s="106"/>
      <c r="I800" s="106"/>
      <c r="J800" s="106"/>
      <c r="K800" s="315"/>
    </row>
    <row r="801" customHeight="1" spans="1:11">
      <c r="A801" s="106"/>
      <c r="B801" s="106"/>
      <c r="C801" s="106"/>
      <c r="D801" s="106"/>
      <c r="E801" s="106"/>
      <c r="F801" s="106"/>
      <c r="G801" s="106"/>
      <c r="H801" s="106"/>
      <c r="I801" s="106"/>
      <c r="J801" s="106"/>
      <c r="K801" s="315"/>
    </row>
    <row r="802" customHeight="1" spans="1:11">
      <c r="A802" s="106"/>
      <c r="B802" s="106"/>
      <c r="C802" s="106"/>
      <c r="D802" s="106"/>
      <c r="E802" s="106"/>
      <c r="F802" s="106"/>
      <c r="G802" s="106"/>
      <c r="H802" s="106"/>
      <c r="I802" s="106"/>
      <c r="J802" s="106"/>
      <c r="K802" s="315"/>
    </row>
    <row r="803" customHeight="1" spans="1:11">
      <c r="A803" s="106"/>
      <c r="B803" s="106"/>
      <c r="C803" s="106"/>
      <c r="D803" s="106"/>
      <c r="E803" s="106"/>
      <c r="F803" s="106"/>
      <c r="G803" s="106"/>
      <c r="H803" s="106"/>
      <c r="I803" s="106"/>
      <c r="J803" s="106"/>
      <c r="K803" s="315"/>
    </row>
    <row r="804" customHeight="1" spans="1:11">
      <c r="A804" s="106"/>
      <c r="B804" s="106"/>
      <c r="C804" s="106"/>
      <c r="D804" s="106"/>
      <c r="E804" s="106"/>
      <c r="F804" s="106"/>
      <c r="G804" s="106"/>
      <c r="H804" s="106"/>
      <c r="I804" s="106"/>
      <c r="J804" s="106"/>
      <c r="K804" s="315"/>
    </row>
    <row r="805" customHeight="1" spans="1:11">
      <c r="A805" s="106"/>
      <c r="B805" s="106"/>
      <c r="C805" s="106"/>
      <c r="D805" s="106"/>
      <c r="E805" s="106"/>
      <c r="F805" s="106"/>
      <c r="G805" s="106"/>
      <c r="H805" s="106"/>
      <c r="I805" s="106"/>
      <c r="J805" s="106"/>
      <c r="K805" s="315"/>
    </row>
    <row r="806" customHeight="1" spans="1:11">
      <c r="A806" s="106"/>
      <c r="B806" s="106"/>
      <c r="C806" s="106"/>
      <c r="D806" s="106"/>
      <c r="E806" s="106"/>
      <c r="F806" s="106"/>
      <c r="G806" s="106"/>
      <c r="H806" s="106"/>
      <c r="I806" s="106"/>
      <c r="J806" s="106"/>
      <c r="K806" s="315"/>
    </row>
    <row r="807" customHeight="1" spans="1:11">
      <c r="A807" s="106"/>
      <c r="B807" s="106"/>
      <c r="C807" s="106"/>
      <c r="D807" s="106"/>
      <c r="E807" s="106"/>
      <c r="F807" s="106"/>
      <c r="G807" s="106"/>
      <c r="H807" s="106"/>
      <c r="I807" s="106"/>
      <c r="J807" s="106"/>
      <c r="K807" s="315"/>
    </row>
    <row r="808" customHeight="1" spans="1:11">
      <c r="A808" s="106"/>
      <c r="B808" s="106"/>
      <c r="C808" s="106"/>
      <c r="D808" s="106"/>
      <c r="E808" s="106"/>
      <c r="F808" s="106"/>
      <c r="G808" s="106"/>
      <c r="H808" s="106"/>
      <c r="I808" s="106"/>
      <c r="J808" s="106"/>
      <c r="K808" s="315"/>
    </row>
    <row r="809" customHeight="1" spans="1:11">
      <c r="A809" s="106"/>
      <c r="B809" s="106"/>
      <c r="C809" s="106"/>
      <c r="D809" s="106"/>
      <c r="E809" s="106"/>
      <c r="F809" s="106"/>
      <c r="G809" s="106"/>
      <c r="H809" s="106"/>
      <c r="I809" s="106"/>
      <c r="J809" s="106"/>
      <c r="K809" s="315"/>
    </row>
    <row r="810" customHeight="1" spans="1:11">
      <c r="A810" s="106"/>
      <c r="B810" s="106"/>
      <c r="C810" s="106"/>
      <c r="D810" s="106"/>
      <c r="E810" s="106"/>
      <c r="F810" s="106"/>
      <c r="G810" s="106"/>
      <c r="H810" s="106"/>
      <c r="I810" s="106"/>
      <c r="J810" s="106"/>
      <c r="K810" s="315"/>
    </row>
    <row r="811" customHeight="1" spans="1:11">
      <c r="A811" s="106"/>
      <c r="B811" s="106"/>
      <c r="C811" s="106"/>
      <c r="D811" s="106"/>
      <c r="E811" s="106"/>
      <c r="F811" s="106"/>
      <c r="G811" s="106"/>
      <c r="H811" s="106"/>
      <c r="I811" s="106"/>
      <c r="J811" s="106"/>
      <c r="K811" s="315"/>
    </row>
    <row r="812" customHeight="1" spans="1:11">
      <c r="A812" s="106"/>
      <c r="B812" s="106"/>
      <c r="C812" s="106"/>
      <c r="D812" s="106"/>
      <c r="E812" s="106"/>
      <c r="F812" s="106"/>
      <c r="G812" s="106"/>
      <c r="H812" s="106"/>
      <c r="I812" s="106"/>
      <c r="J812" s="106"/>
      <c r="K812" s="315"/>
    </row>
    <row r="813" customHeight="1" spans="1:11">
      <c r="A813" s="106"/>
      <c r="B813" s="106"/>
      <c r="C813" s="106"/>
      <c r="D813" s="106"/>
      <c r="E813" s="106"/>
      <c r="F813" s="106"/>
      <c r="G813" s="106"/>
      <c r="H813" s="106"/>
      <c r="I813" s="106"/>
      <c r="J813" s="106"/>
      <c r="K813" s="315"/>
    </row>
    <row r="814" customHeight="1" spans="1:11">
      <c r="A814" s="106"/>
      <c r="B814" s="106"/>
      <c r="C814" s="106"/>
      <c r="D814" s="106"/>
      <c r="E814" s="106"/>
      <c r="F814" s="106"/>
      <c r="G814" s="106"/>
      <c r="H814" s="106"/>
      <c r="I814" s="106"/>
      <c r="J814" s="106"/>
      <c r="K814" s="315"/>
    </row>
    <row r="815" customHeight="1" spans="1:11">
      <c r="A815" s="106"/>
      <c r="B815" s="106"/>
      <c r="C815" s="106"/>
      <c r="D815" s="106"/>
      <c r="E815" s="106"/>
      <c r="F815" s="106"/>
      <c r="G815" s="106"/>
      <c r="H815" s="106"/>
      <c r="I815" s="106"/>
      <c r="J815" s="106"/>
      <c r="K815" s="315"/>
    </row>
    <row r="816" customHeight="1" spans="1:11">
      <c r="A816" s="106"/>
      <c r="B816" s="106"/>
      <c r="C816" s="106"/>
      <c r="D816" s="106"/>
      <c r="E816" s="106"/>
      <c r="F816" s="106"/>
      <c r="G816" s="106"/>
      <c r="H816" s="106"/>
      <c r="I816" s="106"/>
      <c r="J816" s="106"/>
      <c r="K816" s="315"/>
    </row>
    <row r="817" customHeight="1" spans="1:11">
      <c r="A817" s="106"/>
      <c r="B817" s="106"/>
      <c r="C817" s="106"/>
      <c r="D817" s="106"/>
      <c r="E817" s="106"/>
      <c r="F817" s="106"/>
      <c r="G817" s="106"/>
      <c r="H817" s="106"/>
      <c r="I817" s="106"/>
      <c r="J817" s="106"/>
      <c r="K817" s="315"/>
    </row>
    <row r="818" customHeight="1" spans="1:11">
      <c r="A818" s="106"/>
      <c r="B818" s="106"/>
      <c r="C818" s="106"/>
      <c r="D818" s="106"/>
      <c r="E818" s="106"/>
      <c r="F818" s="106"/>
      <c r="G818" s="106"/>
      <c r="H818" s="106"/>
      <c r="I818" s="106"/>
      <c r="J818" s="106"/>
      <c r="K818" s="315"/>
    </row>
    <row r="819" customHeight="1" spans="1:11">
      <c r="A819" s="106"/>
      <c r="B819" s="106"/>
      <c r="C819" s="106"/>
      <c r="D819" s="106"/>
      <c r="E819" s="106"/>
      <c r="F819" s="106"/>
      <c r="G819" s="106"/>
      <c r="H819" s="106"/>
      <c r="I819" s="106"/>
      <c r="J819" s="106"/>
      <c r="K819" s="315"/>
    </row>
    <row r="820" customHeight="1" spans="1:11">
      <c r="A820" s="106"/>
      <c r="B820" s="106"/>
      <c r="C820" s="106"/>
      <c r="D820" s="106"/>
      <c r="E820" s="106"/>
      <c r="F820" s="106"/>
      <c r="G820" s="106"/>
      <c r="H820" s="106"/>
      <c r="I820" s="106"/>
      <c r="J820" s="106"/>
      <c r="K820" s="315"/>
    </row>
    <row r="821" customHeight="1" spans="1:11">
      <c r="A821" s="106"/>
      <c r="B821" s="106"/>
      <c r="C821" s="106"/>
      <c r="D821" s="106"/>
      <c r="E821" s="106"/>
      <c r="F821" s="106"/>
      <c r="G821" s="106"/>
      <c r="H821" s="106"/>
      <c r="I821" s="106"/>
      <c r="J821" s="106"/>
      <c r="K821" s="315"/>
    </row>
    <row r="822" customHeight="1" spans="1:11">
      <c r="A822" s="106"/>
      <c r="B822" s="106"/>
      <c r="C822" s="106"/>
      <c r="D822" s="106"/>
      <c r="E822" s="106"/>
      <c r="F822" s="106"/>
      <c r="G822" s="106"/>
      <c r="H822" s="106"/>
      <c r="I822" s="106"/>
      <c r="J822" s="106"/>
      <c r="K822" s="315"/>
    </row>
    <row r="823" customHeight="1" spans="1:11">
      <c r="A823" s="106"/>
      <c r="B823" s="106"/>
      <c r="C823" s="106"/>
      <c r="D823" s="106"/>
      <c r="E823" s="106"/>
      <c r="F823" s="106"/>
      <c r="G823" s="106"/>
      <c r="H823" s="106"/>
      <c r="I823" s="106"/>
      <c r="J823" s="106"/>
      <c r="K823" s="315"/>
    </row>
    <row r="824" customHeight="1" spans="1:11">
      <c r="A824" s="106"/>
      <c r="B824" s="106"/>
      <c r="C824" s="106"/>
      <c r="D824" s="106"/>
      <c r="E824" s="106"/>
      <c r="F824" s="106"/>
      <c r="G824" s="106"/>
      <c r="H824" s="106"/>
      <c r="I824" s="106"/>
      <c r="J824" s="106"/>
      <c r="K824" s="315"/>
    </row>
    <row r="825" customHeight="1" spans="1:11">
      <c r="A825" s="106"/>
      <c r="B825" s="106"/>
      <c r="C825" s="106"/>
      <c r="D825" s="106"/>
      <c r="E825" s="106"/>
      <c r="F825" s="106"/>
      <c r="G825" s="106"/>
      <c r="H825" s="106"/>
      <c r="I825" s="106"/>
      <c r="J825" s="106"/>
      <c r="K825" s="315"/>
    </row>
    <row r="826" customHeight="1" spans="1:11">
      <c r="A826" s="106"/>
      <c r="B826" s="106"/>
      <c r="C826" s="106"/>
      <c r="D826" s="106"/>
      <c r="E826" s="106"/>
      <c r="F826" s="106"/>
      <c r="G826" s="106"/>
      <c r="H826" s="106"/>
      <c r="I826" s="106"/>
      <c r="J826" s="106"/>
      <c r="K826" s="315"/>
    </row>
    <row r="827" customHeight="1" spans="1:11">
      <c r="A827" s="106"/>
      <c r="B827" s="106"/>
      <c r="C827" s="106"/>
      <c r="D827" s="106"/>
      <c r="E827" s="106"/>
      <c r="F827" s="106"/>
      <c r="G827" s="106"/>
      <c r="H827" s="106"/>
      <c r="I827" s="106"/>
      <c r="J827" s="106"/>
      <c r="K827" s="315"/>
    </row>
    <row r="828" customHeight="1" spans="1:11">
      <c r="A828" s="106"/>
      <c r="B828" s="106"/>
      <c r="C828" s="106"/>
      <c r="D828" s="106"/>
      <c r="E828" s="106"/>
      <c r="F828" s="106"/>
      <c r="G828" s="106"/>
      <c r="H828" s="106"/>
      <c r="I828" s="106"/>
      <c r="J828" s="106"/>
      <c r="K828" s="315"/>
    </row>
    <row r="829" customHeight="1" spans="1:11">
      <c r="A829" s="106"/>
      <c r="B829" s="106"/>
      <c r="C829" s="106"/>
      <c r="D829" s="106"/>
      <c r="E829" s="106"/>
      <c r="F829" s="106"/>
      <c r="G829" s="106"/>
      <c r="H829" s="106"/>
      <c r="I829" s="106"/>
      <c r="J829" s="106"/>
      <c r="K829" s="315"/>
    </row>
    <row r="830" customHeight="1" spans="1:11">
      <c r="A830" s="106"/>
      <c r="B830" s="106"/>
      <c r="C830" s="106"/>
      <c r="D830" s="106"/>
      <c r="E830" s="106"/>
      <c r="F830" s="106"/>
      <c r="G830" s="106"/>
      <c r="H830" s="106"/>
      <c r="I830" s="106"/>
      <c r="J830" s="106"/>
      <c r="K830" s="315"/>
    </row>
    <row r="831" customHeight="1" spans="1:11">
      <c r="A831" s="106"/>
      <c r="B831" s="106"/>
      <c r="C831" s="106"/>
      <c r="D831" s="106"/>
      <c r="E831" s="106"/>
      <c r="F831" s="106"/>
      <c r="G831" s="106"/>
      <c r="H831" s="106"/>
      <c r="I831" s="106"/>
      <c r="J831" s="106"/>
      <c r="K831" s="315"/>
    </row>
    <row r="832" customHeight="1" spans="1:11">
      <c r="A832" s="106"/>
      <c r="B832" s="106"/>
      <c r="C832" s="106"/>
      <c r="D832" s="106"/>
      <c r="E832" s="106"/>
      <c r="F832" s="106"/>
      <c r="G832" s="106"/>
      <c r="H832" s="106"/>
      <c r="I832" s="106"/>
      <c r="J832" s="106"/>
      <c r="K832" s="315"/>
    </row>
    <row r="833" customHeight="1" spans="1:11">
      <c r="A833" s="106"/>
      <c r="B833" s="106"/>
      <c r="C833" s="106"/>
      <c r="D833" s="106"/>
      <c r="E833" s="106"/>
      <c r="F833" s="106"/>
      <c r="G833" s="106"/>
      <c r="H833" s="106"/>
      <c r="I833" s="106"/>
      <c r="J833" s="106"/>
      <c r="K833" s="315"/>
    </row>
    <row r="834" customHeight="1" spans="1:11">
      <c r="A834" s="106"/>
      <c r="B834" s="106"/>
      <c r="C834" s="106"/>
      <c r="D834" s="106"/>
      <c r="E834" s="106"/>
      <c r="F834" s="106"/>
      <c r="G834" s="106"/>
      <c r="H834" s="106"/>
      <c r="I834" s="106"/>
      <c r="J834" s="106"/>
      <c r="K834" s="315"/>
    </row>
    <row r="835" customHeight="1" spans="1:11">
      <c r="A835" s="106"/>
      <c r="B835" s="106"/>
      <c r="C835" s="106"/>
      <c r="D835" s="106"/>
      <c r="E835" s="106"/>
      <c r="F835" s="106"/>
      <c r="G835" s="106"/>
      <c r="H835" s="106"/>
      <c r="I835" s="106"/>
      <c r="J835" s="106"/>
      <c r="K835" s="315"/>
    </row>
    <row r="836" customHeight="1" spans="1:11">
      <c r="A836" s="106"/>
      <c r="B836" s="106"/>
      <c r="C836" s="106"/>
      <c r="D836" s="106"/>
      <c r="E836" s="106"/>
      <c r="F836" s="106"/>
      <c r="G836" s="106"/>
      <c r="H836" s="106"/>
      <c r="I836" s="106"/>
      <c r="J836" s="106"/>
      <c r="K836" s="315"/>
    </row>
    <row r="837" customHeight="1" spans="1:11">
      <c r="A837" s="106"/>
      <c r="B837" s="106"/>
      <c r="C837" s="106"/>
      <c r="D837" s="106"/>
      <c r="E837" s="106"/>
      <c r="F837" s="106"/>
      <c r="G837" s="106"/>
      <c r="H837" s="106"/>
      <c r="I837" s="106"/>
      <c r="J837" s="106"/>
      <c r="K837" s="315"/>
    </row>
    <row r="838" customHeight="1" spans="1:11">
      <c r="A838" s="106"/>
      <c r="B838" s="106"/>
      <c r="C838" s="106"/>
      <c r="D838" s="106"/>
      <c r="E838" s="106"/>
      <c r="F838" s="106"/>
      <c r="G838" s="106"/>
      <c r="H838" s="106"/>
      <c r="I838" s="106"/>
      <c r="J838" s="106"/>
      <c r="K838" s="315"/>
    </row>
    <row r="839" customHeight="1" spans="1:11">
      <c r="A839" s="106"/>
      <c r="B839" s="106"/>
      <c r="C839" s="106"/>
      <c r="D839" s="106"/>
      <c r="E839" s="106"/>
      <c r="F839" s="106"/>
      <c r="G839" s="106"/>
      <c r="H839" s="106"/>
      <c r="I839" s="106"/>
      <c r="J839" s="106"/>
      <c r="K839" s="315"/>
    </row>
    <row r="840" customHeight="1" spans="1:11">
      <c r="A840" s="106"/>
      <c r="B840" s="106"/>
      <c r="C840" s="106"/>
      <c r="D840" s="106"/>
      <c r="E840" s="106"/>
      <c r="F840" s="106"/>
      <c r="G840" s="106"/>
      <c r="H840" s="106"/>
      <c r="I840" s="106"/>
      <c r="J840" s="106"/>
      <c r="K840" s="315"/>
    </row>
    <row r="841" customHeight="1" spans="1:11">
      <c r="A841" s="106"/>
      <c r="B841" s="106"/>
      <c r="C841" s="106"/>
      <c r="D841" s="106"/>
      <c r="E841" s="106"/>
      <c r="F841" s="106"/>
      <c r="G841" s="106"/>
      <c r="H841" s="106"/>
      <c r="I841" s="106"/>
      <c r="J841" s="106"/>
      <c r="K841" s="315"/>
    </row>
    <row r="842" customHeight="1" spans="1:11">
      <c r="A842" s="106"/>
      <c r="B842" s="106"/>
      <c r="C842" s="106"/>
      <c r="D842" s="106"/>
      <c r="E842" s="106"/>
      <c r="F842" s="106"/>
      <c r="G842" s="106"/>
      <c r="H842" s="106"/>
      <c r="I842" s="106"/>
      <c r="J842" s="106"/>
      <c r="K842" s="315"/>
    </row>
    <row r="843" customHeight="1" spans="1:11">
      <c r="A843" s="106"/>
      <c r="B843" s="106"/>
      <c r="C843" s="106"/>
      <c r="D843" s="106"/>
      <c r="E843" s="106"/>
      <c r="F843" s="106"/>
      <c r="G843" s="106"/>
      <c r="H843" s="106"/>
      <c r="I843" s="106"/>
      <c r="J843" s="106"/>
      <c r="K843" s="315"/>
    </row>
    <row r="844" customHeight="1" spans="1:11">
      <c r="A844" s="106"/>
      <c r="B844" s="106"/>
      <c r="C844" s="106"/>
      <c r="D844" s="106"/>
      <c r="E844" s="106"/>
      <c r="F844" s="106"/>
      <c r="G844" s="106"/>
      <c r="H844" s="106"/>
      <c r="I844" s="106"/>
      <c r="J844" s="106"/>
      <c r="K844" s="315"/>
    </row>
    <row r="845" customHeight="1" spans="1:11">
      <c r="A845" s="106"/>
      <c r="B845" s="106"/>
      <c r="C845" s="106"/>
      <c r="D845" s="106"/>
      <c r="E845" s="106"/>
      <c r="F845" s="106"/>
      <c r="G845" s="106"/>
      <c r="H845" s="106"/>
      <c r="I845" s="106"/>
      <c r="J845" s="106"/>
      <c r="K845" s="315"/>
    </row>
    <row r="846" customHeight="1" spans="1:11">
      <c r="A846" s="106"/>
      <c r="B846" s="106"/>
      <c r="C846" s="106"/>
      <c r="D846" s="106"/>
      <c r="E846" s="106"/>
      <c r="F846" s="106"/>
      <c r="G846" s="106"/>
      <c r="H846" s="106"/>
      <c r="I846" s="106"/>
      <c r="J846" s="106"/>
      <c r="K846" s="315"/>
    </row>
    <row r="847" customHeight="1" spans="1:11">
      <c r="A847" s="106"/>
      <c r="B847" s="106"/>
      <c r="C847" s="106"/>
      <c r="D847" s="106"/>
      <c r="E847" s="106"/>
      <c r="F847" s="106"/>
      <c r="G847" s="106"/>
      <c r="H847" s="106"/>
      <c r="I847" s="106"/>
      <c r="J847" s="106"/>
      <c r="K847" s="315"/>
    </row>
    <row r="848" customHeight="1" spans="1:11">
      <c r="A848" s="106"/>
      <c r="B848" s="106"/>
      <c r="C848" s="106"/>
      <c r="D848" s="106"/>
      <c r="E848" s="106"/>
      <c r="F848" s="106"/>
      <c r="G848" s="106"/>
      <c r="H848" s="106"/>
      <c r="I848" s="106"/>
      <c r="J848" s="106"/>
      <c r="K848" s="315"/>
    </row>
    <row r="849" customHeight="1" spans="1:11">
      <c r="A849" s="106"/>
      <c r="B849" s="106"/>
      <c r="C849" s="106"/>
      <c r="D849" s="106"/>
      <c r="E849" s="106"/>
      <c r="F849" s="106"/>
      <c r="G849" s="106"/>
      <c r="H849" s="106"/>
      <c r="I849" s="106"/>
      <c r="J849" s="106"/>
      <c r="K849" s="315"/>
    </row>
    <row r="850" customHeight="1" spans="1:11">
      <c r="A850" s="106"/>
      <c r="B850" s="106"/>
      <c r="C850" s="106"/>
      <c r="D850" s="106"/>
      <c r="E850" s="106"/>
      <c r="F850" s="106"/>
      <c r="G850" s="106"/>
      <c r="H850" s="106"/>
      <c r="I850" s="106"/>
      <c r="J850" s="106"/>
      <c r="K850" s="315"/>
    </row>
    <row r="851" customHeight="1" spans="1:11">
      <c r="A851" s="106"/>
      <c r="B851" s="106"/>
      <c r="C851" s="106"/>
      <c r="D851" s="106"/>
      <c r="E851" s="106"/>
      <c r="F851" s="106"/>
      <c r="G851" s="106"/>
      <c r="H851" s="106"/>
      <c r="I851" s="106"/>
      <c r="J851" s="106"/>
      <c r="K851" s="315"/>
    </row>
    <row r="852" customHeight="1" spans="1:11">
      <c r="A852" s="106"/>
      <c r="B852" s="106"/>
      <c r="C852" s="106"/>
      <c r="D852" s="106"/>
      <c r="E852" s="106"/>
      <c r="F852" s="106"/>
      <c r="G852" s="106"/>
      <c r="H852" s="106"/>
      <c r="I852" s="106"/>
      <c r="J852" s="106"/>
      <c r="K852" s="315"/>
    </row>
    <row r="853" customHeight="1" spans="1:11">
      <c r="A853" s="106"/>
      <c r="B853" s="106"/>
      <c r="C853" s="106"/>
      <c r="D853" s="106"/>
      <c r="E853" s="106"/>
      <c r="F853" s="106"/>
      <c r="G853" s="106"/>
      <c r="H853" s="106"/>
      <c r="I853" s="106"/>
      <c r="J853" s="106"/>
      <c r="K853" s="315"/>
    </row>
    <row r="854" customHeight="1" spans="1:11">
      <c r="A854" s="106"/>
      <c r="B854" s="106"/>
      <c r="C854" s="106"/>
      <c r="D854" s="106"/>
      <c r="E854" s="106"/>
      <c r="F854" s="106"/>
      <c r="G854" s="106"/>
      <c r="H854" s="106"/>
      <c r="I854" s="106"/>
      <c r="J854" s="106"/>
      <c r="K854" s="315"/>
    </row>
    <row r="855" customHeight="1" spans="1:11">
      <c r="A855" s="106"/>
      <c r="B855" s="106"/>
      <c r="C855" s="106"/>
      <c r="D855" s="106"/>
      <c r="E855" s="106"/>
      <c r="F855" s="106"/>
      <c r="G855" s="106"/>
      <c r="H855" s="106"/>
      <c r="I855" s="106"/>
      <c r="J855" s="106"/>
      <c r="K855" s="315"/>
    </row>
    <row r="856" customHeight="1" spans="1:11">
      <c r="A856" s="106"/>
      <c r="B856" s="106"/>
      <c r="C856" s="106"/>
      <c r="D856" s="106"/>
      <c r="E856" s="106"/>
      <c r="F856" s="106"/>
      <c r="G856" s="106"/>
      <c r="H856" s="106"/>
      <c r="I856" s="106"/>
      <c r="J856" s="106"/>
      <c r="K856" s="315"/>
    </row>
    <row r="857" customHeight="1" spans="1:11">
      <c r="A857" s="106"/>
      <c r="B857" s="106"/>
      <c r="C857" s="106"/>
      <c r="D857" s="106"/>
      <c r="E857" s="106"/>
      <c r="F857" s="106"/>
      <c r="G857" s="106"/>
      <c r="H857" s="106"/>
      <c r="I857" s="106"/>
      <c r="J857" s="106"/>
      <c r="K857" s="315"/>
    </row>
    <row r="858" customHeight="1" spans="1:11">
      <c r="A858" s="106"/>
      <c r="B858" s="106"/>
      <c r="C858" s="106"/>
      <c r="D858" s="106"/>
      <c r="E858" s="106"/>
      <c r="F858" s="106"/>
      <c r="G858" s="106"/>
      <c r="H858" s="106"/>
      <c r="I858" s="106"/>
      <c r="J858" s="106"/>
      <c r="K858" s="315"/>
    </row>
    <row r="859" customHeight="1" spans="1:11">
      <c r="A859" s="106"/>
      <c r="B859" s="106"/>
      <c r="C859" s="106"/>
      <c r="D859" s="106"/>
      <c r="E859" s="106"/>
      <c r="F859" s="106"/>
      <c r="G859" s="106"/>
      <c r="H859" s="106"/>
      <c r="I859" s="106"/>
      <c r="J859" s="106"/>
      <c r="K859" s="315"/>
    </row>
    <row r="860" customHeight="1" spans="1:11">
      <c r="A860" s="106"/>
      <c r="B860" s="106"/>
      <c r="C860" s="106"/>
      <c r="D860" s="106"/>
      <c r="E860" s="106"/>
      <c r="F860" s="106"/>
      <c r="G860" s="106"/>
      <c r="H860" s="106"/>
      <c r="I860" s="106"/>
      <c r="J860" s="106"/>
      <c r="K860" s="315"/>
    </row>
    <row r="861" customHeight="1" spans="1:11">
      <c r="A861" s="106"/>
      <c r="B861" s="106"/>
      <c r="C861" s="106"/>
      <c r="D861" s="106"/>
      <c r="E861" s="106"/>
      <c r="F861" s="106"/>
      <c r="G861" s="106"/>
      <c r="H861" s="106"/>
      <c r="I861" s="106"/>
      <c r="J861" s="106"/>
      <c r="K861" s="315"/>
    </row>
    <row r="862" customHeight="1" spans="1:11">
      <c r="A862" s="106"/>
      <c r="B862" s="106"/>
      <c r="C862" s="106"/>
      <c r="D862" s="106"/>
      <c r="E862" s="106"/>
      <c r="F862" s="106"/>
      <c r="G862" s="106"/>
      <c r="H862" s="106"/>
      <c r="I862" s="106"/>
      <c r="J862" s="106"/>
      <c r="K862" s="315"/>
    </row>
    <row r="863" customHeight="1" spans="1:11">
      <c r="A863" s="106"/>
      <c r="B863" s="106"/>
      <c r="C863" s="106"/>
      <c r="D863" s="106"/>
      <c r="E863" s="106"/>
      <c r="F863" s="106"/>
      <c r="G863" s="106"/>
      <c r="H863" s="106"/>
      <c r="I863" s="106"/>
      <c r="J863" s="106"/>
      <c r="K863" s="315"/>
    </row>
    <row r="864" customHeight="1" spans="1:11">
      <c r="A864" s="106"/>
      <c r="B864" s="106"/>
      <c r="C864" s="106"/>
      <c r="D864" s="106"/>
      <c r="E864" s="106"/>
      <c r="F864" s="106"/>
      <c r="G864" s="106"/>
      <c r="H864" s="106"/>
      <c r="I864" s="106"/>
      <c r="J864" s="106"/>
      <c r="K864" s="315"/>
    </row>
    <row r="865" customHeight="1" spans="1:11">
      <c r="A865" s="106"/>
      <c r="B865" s="106"/>
      <c r="C865" s="106"/>
      <c r="D865" s="106"/>
      <c r="E865" s="106"/>
      <c r="F865" s="106"/>
      <c r="G865" s="106"/>
      <c r="H865" s="106"/>
      <c r="I865" s="106"/>
      <c r="J865" s="106"/>
      <c r="K865" s="315"/>
    </row>
    <row r="866" customHeight="1" spans="1:11">
      <c r="A866" s="106"/>
      <c r="B866" s="106"/>
      <c r="C866" s="106"/>
      <c r="D866" s="106"/>
      <c r="E866" s="106"/>
      <c r="F866" s="106"/>
      <c r="G866" s="106"/>
      <c r="H866" s="106"/>
      <c r="I866" s="106"/>
      <c r="J866" s="106"/>
      <c r="K866" s="315"/>
    </row>
    <row r="867" customHeight="1" spans="1:11">
      <c r="A867" s="106"/>
      <c r="B867" s="106"/>
      <c r="C867" s="106"/>
      <c r="D867" s="106"/>
      <c r="E867" s="106"/>
      <c r="F867" s="106"/>
      <c r="G867" s="106"/>
      <c r="H867" s="106"/>
      <c r="I867" s="106"/>
      <c r="J867" s="106"/>
      <c r="K867" s="315"/>
    </row>
    <row r="868" customHeight="1" spans="1:11">
      <c r="A868" s="106"/>
      <c r="B868" s="106"/>
      <c r="C868" s="106"/>
      <c r="D868" s="106"/>
      <c r="E868" s="106"/>
      <c r="F868" s="106"/>
      <c r="G868" s="106"/>
      <c r="H868" s="106"/>
      <c r="I868" s="106"/>
      <c r="J868" s="106"/>
      <c r="K868" s="315"/>
    </row>
    <row r="869" customHeight="1" spans="1:11">
      <c r="A869" s="106"/>
      <c r="B869" s="106"/>
      <c r="C869" s="106"/>
      <c r="D869" s="106"/>
      <c r="E869" s="106"/>
      <c r="F869" s="106"/>
      <c r="G869" s="106"/>
      <c r="H869" s="106"/>
      <c r="I869" s="106"/>
      <c r="J869" s="106"/>
      <c r="K869" s="315"/>
    </row>
    <row r="870" customHeight="1" spans="1:11">
      <c r="A870" s="106"/>
      <c r="B870" s="106"/>
      <c r="C870" s="106"/>
      <c r="D870" s="106"/>
      <c r="E870" s="106"/>
      <c r="F870" s="106"/>
      <c r="G870" s="106"/>
      <c r="H870" s="106"/>
      <c r="I870" s="106"/>
      <c r="J870" s="106"/>
      <c r="K870" s="315"/>
    </row>
    <row r="871" customHeight="1" spans="1:11">
      <c r="A871" s="106"/>
      <c r="B871" s="106"/>
      <c r="C871" s="106"/>
      <c r="D871" s="106"/>
      <c r="E871" s="106"/>
      <c r="F871" s="106"/>
      <c r="G871" s="106"/>
      <c r="H871" s="106"/>
      <c r="I871" s="106"/>
      <c r="J871" s="106"/>
      <c r="K871" s="315"/>
    </row>
    <row r="872" customHeight="1" spans="1:11">
      <c r="A872" s="106"/>
      <c r="B872" s="106"/>
      <c r="C872" s="106"/>
      <c r="D872" s="106"/>
      <c r="E872" s="106"/>
      <c r="F872" s="106"/>
      <c r="G872" s="106"/>
      <c r="H872" s="106"/>
      <c r="I872" s="106"/>
      <c r="J872" s="106"/>
      <c r="K872" s="315"/>
    </row>
    <row r="873" customHeight="1" spans="1:11">
      <c r="A873" s="106"/>
      <c r="B873" s="106"/>
      <c r="C873" s="106"/>
      <c r="D873" s="106"/>
      <c r="E873" s="106"/>
      <c r="F873" s="106"/>
      <c r="G873" s="106"/>
      <c r="H873" s="106"/>
      <c r="I873" s="106"/>
      <c r="J873" s="106"/>
      <c r="K873" s="315"/>
    </row>
    <row r="874" customHeight="1" spans="1:11">
      <c r="A874" s="106"/>
      <c r="B874" s="106"/>
      <c r="C874" s="106"/>
      <c r="D874" s="106"/>
      <c r="E874" s="106"/>
      <c r="F874" s="106"/>
      <c r="G874" s="106"/>
      <c r="H874" s="106"/>
      <c r="I874" s="106"/>
      <c r="J874" s="106"/>
      <c r="K874" s="315"/>
    </row>
    <row r="875" customHeight="1" spans="1:11">
      <c r="A875" s="106"/>
      <c r="B875" s="106"/>
      <c r="C875" s="106"/>
      <c r="D875" s="106"/>
      <c r="E875" s="106"/>
      <c r="F875" s="106"/>
      <c r="G875" s="106"/>
      <c r="H875" s="106"/>
      <c r="I875" s="106"/>
      <c r="J875" s="106"/>
      <c r="K875" s="315"/>
    </row>
    <row r="876" customHeight="1" spans="1:11">
      <c r="A876" s="106"/>
      <c r="B876" s="106"/>
      <c r="C876" s="106"/>
      <c r="D876" s="106"/>
      <c r="E876" s="106"/>
      <c r="F876" s="106"/>
      <c r="G876" s="106"/>
      <c r="H876" s="106"/>
      <c r="I876" s="106"/>
      <c r="J876" s="106"/>
      <c r="K876" s="315"/>
    </row>
    <row r="877" customHeight="1" spans="1:11">
      <c r="A877" s="106"/>
      <c r="B877" s="106"/>
      <c r="C877" s="106"/>
      <c r="D877" s="106"/>
      <c r="E877" s="106"/>
      <c r="F877" s="106"/>
      <c r="G877" s="106"/>
      <c r="H877" s="106"/>
      <c r="I877" s="106"/>
      <c r="J877" s="106"/>
      <c r="K877" s="315"/>
    </row>
    <row r="878" customHeight="1" spans="1:11">
      <c r="A878" s="106"/>
      <c r="B878" s="106"/>
      <c r="C878" s="106"/>
      <c r="D878" s="106"/>
      <c r="E878" s="106"/>
      <c r="F878" s="106"/>
      <c r="G878" s="106"/>
      <c r="H878" s="106"/>
      <c r="I878" s="106"/>
      <c r="J878" s="106"/>
      <c r="K878" s="315"/>
    </row>
    <row r="879" customHeight="1" spans="1:11">
      <c r="A879" s="106"/>
      <c r="B879" s="106"/>
      <c r="C879" s="106"/>
      <c r="D879" s="106"/>
      <c r="E879" s="106"/>
      <c r="F879" s="106"/>
      <c r="G879" s="106"/>
      <c r="H879" s="106"/>
      <c r="I879" s="106"/>
      <c r="J879" s="106"/>
      <c r="K879" s="315"/>
    </row>
    <row r="880" customHeight="1" spans="1:11">
      <c r="A880" s="106"/>
      <c r="B880" s="106"/>
      <c r="C880" s="106"/>
      <c r="D880" s="106"/>
      <c r="E880" s="106"/>
      <c r="F880" s="106"/>
      <c r="G880" s="106"/>
      <c r="H880" s="106"/>
      <c r="I880" s="106"/>
      <c r="J880" s="106"/>
      <c r="K880" s="315"/>
    </row>
    <row r="881" customHeight="1" spans="1:11">
      <c r="A881" s="106"/>
      <c r="B881" s="106"/>
      <c r="C881" s="106"/>
      <c r="D881" s="106"/>
      <c r="E881" s="106"/>
      <c r="F881" s="106"/>
      <c r="G881" s="106"/>
      <c r="H881" s="106"/>
      <c r="I881" s="106"/>
      <c r="J881" s="106"/>
      <c r="K881" s="315"/>
    </row>
    <row r="882" customHeight="1" spans="1:11">
      <c r="A882" s="106"/>
      <c r="B882" s="106"/>
      <c r="C882" s="106"/>
      <c r="D882" s="106"/>
      <c r="E882" s="106"/>
      <c r="F882" s="106"/>
      <c r="G882" s="106"/>
      <c r="H882" s="106"/>
      <c r="I882" s="106"/>
      <c r="J882" s="106"/>
      <c r="K882" s="315"/>
    </row>
    <row r="883" customHeight="1" spans="1:11">
      <c r="A883" s="106"/>
      <c r="B883" s="106"/>
      <c r="C883" s="106"/>
      <c r="D883" s="106"/>
      <c r="E883" s="106"/>
      <c r="F883" s="106"/>
      <c r="G883" s="106"/>
      <c r="H883" s="106"/>
      <c r="I883" s="106"/>
      <c r="J883" s="106"/>
      <c r="K883" s="315"/>
    </row>
    <row r="884" customHeight="1" spans="1:11">
      <c r="A884" s="106"/>
      <c r="B884" s="106"/>
      <c r="C884" s="106"/>
      <c r="D884" s="106"/>
      <c r="E884" s="106"/>
      <c r="F884" s="106"/>
      <c r="G884" s="106"/>
      <c r="H884" s="106"/>
      <c r="I884" s="106"/>
      <c r="J884" s="106"/>
      <c r="K884" s="315"/>
    </row>
    <row r="885" customHeight="1" spans="1:11">
      <c r="A885" s="106"/>
      <c r="B885" s="106"/>
      <c r="C885" s="106"/>
      <c r="D885" s="106"/>
      <c r="E885" s="106"/>
      <c r="F885" s="106"/>
      <c r="G885" s="106"/>
      <c r="H885" s="106"/>
      <c r="I885" s="106"/>
      <c r="J885" s="106"/>
      <c r="K885" s="315"/>
    </row>
    <row r="886" customHeight="1" spans="1:11">
      <c r="A886" s="106"/>
      <c r="B886" s="106"/>
      <c r="C886" s="106"/>
      <c r="D886" s="106"/>
      <c r="E886" s="106"/>
      <c r="F886" s="106"/>
      <c r="G886" s="106"/>
      <c r="H886" s="106"/>
      <c r="I886" s="106"/>
      <c r="J886" s="106"/>
      <c r="K886" s="315"/>
    </row>
    <row r="887" customHeight="1" spans="1:11">
      <c r="A887" s="106"/>
      <c r="B887" s="106"/>
      <c r="C887" s="106"/>
      <c r="D887" s="106"/>
      <c r="E887" s="106"/>
      <c r="F887" s="106"/>
      <c r="G887" s="106"/>
      <c r="H887" s="106"/>
      <c r="I887" s="106"/>
      <c r="J887" s="106"/>
      <c r="K887" s="315"/>
    </row>
    <row r="888" customHeight="1" spans="1:11">
      <c r="A888" s="106"/>
      <c r="B888" s="106"/>
      <c r="C888" s="106"/>
      <c r="D888" s="106"/>
      <c r="E888" s="106"/>
      <c r="F888" s="106"/>
      <c r="G888" s="106"/>
      <c r="H888" s="106"/>
      <c r="I888" s="106"/>
      <c r="J888" s="106"/>
      <c r="K888" s="315"/>
    </row>
    <row r="889" customHeight="1" spans="1:11">
      <c r="A889" s="106"/>
      <c r="B889" s="106"/>
      <c r="C889" s="106"/>
      <c r="D889" s="106"/>
      <c r="E889" s="106"/>
      <c r="F889" s="106"/>
      <c r="G889" s="106"/>
      <c r="H889" s="106"/>
      <c r="I889" s="106"/>
      <c r="J889" s="106"/>
      <c r="K889" s="315"/>
    </row>
    <row r="890" customHeight="1" spans="1:11">
      <c r="A890" s="106"/>
      <c r="B890" s="106"/>
      <c r="C890" s="106"/>
      <c r="D890" s="106"/>
      <c r="E890" s="106"/>
      <c r="F890" s="106"/>
      <c r="G890" s="106"/>
      <c r="H890" s="106"/>
      <c r="I890" s="106"/>
      <c r="J890" s="106"/>
      <c r="K890" s="315"/>
    </row>
    <row r="891" customHeight="1" spans="1:11">
      <c r="A891" s="106"/>
      <c r="B891" s="106"/>
      <c r="C891" s="106"/>
      <c r="D891" s="106"/>
      <c r="E891" s="106"/>
      <c r="F891" s="106"/>
      <c r="G891" s="106"/>
      <c r="H891" s="106"/>
      <c r="I891" s="106"/>
      <c r="J891" s="106"/>
      <c r="K891" s="315"/>
    </row>
    <row r="892" customHeight="1" spans="1:11">
      <c r="A892" s="106"/>
      <c r="B892" s="106"/>
      <c r="C892" s="106"/>
      <c r="D892" s="106"/>
      <c r="E892" s="106"/>
      <c r="F892" s="106"/>
      <c r="G892" s="106"/>
      <c r="H892" s="106"/>
      <c r="I892" s="106"/>
      <c r="J892" s="106"/>
      <c r="K892" s="315"/>
    </row>
    <row r="893" customHeight="1" spans="1:11">
      <c r="A893" s="106"/>
      <c r="B893" s="106"/>
      <c r="C893" s="106"/>
      <c r="D893" s="106"/>
      <c r="E893" s="106"/>
      <c r="F893" s="106"/>
      <c r="G893" s="106"/>
      <c r="H893" s="106"/>
      <c r="I893" s="106"/>
      <c r="J893" s="106"/>
      <c r="K893" s="315"/>
    </row>
    <row r="894" customHeight="1" spans="1:11">
      <c r="A894" s="106"/>
      <c r="B894" s="106"/>
      <c r="C894" s="106"/>
      <c r="D894" s="106"/>
      <c r="E894" s="106"/>
      <c r="F894" s="106"/>
      <c r="G894" s="106"/>
      <c r="H894" s="106"/>
      <c r="I894" s="106"/>
      <c r="J894" s="106"/>
      <c r="K894" s="315"/>
    </row>
    <row r="895" customHeight="1" spans="1:11">
      <c r="A895" s="106"/>
      <c r="B895" s="106"/>
      <c r="C895" s="106"/>
      <c r="D895" s="106"/>
      <c r="E895" s="106"/>
      <c r="F895" s="106"/>
      <c r="G895" s="106"/>
      <c r="H895" s="106"/>
      <c r="I895" s="106"/>
      <c r="J895" s="106"/>
      <c r="K895" s="315"/>
    </row>
    <row r="896" customHeight="1" spans="1:11">
      <c r="A896" s="106"/>
      <c r="B896" s="106"/>
      <c r="C896" s="106"/>
      <c r="D896" s="106"/>
      <c r="E896" s="106"/>
      <c r="F896" s="106"/>
      <c r="G896" s="106"/>
      <c r="H896" s="106"/>
      <c r="I896" s="106"/>
      <c r="J896" s="106"/>
      <c r="K896" s="315"/>
    </row>
    <row r="897" customHeight="1" spans="1:11">
      <c r="A897" s="106"/>
      <c r="B897" s="106"/>
      <c r="C897" s="106"/>
      <c r="D897" s="106"/>
      <c r="E897" s="106"/>
      <c r="F897" s="106"/>
      <c r="G897" s="106"/>
      <c r="H897" s="106"/>
      <c r="I897" s="106"/>
      <c r="J897" s="106"/>
      <c r="K897" s="315"/>
    </row>
    <row r="898" customHeight="1" spans="1:11">
      <c r="A898" s="106"/>
      <c r="B898" s="106"/>
      <c r="C898" s="106"/>
      <c r="D898" s="106"/>
      <c r="E898" s="106"/>
      <c r="F898" s="106"/>
      <c r="G898" s="106"/>
      <c r="H898" s="106"/>
      <c r="I898" s="106"/>
      <c r="J898" s="106"/>
      <c r="K898" s="315"/>
    </row>
    <row r="899" customHeight="1" spans="1:11">
      <c r="A899" s="106"/>
      <c r="B899" s="106"/>
      <c r="C899" s="106"/>
      <c r="D899" s="106"/>
      <c r="E899" s="106"/>
      <c r="F899" s="106"/>
      <c r="G899" s="106"/>
      <c r="H899" s="106"/>
      <c r="I899" s="106"/>
      <c r="J899" s="106"/>
      <c r="K899" s="315"/>
    </row>
    <row r="900" customHeight="1" spans="1:11">
      <c r="A900" s="106"/>
      <c r="B900" s="106"/>
      <c r="C900" s="106"/>
      <c r="D900" s="106"/>
      <c r="E900" s="106"/>
      <c r="F900" s="106"/>
      <c r="G900" s="106"/>
      <c r="H900" s="106"/>
      <c r="I900" s="106"/>
      <c r="J900" s="106"/>
      <c r="K900" s="315"/>
    </row>
    <row r="901" customHeight="1" spans="1:11">
      <c r="A901" s="106"/>
      <c r="B901" s="106"/>
      <c r="C901" s="106"/>
      <c r="D901" s="106"/>
      <c r="E901" s="106"/>
      <c r="F901" s="106"/>
      <c r="G901" s="106"/>
      <c r="H901" s="106"/>
      <c r="I901" s="106"/>
      <c r="J901" s="106"/>
      <c r="K901" s="315"/>
    </row>
    <row r="902" customHeight="1" spans="1:11">
      <c r="A902" s="106"/>
      <c r="B902" s="106"/>
      <c r="C902" s="106"/>
      <c r="D902" s="106"/>
      <c r="E902" s="106"/>
      <c r="F902" s="106"/>
      <c r="G902" s="106"/>
      <c r="H902" s="106"/>
      <c r="I902" s="106"/>
      <c r="J902" s="106"/>
      <c r="K902" s="315"/>
    </row>
    <row r="903" customHeight="1" spans="1:11">
      <c r="A903" s="106"/>
      <c r="B903" s="106"/>
      <c r="C903" s="106"/>
      <c r="D903" s="106"/>
      <c r="E903" s="106"/>
      <c r="F903" s="106"/>
      <c r="G903" s="106"/>
      <c r="H903" s="106"/>
      <c r="I903" s="106"/>
      <c r="J903" s="106"/>
      <c r="K903" s="315"/>
    </row>
    <row r="904" customHeight="1" spans="1:11">
      <c r="A904" s="106"/>
      <c r="B904" s="106"/>
      <c r="C904" s="106"/>
      <c r="D904" s="106"/>
      <c r="E904" s="106"/>
      <c r="F904" s="106"/>
      <c r="G904" s="106"/>
      <c r="H904" s="106"/>
      <c r="I904" s="106"/>
      <c r="J904" s="106"/>
      <c r="K904" s="315"/>
    </row>
    <row r="905" customHeight="1" spans="1:11">
      <c r="A905" s="106"/>
      <c r="B905" s="106"/>
      <c r="C905" s="106"/>
      <c r="D905" s="106"/>
      <c r="E905" s="106"/>
      <c r="F905" s="106"/>
      <c r="G905" s="106"/>
      <c r="H905" s="106"/>
      <c r="I905" s="106"/>
      <c r="J905" s="106"/>
      <c r="K905" s="315"/>
    </row>
    <row r="906" customHeight="1" spans="1:11">
      <c r="A906" s="106"/>
      <c r="B906" s="106"/>
      <c r="C906" s="106"/>
      <c r="D906" s="106"/>
      <c r="E906" s="106"/>
      <c r="F906" s="106"/>
      <c r="G906" s="106"/>
      <c r="H906" s="106"/>
      <c r="I906" s="106"/>
      <c r="J906" s="106"/>
      <c r="K906" s="315"/>
    </row>
    <row r="907" customHeight="1" spans="1:11">
      <c r="A907" s="106"/>
      <c r="B907" s="106"/>
      <c r="C907" s="106"/>
      <c r="D907" s="106"/>
      <c r="E907" s="106"/>
      <c r="F907" s="106"/>
      <c r="G907" s="106"/>
      <c r="H907" s="106"/>
      <c r="I907" s="106"/>
      <c r="J907" s="106"/>
      <c r="K907" s="315"/>
    </row>
    <row r="908" customHeight="1" spans="1:11">
      <c r="A908" s="106"/>
      <c r="B908" s="106"/>
      <c r="C908" s="106"/>
      <c r="D908" s="106"/>
      <c r="E908" s="106"/>
      <c r="F908" s="106"/>
      <c r="G908" s="106"/>
      <c r="H908" s="106"/>
      <c r="I908" s="106"/>
      <c r="J908" s="106"/>
      <c r="K908" s="315"/>
    </row>
    <row r="909" customHeight="1" spans="1:11">
      <c r="A909" s="106"/>
      <c r="B909" s="106"/>
      <c r="C909" s="106"/>
      <c r="D909" s="106"/>
      <c r="E909" s="106"/>
      <c r="F909" s="106"/>
      <c r="G909" s="106"/>
      <c r="H909" s="106"/>
      <c r="I909" s="106"/>
      <c r="J909" s="106"/>
      <c r="K909" s="315"/>
    </row>
    <row r="910" customHeight="1" spans="1:11">
      <c r="A910" s="106"/>
      <c r="B910" s="106"/>
      <c r="C910" s="106"/>
      <c r="D910" s="106"/>
      <c r="E910" s="106"/>
      <c r="F910" s="106"/>
      <c r="G910" s="106"/>
      <c r="H910" s="106"/>
      <c r="I910" s="106"/>
      <c r="J910" s="106"/>
      <c r="K910" s="315"/>
    </row>
    <row r="911" customHeight="1" spans="1:11">
      <c r="A911" s="106"/>
      <c r="B911" s="106"/>
      <c r="C911" s="106"/>
      <c r="D911" s="106"/>
      <c r="E911" s="106"/>
      <c r="F911" s="106"/>
      <c r="G911" s="106"/>
      <c r="H911" s="106"/>
      <c r="I911" s="106"/>
      <c r="J911" s="106"/>
      <c r="K911" s="315"/>
    </row>
    <row r="912" customHeight="1" spans="1:11">
      <c r="A912" s="106"/>
      <c r="B912" s="106"/>
      <c r="C912" s="106"/>
      <c r="D912" s="106"/>
      <c r="E912" s="106"/>
      <c r="F912" s="106"/>
      <c r="G912" s="106"/>
      <c r="H912" s="106"/>
      <c r="I912" s="106"/>
      <c r="J912" s="106"/>
      <c r="K912" s="315"/>
    </row>
    <row r="913" customHeight="1" spans="1:11">
      <c r="A913" s="106"/>
      <c r="B913" s="106"/>
      <c r="C913" s="106"/>
      <c r="D913" s="106"/>
      <c r="E913" s="106"/>
      <c r="F913" s="106"/>
      <c r="G913" s="106"/>
      <c r="H913" s="106"/>
      <c r="I913" s="106"/>
      <c r="J913" s="106"/>
      <c r="K913" s="315"/>
    </row>
    <row r="914" customHeight="1" spans="1:11">
      <c r="A914" s="106"/>
      <c r="B914" s="106"/>
      <c r="C914" s="106"/>
      <c r="D914" s="106"/>
      <c r="E914" s="106"/>
      <c r="F914" s="106"/>
      <c r="G914" s="106"/>
      <c r="H914" s="106"/>
      <c r="I914" s="106"/>
      <c r="J914" s="106"/>
      <c r="K914" s="315"/>
    </row>
    <row r="915" customHeight="1" spans="1:11">
      <c r="A915" s="106"/>
      <c r="B915" s="106"/>
      <c r="C915" s="106"/>
      <c r="D915" s="106"/>
      <c r="E915" s="106"/>
      <c r="F915" s="106"/>
      <c r="G915" s="106"/>
      <c r="H915" s="106"/>
      <c r="I915" s="106"/>
      <c r="J915" s="106"/>
      <c r="K915" s="315"/>
    </row>
    <row r="916" customHeight="1" spans="1:11">
      <c r="A916" s="106"/>
      <c r="B916" s="106"/>
      <c r="C916" s="106"/>
      <c r="D916" s="106"/>
      <c r="E916" s="106"/>
      <c r="F916" s="106"/>
      <c r="G916" s="106"/>
      <c r="H916" s="106"/>
      <c r="I916" s="106"/>
      <c r="J916" s="106"/>
      <c r="K916" s="315"/>
    </row>
    <row r="917" customHeight="1" spans="1:11">
      <c r="A917" s="106"/>
      <c r="B917" s="106"/>
      <c r="C917" s="106"/>
      <c r="D917" s="106"/>
      <c r="E917" s="106"/>
      <c r="F917" s="106"/>
      <c r="G917" s="106"/>
      <c r="H917" s="106"/>
      <c r="I917" s="106"/>
      <c r="J917" s="106"/>
      <c r="K917" s="315"/>
    </row>
    <row r="918" customHeight="1" spans="1:11">
      <c r="A918" s="106"/>
      <c r="B918" s="106"/>
      <c r="C918" s="106"/>
      <c r="D918" s="106"/>
      <c r="E918" s="106"/>
      <c r="F918" s="106"/>
      <c r="G918" s="106"/>
      <c r="H918" s="106"/>
      <c r="I918" s="106"/>
      <c r="J918" s="106"/>
      <c r="K918" s="315"/>
    </row>
    <row r="919" customHeight="1" spans="1:11">
      <c r="A919" s="106"/>
      <c r="B919" s="106"/>
      <c r="C919" s="106"/>
      <c r="D919" s="106"/>
      <c r="E919" s="106"/>
      <c r="F919" s="106"/>
      <c r="G919" s="106"/>
      <c r="H919" s="106"/>
      <c r="I919" s="106"/>
      <c r="J919" s="106"/>
      <c r="K919" s="315"/>
    </row>
    <row r="920" customHeight="1" spans="1:11">
      <c r="A920" s="106"/>
      <c r="B920" s="106"/>
      <c r="C920" s="106"/>
      <c r="D920" s="106"/>
      <c r="E920" s="106"/>
      <c r="F920" s="106"/>
      <c r="G920" s="106"/>
      <c r="H920" s="106"/>
      <c r="I920" s="106"/>
      <c r="J920" s="106"/>
      <c r="K920" s="315"/>
    </row>
    <row r="921" customHeight="1" spans="1:11">
      <c r="A921" s="106"/>
      <c r="B921" s="106"/>
      <c r="C921" s="106"/>
      <c r="D921" s="106"/>
      <c r="E921" s="106"/>
      <c r="F921" s="106"/>
      <c r="G921" s="106"/>
      <c r="H921" s="106"/>
      <c r="I921" s="106"/>
      <c r="J921" s="106"/>
      <c r="K921" s="315"/>
    </row>
    <row r="922" customHeight="1" spans="1:11">
      <c r="A922" s="106"/>
      <c r="B922" s="106"/>
      <c r="C922" s="106"/>
      <c r="D922" s="106"/>
      <c r="E922" s="106"/>
      <c r="F922" s="106"/>
      <c r="G922" s="106"/>
      <c r="H922" s="106"/>
      <c r="I922" s="106"/>
      <c r="J922" s="106"/>
      <c r="K922" s="315"/>
    </row>
    <row r="923" customHeight="1" spans="1:11">
      <c r="A923" s="106"/>
      <c r="B923" s="106"/>
      <c r="C923" s="106"/>
      <c r="D923" s="106"/>
      <c r="E923" s="106"/>
      <c r="F923" s="106"/>
      <c r="G923" s="106"/>
      <c r="H923" s="106"/>
      <c r="I923" s="106"/>
      <c r="J923" s="106"/>
      <c r="K923" s="315"/>
    </row>
    <row r="924" customHeight="1" spans="1:11">
      <c r="A924" s="106"/>
      <c r="B924" s="106"/>
      <c r="C924" s="106"/>
      <c r="D924" s="106"/>
      <c r="E924" s="106"/>
      <c r="F924" s="106"/>
      <c r="G924" s="106"/>
      <c r="H924" s="106"/>
      <c r="I924" s="106"/>
      <c r="J924" s="106"/>
      <c r="K924" s="315"/>
    </row>
    <row r="925" customHeight="1" spans="1:11">
      <c r="A925" s="106"/>
      <c r="B925" s="106"/>
      <c r="C925" s="106"/>
      <c r="D925" s="106"/>
      <c r="E925" s="106"/>
      <c r="F925" s="106"/>
      <c r="G925" s="106"/>
      <c r="H925" s="106"/>
      <c r="I925" s="106"/>
      <c r="J925" s="106"/>
      <c r="K925" s="315"/>
    </row>
    <row r="926" customHeight="1" spans="1:11">
      <c r="A926" s="106"/>
      <c r="B926" s="106"/>
      <c r="C926" s="106"/>
      <c r="D926" s="106"/>
      <c r="E926" s="106"/>
      <c r="F926" s="106"/>
      <c r="G926" s="106"/>
      <c r="H926" s="106"/>
      <c r="I926" s="106"/>
      <c r="J926" s="106"/>
      <c r="K926" s="315"/>
    </row>
    <row r="927" customHeight="1" spans="1:11">
      <c r="A927" s="106"/>
      <c r="B927" s="106"/>
      <c r="C927" s="106"/>
      <c r="D927" s="106"/>
      <c r="E927" s="106"/>
      <c r="F927" s="106"/>
      <c r="G927" s="106"/>
      <c r="H927" s="106"/>
      <c r="I927" s="106"/>
      <c r="J927" s="106"/>
      <c r="K927" s="315"/>
    </row>
    <row r="928" customHeight="1" spans="1:11">
      <c r="A928" s="106"/>
      <c r="B928" s="106"/>
      <c r="C928" s="106"/>
      <c r="D928" s="106"/>
      <c r="E928" s="106"/>
      <c r="F928" s="106"/>
      <c r="G928" s="106"/>
      <c r="H928" s="106"/>
      <c r="I928" s="106"/>
      <c r="J928" s="106"/>
      <c r="K928" s="315"/>
    </row>
    <row r="929" customHeight="1" spans="1:11">
      <c r="A929" s="106"/>
      <c r="B929" s="106"/>
      <c r="C929" s="106"/>
      <c r="D929" s="106"/>
      <c r="E929" s="106"/>
      <c r="F929" s="106"/>
      <c r="G929" s="106"/>
      <c r="H929" s="106"/>
      <c r="I929" s="106"/>
      <c r="J929" s="106"/>
      <c r="K929" s="315"/>
    </row>
    <row r="930" customHeight="1" spans="1:11">
      <c r="A930" s="106"/>
      <c r="B930" s="106"/>
      <c r="C930" s="106"/>
      <c r="D930" s="106"/>
      <c r="E930" s="106"/>
      <c r="F930" s="106"/>
      <c r="G930" s="106"/>
      <c r="H930" s="106"/>
      <c r="I930" s="106"/>
      <c r="J930" s="106"/>
      <c r="K930" s="315"/>
    </row>
    <row r="931" customHeight="1" spans="1:11">
      <c r="A931" s="106"/>
      <c r="B931" s="106"/>
      <c r="C931" s="106"/>
      <c r="D931" s="106"/>
      <c r="E931" s="106"/>
      <c r="F931" s="106"/>
      <c r="G931" s="106"/>
      <c r="H931" s="106"/>
      <c r="I931" s="106"/>
      <c r="J931" s="106"/>
      <c r="K931" s="315"/>
    </row>
    <row r="932" customHeight="1" spans="1:11">
      <c r="A932" s="106"/>
      <c r="B932" s="106"/>
      <c r="C932" s="106"/>
      <c r="D932" s="106"/>
      <c r="E932" s="106"/>
      <c r="F932" s="106"/>
      <c r="G932" s="106"/>
      <c r="H932" s="106"/>
      <c r="I932" s="106"/>
      <c r="J932" s="106"/>
      <c r="K932" s="315"/>
    </row>
    <row r="933" customHeight="1" spans="1:11">
      <c r="A933" s="106"/>
      <c r="B933" s="106"/>
      <c r="C933" s="106"/>
      <c r="D933" s="106"/>
      <c r="E933" s="106"/>
      <c r="F933" s="106"/>
      <c r="G933" s="106"/>
      <c r="H933" s="106"/>
      <c r="I933" s="106"/>
      <c r="J933" s="106"/>
      <c r="K933" s="315"/>
    </row>
    <row r="934" customHeight="1" spans="1:11">
      <c r="A934" s="106"/>
      <c r="B934" s="106"/>
      <c r="C934" s="106"/>
      <c r="D934" s="106"/>
      <c r="E934" s="106"/>
      <c r="F934" s="106"/>
      <c r="G934" s="106"/>
      <c r="H934" s="106"/>
      <c r="I934" s="106"/>
      <c r="J934" s="106"/>
      <c r="K934" s="315"/>
    </row>
    <row r="935" customHeight="1" spans="1:11">
      <c r="A935" s="106"/>
      <c r="B935" s="106"/>
      <c r="C935" s="106"/>
      <c r="D935" s="106"/>
      <c r="E935" s="106"/>
      <c r="F935" s="106"/>
      <c r="G935" s="106"/>
      <c r="H935" s="106"/>
      <c r="I935" s="106"/>
      <c r="J935" s="106"/>
      <c r="K935" s="315"/>
    </row>
    <row r="936" customHeight="1" spans="1:11">
      <c r="A936" s="106"/>
      <c r="B936" s="106"/>
      <c r="C936" s="106"/>
      <c r="D936" s="106"/>
      <c r="E936" s="106"/>
      <c r="F936" s="106"/>
      <c r="G936" s="106"/>
      <c r="H936" s="106"/>
      <c r="I936" s="106"/>
      <c r="J936" s="106"/>
      <c r="K936" s="315"/>
    </row>
    <row r="937" customHeight="1" spans="1:11">
      <c r="A937" s="106"/>
      <c r="B937" s="106"/>
      <c r="C937" s="106"/>
      <c r="D937" s="106"/>
      <c r="E937" s="106"/>
      <c r="F937" s="106"/>
      <c r="G937" s="106"/>
      <c r="H937" s="106"/>
      <c r="I937" s="106"/>
      <c r="J937" s="106"/>
      <c r="K937" s="315"/>
    </row>
    <row r="938" customHeight="1" spans="1:11">
      <c r="A938" s="106"/>
      <c r="B938" s="106"/>
      <c r="C938" s="106"/>
      <c r="D938" s="106"/>
      <c r="E938" s="106"/>
      <c r="F938" s="106"/>
      <c r="G938" s="106"/>
      <c r="H938" s="106"/>
      <c r="I938" s="106"/>
      <c r="J938" s="106"/>
      <c r="K938" s="315"/>
    </row>
    <row r="939" customHeight="1" spans="1:11">
      <c r="A939" s="106"/>
      <c r="B939" s="106"/>
      <c r="C939" s="106"/>
      <c r="D939" s="106"/>
      <c r="E939" s="106"/>
      <c r="F939" s="106"/>
      <c r="G939" s="106"/>
      <c r="H939" s="106"/>
      <c r="I939" s="106"/>
      <c r="J939" s="106"/>
      <c r="K939" s="315"/>
    </row>
    <row r="940" customHeight="1" spans="1:11">
      <c r="A940" s="106"/>
      <c r="B940" s="106"/>
      <c r="C940" s="106"/>
      <c r="D940" s="106"/>
      <c r="E940" s="106"/>
      <c r="F940" s="106"/>
      <c r="G940" s="106"/>
      <c r="H940" s="106"/>
      <c r="I940" s="106"/>
      <c r="J940" s="106"/>
      <c r="K940" s="315"/>
    </row>
    <row r="941" customHeight="1" spans="1:11">
      <c r="A941" s="106"/>
      <c r="B941" s="106"/>
      <c r="C941" s="106"/>
      <c r="D941" s="106"/>
      <c r="E941" s="106"/>
      <c r="F941" s="106"/>
      <c r="G941" s="106"/>
      <c r="H941" s="106"/>
      <c r="I941" s="106"/>
      <c r="J941" s="106"/>
      <c r="K941" s="315"/>
    </row>
    <row r="942" customHeight="1" spans="1:11">
      <c r="A942" s="106"/>
      <c r="B942" s="106"/>
      <c r="C942" s="106"/>
      <c r="D942" s="106"/>
      <c r="E942" s="106"/>
      <c r="F942" s="106"/>
      <c r="G942" s="106"/>
      <c r="H942" s="106"/>
      <c r="I942" s="106"/>
      <c r="J942" s="106"/>
      <c r="K942" s="315"/>
    </row>
    <row r="943" customHeight="1" spans="1:11">
      <c r="A943" s="106"/>
      <c r="B943" s="106"/>
      <c r="C943" s="106"/>
      <c r="D943" s="106"/>
      <c r="E943" s="106"/>
      <c r="F943" s="106"/>
      <c r="G943" s="106"/>
      <c r="H943" s="106"/>
      <c r="I943" s="106"/>
      <c r="J943" s="106"/>
      <c r="K943" s="315"/>
    </row>
    <row r="944" customHeight="1" spans="1:11">
      <c r="A944" s="106"/>
      <c r="B944" s="106"/>
      <c r="C944" s="106"/>
      <c r="D944" s="106"/>
      <c r="E944" s="106"/>
      <c r="F944" s="106"/>
      <c r="G944" s="106"/>
      <c r="H944" s="106"/>
      <c r="I944" s="106"/>
      <c r="J944" s="106"/>
      <c r="K944" s="315"/>
    </row>
    <row r="945" customHeight="1" spans="1:11">
      <c r="A945" s="106"/>
      <c r="B945" s="106"/>
      <c r="C945" s="106"/>
      <c r="D945" s="106"/>
      <c r="E945" s="106"/>
      <c r="F945" s="106"/>
      <c r="G945" s="106"/>
      <c r="H945" s="106"/>
      <c r="I945" s="106"/>
      <c r="J945" s="106"/>
      <c r="K945" s="315"/>
    </row>
    <row r="946" customHeight="1" spans="1:11">
      <c r="A946" s="106"/>
      <c r="B946" s="106"/>
      <c r="C946" s="106"/>
      <c r="D946" s="106"/>
      <c r="E946" s="106"/>
      <c r="F946" s="106"/>
      <c r="G946" s="106"/>
      <c r="H946" s="106"/>
      <c r="I946" s="106"/>
      <c r="J946" s="106"/>
      <c r="K946" s="315"/>
    </row>
    <row r="947" customHeight="1" spans="1:11">
      <c r="A947" s="106"/>
      <c r="B947" s="106"/>
      <c r="C947" s="106"/>
      <c r="D947" s="106"/>
      <c r="E947" s="106"/>
      <c r="F947" s="106"/>
      <c r="G947" s="106"/>
      <c r="H947" s="106"/>
      <c r="I947" s="106"/>
      <c r="J947" s="106"/>
      <c r="K947" s="315"/>
    </row>
    <row r="948" customHeight="1" spans="1:11">
      <c r="A948" s="106"/>
      <c r="B948" s="106"/>
      <c r="C948" s="106"/>
      <c r="D948" s="106"/>
      <c r="E948" s="106"/>
      <c r="F948" s="106"/>
      <c r="G948" s="106"/>
      <c r="H948" s="106"/>
      <c r="I948" s="106"/>
      <c r="J948" s="106"/>
      <c r="K948" s="315"/>
    </row>
    <row r="949" customHeight="1" spans="1:11">
      <c r="A949" s="106"/>
      <c r="B949" s="106"/>
      <c r="C949" s="106"/>
      <c r="D949" s="106"/>
      <c r="E949" s="106"/>
      <c r="F949" s="106"/>
      <c r="G949" s="106"/>
      <c r="H949" s="106"/>
      <c r="I949" s="106"/>
      <c r="J949" s="106"/>
      <c r="K949" s="315"/>
    </row>
    <row r="950" customHeight="1" spans="1:11">
      <c r="A950" s="106"/>
      <c r="B950" s="106"/>
      <c r="C950" s="106"/>
      <c r="D950" s="106"/>
      <c r="E950" s="106"/>
      <c r="F950" s="106"/>
      <c r="G950" s="106"/>
      <c r="H950" s="106"/>
      <c r="I950" s="106"/>
      <c r="J950" s="106"/>
      <c r="K950" s="315"/>
    </row>
    <row r="951" customHeight="1" spans="1:11">
      <c r="A951" s="106"/>
      <c r="B951" s="106"/>
      <c r="C951" s="106"/>
      <c r="D951" s="106"/>
      <c r="E951" s="106"/>
      <c r="F951" s="106"/>
      <c r="G951" s="106"/>
      <c r="H951" s="106"/>
      <c r="I951" s="106"/>
      <c r="J951" s="106"/>
      <c r="K951" s="315"/>
    </row>
    <row r="952" customHeight="1" spans="1:11">
      <c r="A952" s="106"/>
      <c r="B952" s="106"/>
      <c r="C952" s="106"/>
      <c r="D952" s="106"/>
      <c r="E952" s="106"/>
      <c r="F952" s="106"/>
      <c r="G952" s="106"/>
      <c r="H952" s="106"/>
      <c r="I952" s="106"/>
      <c r="J952" s="106"/>
      <c r="K952" s="315"/>
    </row>
    <row r="953" customHeight="1" spans="1:11">
      <c r="A953" s="106"/>
      <c r="B953" s="106"/>
      <c r="C953" s="106"/>
      <c r="D953" s="106"/>
      <c r="E953" s="106"/>
      <c r="F953" s="106"/>
      <c r="G953" s="106"/>
      <c r="H953" s="106"/>
      <c r="I953" s="106"/>
      <c r="J953" s="106"/>
      <c r="K953" s="315"/>
    </row>
    <row r="954" customHeight="1" spans="1:11">
      <c r="A954" s="106"/>
      <c r="B954" s="106"/>
      <c r="C954" s="106"/>
      <c r="D954" s="106"/>
      <c r="E954" s="106"/>
      <c r="F954" s="106"/>
      <c r="G954" s="106"/>
      <c r="H954" s="106"/>
      <c r="I954" s="106"/>
      <c r="J954" s="106"/>
      <c r="K954" s="315"/>
    </row>
    <row r="955" customHeight="1" spans="1:11">
      <c r="A955" s="106"/>
      <c r="B955" s="106"/>
      <c r="C955" s="106"/>
      <c r="D955" s="106"/>
      <c r="E955" s="106"/>
      <c r="F955" s="106"/>
      <c r="G955" s="106"/>
      <c r="H955" s="106"/>
      <c r="I955" s="106"/>
      <c r="J955" s="106"/>
      <c r="K955" s="315"/>
    </row>
    <row r="956" customHeight="1" spans="1:11">
      <c r="A956" s="106"/>
      <c r="B956" s="106"/>
      <c r="C956" s="106"/>
      <c r="D956" s="106"/>
      <c r="E956" s="106"/>
      <c r="F956" s="106"/>
      <c r="G956" s="106"/>
      <c r="H956" s="106"/>
      <c r="I956" s="106"/>
      <c r="J956" s="106"/>
      <c r="K956" s="315"/>
    </row>
    <row r="957" customHeight="1" spans="1:11">
      <c r="A957" s="106"/>
      <c r="B957" s="106"/>
      <c r="C957" s="106"/>
      <c r="D957" s="106"/>
      <c r="E957" s="106"/>
      <c r="F957" s="106"/>
      <c r="G957" s="106"/>
      <c r="H957" s="106"/>
      <c r="I957" s="106"/>
      <c r="J957" s="106"/>
      <c r="K957" s="315"/>
    </row>
    <row r="958" customHeight="1" spans="1:11">
      <c r="A958" s="106"/>
      <c r="B958" s="106"/>
      <c r="C958" s="106"/>
      <c r="D958" s="106"/>
      <c r="E958" s="106"/>
      <c r="F958" s="106"/>
      <c r="G958" s="106"/>
      <c r="H958" s="106"/>
      <c r="I958" s="106"/>
      <c r="J958" s="106"/>
      <c r="K958" s="315"/>
    </row>
    <row r="959" customHeight="1" spans="1:11">
      <c r="A959" s="106"/>
      <c r="B959" s="106"/>
      <c r="C959" s="106"/>
      <c r="D959" s="106"/>
      <c r="E959" s="106"/>
      <c r="F959" s="106"/>
      <c r="G959" s="106"/>
      <c r="H959" s="106"/>
      <c r="I959" s="106"/>
      <c r="J959" s="106"/>
      <c r="K959" s="315"/>
    </row>
    <row r="960" customHeight="1" spans="1:11">
      <c r="A960" s="106"/>
      <c r="B960" s="106"/>
      <c r="C960" s="106"/>
      <c r="D960" s="106"/>
      <c r="E960" s="106"/>
      <c r="F960" s="106"/>
      <c r="G960" s="106"/>
      <c r="H960" s="106"/>
      <c r="I960" s="106"/>
      <c r="J960" s="106"/>
      <c r="K960" s="315"/>
    </row>
    <row r="961" customHeight="1" spans="1:11">
      <c r="A961" s="106"/>
      <c r="B961" s="106"/>
      <c r="C961" s="106"/>
      <c r="D961" s="106"/>
      <c r="E961" s="106"/>
      <c r="F961" s="106"/>
      <c r="G961" s="106"/>
      <c r="H961" s="106"/>
      <c r="I961" s="106"/>
      <c r="J961" s="106"/>
      <c r="K961" s="315"/>
    </row>
    <row r="962" customHeight="1" spans="1:11">
      <c r="A962" s="106"/>
      <c r="B962" s="106"/>
      <c r="C962" s="106"/>
      <c r="D962" s="106"/>
      <c r="E962" s="106"/>
      <c r="F962" s="106"/>
      <c r="G962" s="106"/>
      <c r="H962" s="106"/>
      <c r="I962" s="106"/>
      <c r="J962" s="106"/>
      <c r="K962" s="315"/>
    </row>
    <row r="963" customHeight="1" spans="1:11">
      <c r="A963" s="106"/>
      <c r="B963" s="106"/>
      <c r="C963" s="106"/>
      <c r="D963" s="106"/>
      <c r="E963" s="106"/>
      <c r="F963" s="106"/>
      <c r="G963" s="106"/>
      <c r="H963" s="106"/>
      <c r="I963" s="106"/>
      <c r="J963" s="106"/>
      <c r="K963" s="315"/>
    </row>
    <row r="964" customHeight="1" spans="1:11">
      <c r="A964" s="106"/>
      <c r="B964" s="106"/>
      <c r="C964" s="106"/>
      <c r="D964" s="106"/>
      <c r="E964" s="106"/>
      <c r="F964" s="106"/>
      <c r="G964" s="106"/>
      <c r="H964" s="106"/>
      <c r="I964" s="106"/>
      <c r="J964" s="106"/>
      <c r="K964" s="315"/>
    </row>
    <row r="965" customHeight="1" spans="1:11">
      <c r="A965" s="106"/>
      <c r="B965" s="106"/>
      <c r="C965" s="106"/>
      <c r="D965" s="106"/>
      <c r="E965" s="106"/>
      <c r="F965" s="106"/>
      <c r="G965" s="106"/>
      <c r="H965" s="106"/>
      <c r="I965" s="106"/>
      <c r="J965" s="106"/>
      <c r="K965" s="315"/>
    </row>
    <row r="966" customHeight="1" spans="1:11">
      <c r="A966" s="106"/>
      <c r="B966" s="106"/>
      <c r="C966" s="106"/>
      <c r="D966" s="106"/>
      <c r="E966" s="106"/>
      <c r="F966" s="106"/>
      <c r="G966" s="106"/>
      <c r="H966" s="106"/>
      <c r="I966" s="106"/>
      <c r="J966" s="106"/>
      <c r="K966" s="315"/>
    </row>
    <row r="967" customHeight="1" spans="1:11">
      <c r="A967" s="106"/>
      <c r="B967" s="106"/>
      <c r="C967" s="106"/>
      <c r="D967" s="106"/>
      <c r="E967" s="106"/>
      <c r="F967" s="106"/>
      <c r="G967" s="106"/>
      <c r="H967" s="106"/>
      <c r="I967" s="106"/>
      <c r="J967" s="106"/>
      <c r="K967" s="315"/>
    </row>
    <row r="968" customHeight="1" spans="1:11">
      <c r="A968" s="106"/>
      <c r="B968" s="106"/>
      <c r="C968" s="106"/>
      <c r="D968" s="106"/>
      <c r="E968" s="106"/>
      <c r="F968" s="106"/>
      <c r="G968" s="106"/>
      <c r="H968" s="106"/>
      <c r="I968" s="106"/>
      <c r="J968" s="106"/>
      <c r="K968" s="315"/>
    </row>
    <row r="969" customHeight="1" spans="1:11">
      <c r="A969" s="106"/>
      <c r="B969" s="106"/>
      <c r="C969" s="106"/>
      <c r="D969" s="106"/>
      <c r="E969" s="106"/>
      <c r="F969" s="106"/>
      <c r="G969" s="106"/>
      <c r="H969" s="106"/>
      <c r="I969" s="106"/>
      <c r="J969" s="106"/>
      <c r="K969" s="315"/>
    </row>
    <row r="970" customHeight="1" spans="1:11">
      <c r="A970" s="106"/>
      <c r="B970" s="106"/>
      <c r="C970" s="106"/>
      <c r="D970" s="106"/>
      <c r="E970" s="106"/>
      <c r="F970" s="106"/>
      <c r="G970" s="106"/>
      <c r="H970" s="106"/>
      <c r="I970" s="106"/>
      <c r="J970" s="106"/>
      <c r="K970" s="315"/>
    </row>
    <row r="971" customHeight="1" spans="1:11">
      <c r="A971" s="106"/>
      <c r="B971" s="106"/>
      <c r="C971" s="106"/>
      <c r="D971" s="106"/>
      <c r="E971" s="106"/>
      <c r="F971" s="106"/>
      <c r="G971" s="106"/>
      <c r="H971" s="106"/>
      <c r="I971" s="106"/>
      <c r="J971" s="106"/>
      <c r="K971" s="315"/>
    </row>
    <row r="972" customHeight="1" spans="1:11">
      <c r="A972" s="106"/>
      <c r="B972" s="106"/>
      <c r="C972" s="106"/>
      <c r="D972" s="106"/>
      <c r="E972" s="106"/>
      <c r="F972" s="106"/>
      <c r="G972" s="106"/>
      <c r="H972" s="106"/>
      <c r="I972" s="106"/>
      <c r="J972" s="106"/>
      <c r="K972" s="315"/>
    </row>
    <row r="973" customHeight="1" spans="1:11">
      <c r="A973" s="106"/>
      <c r="B973" s="106"/>
      <c r="C973" s="106"/>
      <c r="D973" s="106"/>
      <c r="E973" s="106"/>
      <c r="F973" s="106"/>
      <c r="G973" s="106"/>
      <c r="H973" s="106"/>
      <c r="I973" s="106"/>
      <c r="J973" s="106"/>
      <c r="K973" s="315"/>
    </row>
    <row r="974" customHeight="1" spans="1:11">
      <c r="A974" s="106"/>
      <c r="B974" s="106"/>
      <c r="C974" s="106"/>
      <c r="D974" s="106"/>
      <c r="E974" s="106"/>
      <c r="F974" s="106"/>
      <c r="G974" s="106"/>
      <c r="H974" s="106"/>
      <c r="I974" s="106"/>
      <c r="J974" s="106"/>
      <c r="K974" s="315"/>
    </row>
    <row r="975" customHeight="1" spans="1:11">
      <c r="A975" s="106"/>
      <c r="B975" s="106"/>
      <c r="C975" s="106"/>
      <c r="D975" s="106"/>
      <c r="E975" s="106"/>
      <c r="F975" s="106"/>
      <c r="G975" s="106"/>
      <c r="H975" s="106"/>
      <c r="I975" s="106"/>
      <c r="J975" s="106"/>
      <c r="K975" s="315"/>
    </row>
    <row r="976" customHeight="1" spans="1:11">
      <c r="A976" s="106"/>
      <c r="B976" s="106"/>
      <c r="C976" s="106"/>
      <c r="D976" s="106"/>
      <c r="E976" s="106"/>
      <c r="F976" s="106"/>
      <c r="G976" s="106"/>
      <c r="H976" s="106"/>
      <c r="I976" s="106"/>
      <c r="J976" s="106"/>
      <c r="K976" s="315"/>
    </row>
    <row r="977" customHeight="1" spans="1:11">
      <c r="A977" s="106"/>
      <c r="B977" s="106"/>
      <c r="C977" s="106"/>
      <c r="D977" s="106"/>
      <c r="E977" s="106"/>
      <c r="F977" s="106"/>
      <c r="G977" s="106"/>
      <c r="H977" s="106"/>
      <c r="I977" s="106"/>
      <c r="J977" s="106"/>
      <c r="K977" s="315"/>
    </row>
    <row r="978" customHeight="1" spans="1:11">
      <c r="A978" s="106"/>
      <c r="B978" s="106"/>
      <c r="C978" s="106"/>
      <c r="D978" s="106"/>
      <c r="E978" s="106"/>
      <c r="F978" s="106"/>
      <c r="G978" s="106"/>
      <c r="H978" s="106"/>
      <c r="I978" s="106"/>
      <c r="J978" s="106"/>
      <c r="K978" s="315"/>
    </row>
    <row r="979" customHeight="1" spans="1:11">
      <c r="A979" s="106"/>
      <c r="B979" s="106"/>
      <c r="C979" s="106"/>
      <c r="D979" s="106"/>
      <c r="E979" s="106"/>
      <c r="F979" s="106"/>
      <c r="G979" s="106"/>
      <c r="H979" s="106"/>
      <c r="I979" s="106"/>
      <c r="J979" s="106"/>
      <c r="K979" s="315"/>
    </row>
    <row r="980" customHeight="1" spans="1:11">
      <c r="A980" s="106"/>
      <c r="B980" s="106"/>
      <c r="C980" s="106"/>
      <c r="D980" s="106"/>
      <c r="E980" s="106"/>
      <c r="F980" s="106"/>
      <c r="G980" s="106"/>
      <c r="H980" s="106"/>
      <c r="I980" s="106"/>
      <c r="J980" s="106"/>
      <c r="K980" s="315"/>
    </row>
    <row r="981" customHeight="1" spans="1:11">
      <c r="A981" s="106"/>
      <c r="B981" s="106"/>
      <c r="C981" s="106"/>
      <c r="D981" s="106"/>
      <c r="E981" s="106"/>
      <c r="F981" s="106"/>
      <c r="G981" s="106"/>
      <c r="H981" s="106"/>
      <c r="I981" s="106"/>
      <c r="J981" s="106"/>
      <c r="K981" s="315"/>
    </row>
    <row r="982" customHeight="1" spans="1:11">
      <c r="A982" s="106"/>
      <c r="B982" s="106"/>
      <c r="C982" s="106"/>
      <c r="D982" s="106"/>
      <c r="E982" s="106"/>
      <c r="F982" s="106"/>
      <c r="G982" s="106"/>
      <c r="H982" s="106"/>
      <c r="I982" s="106"/>
      <c r="J982" s="106"/>
      <c r="K982" s="315"/>
    </row>
    <row r="983" customHeight="1" spans="1:11">
      <c r="A983" s="106"/>
      <c r="B983" s="106"/>
      <c r="C983" s="106"/>
      <c r="D983" s="106"/>
      <c r="E983" s="106"/>
      <c r="F983" s="106"/>
      <c r="G983" s="106"/>
      <c r="H983" s="106"/>
      <c r="I983" s="106"/>
      <c r="J983" s="106"/>
      <c r="K983" s="315"/>
    </row>
    <row r="984" customHeight="1" spans="1:11">
      <c r="A984" s="106"/>
      <c r="B984" s="106"/>
      <c r="C984" s="106"/>
      <c r="D984" s="106"/>
      <c r="E984" s="106"/>
      <c r="F984" s="106"/>
      <c r="G984" s="106"/>
      <c r="H984" s="106"/>
      <c r="I984" s="106"/>
      <c r="J984" s="106"/>
      <c r="K984" s="315"/>
    </row>
    <row r="985" customHeight="1" spans="1:11">
      <c r="A985" s="106"/>
      <c r="B985" s="106"/>
      <c r="C985" s="106"/>
      <c r="D985" s="106"/>
      <c r="E985" s="106"/>
      <c r="F985" s="106"/>
      <c r="G985" s="106"/>
      <c r="H985" s="106"/>
      <c r="I985" s="106"/>
      <c r="J985" s="106"/>
      <c r="K985" s="315"/>
    </row>
    <row r="986" customHeight="1" spans="1:11">
      <c r="A986" s="106"/>
      <c r="B986" s="106"/>
      <c r="C986" s="106"/>
      <c r="D986" s="106"/>
      <c r="E986" s="106"/>
      <c r="F986" s="106"/>
      <c r="G986" s="106"/>
      <c r="H986" s="106"/>
      <c r="I986" s="106"/>
      <c r="J986" s="106"/>
      <c r="K986" s="315"/>
    </row>
    <row r="987" customHeight="1" spans="1:11">
      <c r="A987" s="106"/>
      <c r="B987" s="106"/>
      <c r="C987" s="106"/>
      <c r="D987" s="106"/>
      <c r="E987" s="106"/>
      <c r="F987" s="106"/>
      <c r="G987" s="106"/>
      <c r="H987" s="106"/>
      <c r="I987" s="106"/>
      <c r="J987" s="106"/>
      <c r="K987" s="315"/>
    </row>
    <row r="988" customHeight="1" spans="1:11">
      <c r="A988" s="106"/>
      <c r="B988" s="106"/>
      <c r="C988" s="106"/>
      <c r="D988" s="106"/>
      <c r="E988" s="106"/>
      <c r="F988" s="106"/>
      <c r="G988" s="106"/>
      <c r="H988" s="106"/>
      <c r="I988" s="106"/>
      <c r="J988" s="106"/>
      <c r="K988" s="315"/>
    </row>
    <row r="989" customHeight="1" spans="1:11">
      <c r="A989" s="106"/>
      <c r="B989" s="106"/>
      <c r="C989" s="106"/>
      <c r="D989" s="106"/>
      <c r="E989" s="106"/>
      <c r="F989" s="106"/>
      <c r="G989" s="106"/>
      <c r="H989" s="106"/>
      <c r="I989" s="106"/>
      <c r="J989" s="106"/>
      <c r="K989" s="315"/>
    </row>
    <row r="990" customHeight="1" spans="1:11">
      <c r="A990" s="106"/>
      <c r="B990" s="106"/>
      <c r="C990" s="106"/>
      <c r="D990" s="106"/>
      <c r="E990" s="106"/>
      <c r="F990" s="106"/>
      <c r="G990" s="106"/>
      <c r="H990" s="106"/>
      <c r="I990" s="106"/>
      <c r="J990" s="106"/>
      <c r="K990" s="315"/>
    </row>
    <row r="991" customHeight="1" spans="1:11">
      <c r="A991" s="106"/>
      <c r="B991" s="106"/>
      <c r="C991" s="106"/>
      <c r="D991" s="106"/>
      <c r="E991" s="106"/>
      <c r="F991" s="106"/>
      <c r="G991" s="106"/>
      <c r="H991" s="106"/>
      <c r="I991" s="106"/>
      <c r="J991" s="106"/>
      <c r="K991" s="315"/>
    </row>
    <row r="992" customHeight="1" spans="1:11">
      <c r="A992" s="106"/>
      <c r="B992" s="106"/>
      <c r="C992" s="106"/>
      <c r="D992" s="106"/>
      <c r="E992" s="106"/>
      <c r="F992" s="106"/>
      <c r="G992" s="106"/>
      <c r="H992" s="106"/>
      <c r="I992" s="106"/>
      <c r="J992" s="106"/>
      <c r="K992" s="315"/>
    </row>
    <row r="993" customHeight="1" spans="1:11">
      <c r="A993" s="106"/>
      <c r="B993" s="106"/>
      <c r="C993" s="106"/>
      <c r="D993" s="106"/>
      <c r="E993" s="106"/>
      <c r="F993" s="106"/>
      <c r="G993" s="106"/>
      <c r="H993" s="106"/>
      <c r="I993" s="106"/>
      <c r="J993" s="106"/>
      <c r="K993" s="315"/>
    </row>
    <row r="994" customHeight="1" spans="1:11">
      <c r="A994" s="106"/>
      <c r="B994" s="106"/>
      <c r="C994" s="106"/>
      <c r="D994" s="106"/>
      <c r="E994" s="106"/>
      <c r="F994" s="106"/>
      <c r="G994" s="106"/>
      <c r="H994" s="106"/>
      <c r="I994" s="106"/>
      <c r="J994" s="106"/>
      <c r="K994" s="315"/>
    </row>
    <row r="995" customHeight="1" spans="1:11">
      <c r="A995" s="106"/>
      <c r="B995" s="106"/>
      <c r="C995" s="106"/>
      <c r="D995" s="106"/>
      <c r="E995" s="106"/>
      <c r="F995" s="106"/>
      <c r="G995" s="106"/>
      <c r="H995" s="106"/>
      <c r="I995" s="106"/>
      <c r="J995" s="106"/>
      <c r="K995" s="315"/>
    </row>
    <row r="996" customHeight="1" spans="1:11">
      <c r="A996" s="106"/>
      <c r="B996" s="106"/>
      <c r="C996" s="106"/>
      <c r="D996" s="106"/>
      <c r="E996" s="106"/>
      <c r="F996" s="106"/>
      <c r="G996" s="106"/>
      <c r="H996" s="106"/>
      <c r="I996" s="106"/>
      <c r="J996" s="106"/>
      <c r="K996" s="315"/>
    </row>
    <row r="997" customHeight="1" spans="1:11">
      <c r="A997" s="106"/>
      <c r="B997" s="106"/>
      <c r="C997" s="106"/>
      <c r="D997" s="106"/>
      <c r="E997" s="106"/>
      <c r="F997" s="106"/>
      <c r="G997" s="106"/>
      <c r="H997" s="106"/>
      <c r="I997" s="106"/>
      <c r="J997" s="106"/>
      <c r="K997" s="315"/>
    </row>
    <row r="998" customHeight="1" spans="1:11">
      <c r="A998" s="106"/>
      <c r="B998" s="106"/>
      <c r="C998" s="106"/>
      <c r="D998" s="106"/>
      <c r="E998" s="106"/>
      <c r="F998" s="106"/>
      <c r="G998" s="106"/>
      <c r="H998" s="106"/>
      <c r="I998" s="106"/>
      <c r="J998" s="106"/>
      <c r="K998" s="315"/>
    </row>
    <row r="999" customHeight="1" spans="1:11">
      <c r="A999" s="106"/>
      <c r="B999" s="106"/>
      <c r="C999" s="106"/>
      <c r="D999" s="106"/>
      <c r="E999" s="106"/>
      <c r="F999" s="106"/>
      <c r="G999" s="106"/>
      <c r="H999" s="106"/>
      <c r="I999" s="106"/>
      <c r="J999" s="106"/>
      <c r="K999" s="315"/>
    </row>
    <row r="1000" customHeight="1" spans="1:11">
      <c r="A1000" s="106"/>
      <c r="B1000" s="106"/>
      <c r="C1000" s="106"/>
      <c r="D1000" s="106"/>
      <c r="E1000" s="106"/>
      <c r="F1000" s="106"/>
      <c r="G1000" s="106"/>
      <c r="H1000" s="106"/>
      <c r="I1000" s="106"/>
      <c r="J1000" s="106"/>
      <c r="K1000" s="315"/>
    </row>
    <row r="1001" customHeight="1" spans="1:11">
      <c r="A1001" s="106"/>
      <c r="B1001" s="106"/>
      <c r="C1001" s="106"/>
      <c r="D1001" s="106"/>
      <c r="E1001" s="106"/>
      <c r="F1001" s="106"/>
      <c r="G1001" s="106"/>
      <c r="H1001" s="106"/>
      <c r="I1001" s="106"/>
      <c r="J1001" s="106"/>
      <c r="K1001" s="315"/>
    </row>
  </sheetData>
  <conditionalFormatting sqref="I415:I450">
    <cfRule type="containsText" dxfId="0" priority="1" operator="between" text="football">
      <formula>NOT(ISERROR(SEARCH("football",I415)))</formula>
    </cfRule>
    <cfRule type="containsText" dxfId="1" priority="2" operator="between" text="baseball">
      <formula>NOT(ISERROR(SEARCH("baseball",I415)))</formula>
    </cfRule>
    <cfRule type="containsText" dxfId="2" priority="3" operator="between" text="basketball">
      <formula>NOT(ISERROR(SEARCH("basketball",I415)))</formula>
    </cfRule>
    <cfRule type="containsText" dxfId="3" priority="4" operator="between" text="pokemon">
      <formula>NOT(ISERROR(SEARCH("pokemon",I415)))</formula>
    </cfRule>
  </conditionalFormatting>
  <printOptions horizontalCentered="1" gridLines="1"/>
  <pageMargins left="0.7" right="0.7" top="0.75" bottom="0.75" header="0" footer="0"/>
  <pageSetup paperSize="1" fitToHeight="0" pageOrder="overThenDown" orientation="landscape" cellComments="atEnd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EA9999"/>
    <outlinePr summaryBelow="0" summaryRight="0"/>
    <pageSetUpPr fitToPage="1"/>
  </sheetPr>
  <dimension ref="A1:Q1086"/>
  <sheetViews>
    <sheetView workbookViewId="0">
      <selection activeCell="A1" sqref="A1"/>
    </sheetView>
  </sheetViews>
  <sheetFormatPr defaultColWidth="12.6285714285714" defaultRowHeight="15.75" customHeight="1"/>
  <cols>
    <col min="5" max="5" width="18.1333333333333" customWidth="1"/>
    <col min="8" max="8" width="16.8761904761905" customWidth="1"/>
  </cols>
  <sheetData>
    <row r="1" customHeight="1" spans="1:17">
      <c r="A1" s="53" t="s">
        <v>13</v>
      </c>
      <c r="B1" s="285" t="s">
        <v>1</v>
      </c>
      <c r="C1" s="285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106"/>
      <c r="K1" s="106" t="s">
        <v>14</v>
      </c>
      <c r="L1" s="106" t="s">
        <v>1779</v>
      </c>
      <c r="M1" s="106"/>
      <c r="N1" s="11" t="s">
        <v>1780</v>
      </c>
      <c r="O1" s="22" t="s">
        <v>1781</v>
      </c>
      <c r="P1" s="12" t="s">
        <v>1782</v>
      </c>
      <c r="Q1" s="1" t="s">
        <v>1783</v>
      </c>
    </row>
    <row r="2" customHeight="1" spans="1:13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</row>
    <row r="3" customHeight="1" spans="1:13">
      <c r="A3" s="286" t="s">
        <v>832</v>
      </c>
      <c r="B3" s="112">
        <f>COUNTA(D5:D491)</f>
        <v>487</v>
      </c>
      <c r="C3" s="106"/>
      <c r="D3" s="106"/>
      <c r="E3" s="106" t="s">
        <v>1784</v>
      </c>
      <c r="F3" s="106">
        <f>B3+B493+B622+B685</f>
        <v>703</v>
      </c>
      <c r="G3" s="106"/>
      <c r="H3" s="106"/>
      <c r="I3" s="106"/>
      <c r="J3" s="106"/>
      <c r="K3" s="106"/>
      <c r="L3" s="106"/>
      <c r="M3" s="106"/>
    </row>
    <row r="4" customHeight="1" spans="1:13">
      <c r="A4" s="106"/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</row>
    <row r="5" customHeight="1" spans="1:14">
      <c r="A5" s="106"/>
      <c r="B5" s="287" t="s">
        <v>21</v>
      </c>
      <c r="C5" s="287" t="s">
        <v>1785</v>
      </c>
      <c r="D5" s="125">
        <v>2019</v>
      </c>
      <c r="E5" s="125" t="s">
        <v>305</v>
      </c>
      <c r="F5" s="125" t="s">
        <v>1786</v>
      </c>
      <c r="G5" s="125">
        <v>158</v>
      </c>
      <c r="H5" s="125"/>
      <c r="I5" s="125" t="s">
        <v>25</v>
      </c>
      <c r="J5" s="125"/>
      <c r="K5" s="106">
        <v>22</v>
      </c>
      <c r="L5" s="106">
        <f>COUNTA(K5:K442)</f>
        <v>438</v>
      </c>
      <c r="M5" s="106">
        <v>2</v>
      </c>
      <c r="N5" s="6">
        <f t="shared" ref="N5:N6" si="0">SUM(L5+M5)</f>
        <v>440</v>
      </c>
    </row>
    <row r="6" customHeight="1" spans="1:15">
      <c r="A6" s="106"/>
      <c r="B6" s="287" t="s">
        <v>21</v>
      </c>
      <c r="C6" s="287" t="s">
        <v>1787</v>
      </c>
      <c r="D6" s="125">
        <v>2019</v>
      </c>
      <c r="E6" s="125" t="s">
        <v>305</v>
      </c>
      <c r="F6" s="125" t="s">
        <v>1786</v>
      </c>
      <c r="G6" s="125">
        <v>158</v>
      </c>
      <c r="H6" s="125"/>
      <c r="I6" s="125" t="s">
        <v>25</v>
      </c>
      <c r="J6" s="125"/>
      <c r="K6" s="106">
        <v>22</v>
      </c>
      <c r="L6" s="106">
        <f>SUM(K5:K442)</f>
        <v>12899</v>
      </c>
      <c r="M6" s="106">
        <v>55</v>
      </c>
      <c r="N6" s="6">
        <f t="shared" si="0"/>
        <v>12954</v>
      </c>
      <c r="O6" s="6">
        <f>N6/N5</f>
        <v>29.4409090909091</v>
      </c>
    </row>
    <row r="7" customHeight="1" spans="1:13">
      <c r="A7" s="106"/>
      <c r="B7" s="287" t="s">
        <v>21</v>
      </c>
      <c r="C7" s="287" t="s">
        <v>1788</v>
      </c>
      <c r="D7" s="125">
        <v>2019</v>
      </c>
      <c r="E7" s="125" t="s">
        <v>305</v>
      </c>
      <c r="F7" s="125" t="s">
        <v>1786</v>
      </c>
      <c r="G7" s="125">
        <v>158</v>
      </c>
      <c r="H7" s="125"/>
      <c r="I7" s="125" t="s">
        <v>25</v>
      </c>
      <c r="J7" s="125"/>
      <c r="K7" s="106">
        <v>22</v>
      </c>
      <c r="L7" s="106"/>
      <c r="M7" s="106"/>
    </row>
    <row r="8" customHeight="1" spans="1:13">
      <c r="A8" s="106"/>
      <c r="B8" s="287" t="s">
        <v>21</v>
      </c>
      <c r="C8" s="287" t="s">
        <v>1789</v>
      </c>
      <c r="D8" s="125">
        <v>2019</v>
      </c>
      <c r="E8" s="125" t="s">
        <v>305</v>
      </c>
      <c r="F8" s="125" t="s">
        <v>1786</v>
      </c>
      <c r="G8" s="125">
        <v>158</v>
      </c>
      <c r="H8" s="125"/>
      <c r="I8" s="125" t="s">
        <v>25</v>
      </c>
      <c r="J8" s="125"/>
      <c r="K8" s="106">
        <v>22</v>
      </c>
      <c r="L8" s="106"/>
      <c r="M8" s="106"/>
    </row>
    <row r="9" customHeight="1" spans="1:13">
      <c r="A9" s="106"/>
      <c r="B9" s="287" t="s">
        <v>21</v>
      </c>
      <c r="C9" s="287" t="s">
        <v>1790</v>
      </c>
      <c r="D9" s="125">
        <v>2019</v>
      </c>
      <c r="E9" s="125" t="s">
        <v>884</v>
      </c>
      <c r="F9" s="125" t="s">
        <v>1786</v>
      </c>
      <c r="G9" s="125">
        <v>209</v>
      </c>
      <c r="H9" s="125"/>
      <c r="I9" s="125" t="s">
        <v>30</v>
      </c>
      <c r="J9" s="125"/>
      <c r="K9" s="106">
        <v>33</v>
      </c>
      <c r="L9" s="106"/>
      <c r="M9" s="106"/>
    </row>
    <row r="10" customHeight="1" spans="1:13">
      <c r="A10" s="106"/>
      <c r="B10" s="287" t="s">
        <v>21</v>
      </c>
      <c r="C10" s="287" t="s">
        <v>1791</v>
      </c>
      <c r="D10" s="125">
        <v>2019</v>
      </c>
      <c r="E10" s="125" t="s">
        <v>884</v>
      </c>
      <c r="F10" s="125" t="s">
        <v>1786</v>
      </c>
      <c r="G10" s="125">
        <v>209</v>
      </c>
      <c r="H10" s="125"/>
      <c r="I10" s="125" t="s">
        <v>30</v>
      </c>
      <c r="J10" s="125"/>
      <c r="K10" s="106">
        <v>33</v>
      </c>
      <c r="L10" s="106"/>
      <c r="M10" s="106"/>
    </row>
    <row r="11" customHeight="1" spans="1:13">
      <c r="A11" s="106"/>
      <c r="B11" s="287" t="s">
        <v>21</v>
      </c>
      <c r="C11" s="287" t="s">
        <v>1792</v>
      </c>
      <c r="D11" s="125">
        <v>2019</v>
      </c>
      <c r="E11" s="125" t="s">
        <v>884</v>
      </c>
      <c r="F11" s="125" t="s">
        <v>1786</v>
      </c>
      <c r="G11" s="125">
        <v>209</v>
      </c>
      <c r="H11" s="125"/>
      <c r="I11" s="125" t="s">
        <v>30</v>
      </c>
      <c r="J11" s="125"/>
      <c r="K11" s="106">
        <v>33</v>
      </c>
      <c r="L11" s="106"/>
      <c r="M11" s="106"/>
    </row>
    <row r="12" customHeight="1" spans="1:13">
      <c r="A12" s="106"/>
      <c r="B12" s="287" t="s">
        <v>21</v>
      </c>
      <c r="C12" s="287" t="s">
        <v>1793</v>
      </c>
      <c r="D12" s="125">
        <v>2019</v>
      </c>
      <c r="E12" s="125" t="s">
        <v>884</v>
      </c>
      <c r="F12" s="125" t="s">
        <v>1786</v>
      </c>
      <c r="G12" s="125">
        <v>209</v>
      </c>
      <c r="H12" s="125"/>
      <c r="I12" s="125" t="s">
        <v>30</v>
      </c>
      <c r="J12" s="125"/>
      <c r="K12" s="106">
        <v>33</v>
      </c>
      <c r="L12" s="106"/>
      <c r="M12" s="106"/>
    </row>
    <row r="13" customHeight="1" spans="1:13">
      <c r="A13" s="106"/>
      <c r="B13" s="287" t="s">
        <v>21</v>
      </c>
      <c r="C13" s="288" t="s">
        <v>1794</v>
      </c>
      <c r="D13" s="125">
        <v>2007</v>
      </c>
      <c r="E13" s="125" t="s">
        <v>62</v>
      </c>
      <c r="F13" s="125" t="s">
        <v>1795</v>
      </c>
      <c r="G13" s="125">
        <v>112</v>
      </c>
      <c r="H13" s="289" t="s">
        <v>1796</v>
      </c>
      <c r="I13" s="125" t="s">
        <v>1797</v>
      </c>
      <c r="J13" s="125"/>
      <c r="K13" s="106">
        <v>40</v>
      </c>
      <c r="L13" s="106"/>
      <c r="M13" s="106"/>
    </row>
    <row r="14" customHeight="1" spans="1:13">
      <c r="A14" s="106"/>
      <c r="B14" s="287" t="s">
        <v>21</v>
      </c>
      <c r="C14" s="287" t="s">
        <v>1798</v>
      </c>
      <c r="D14" s="125">
        <v>2003</v>
      </c>
      <c r="E14" s="125" t="s">
        <v>62</v>
      </c>
      <c r="F14" s="125" t="s">
        <v>1799</v>
      </c>
      <c r="G14" s="125">
        <v>223</v>
      </c>
      <c r="H14" s="125"/>
      <c r="I14" s="125" t="s">
        <v>25</v>
      </c>
      <c r="J14" s="125"/>
      <c r="K14" s="106">
        <v>35</v>
      </c>
      <c r="L14" s="106"/>
      <c r="M14" s="106"/>
    </row>
    <row r="15" customHeight="1" spans="1:13">
      <c r="A15" s="106"/>
      <c r="B15" s="287" t="s">
        <v>21</v>
      </c>
      <c r="C15" s="287" t="s">
        <v>1800</v>
      </c>
      <c r="D15" s="125">
        <v>2007</v>
      </c>
      <c r="E15" s="125" t="s">
        <v>62</v>
      </c>
      <c r="F15" s="125" t="s">
        <v>1795</v>
      </c>
      <c r="G15" s="125">
        <v>112</v>
      </c>
      <c r="H15" s="289" t="s">
        <v>1796</v>
      </c>
      <c r="I15" s="125" t="s">
        <v>666</v>
      </c>
      <c r="J15" s="125"/>
      <c r="K15" s="106">
        <v>45</v>
      </c>
      <c r="L15" s="106"/>
      <c r="M15" s="106"/>
    </row>
    <row r="16" customHeight="1" spans="1:13">
      <c r="A16" s="106"/>
      <c r="B16" s="287" t="s">
        <v>21</v>
      </c>
      <c r="C16" s="287" t="s">
        <v>1801</v>
      </c>
      <c r="D16" s="125">
        <v>2007</v>
      </c>
      <c r="E16" s="125" t="s">
        <v>1802</v>
      </c>
      <c r="F16" s="125" t="s">
        <v>1795</v>
      </c>
      <c r="G16" s="125">
        <v>234</v>
      </c>
      <c r="H16" s="125"/>
      <c r="I16" s="125" t="s">
        <v>72</v>
      </c>
      <c r="J16" s="125"/>
      <c r="K16" s="106">
        <v>40</v>
      </c>
      <c r="L16" s="106"/>
      <c r="M16" s="106"/>
    </row>
    <row r="17" customHeight="1" spans="1:13">
      <c r="A17" s="106"/>
      <c r="B17" s="287" t="s">
        <v>21</v>
      </c>
      <c r="C17" s="287" t="s">
        <v>1803</v>
      </c>
      <c r="D17" s="125">
        <v>2009</v>
      </c>
      <c r="E17" s="125" t="s">
        <v>1802</v>
      </c>
      <c r="F17" s="125" t="s">
        <v>1804</v>
      </c>
      <c r="G17" s="125">
        <v>227</v>
      </c>
      <c r="H17" s="125"/>
      <c r="I17" s="125" t="s">
        <v>25</v>
      </c>
      <c r="J17" s="125"/>
      <c r="K17" s="106">
        <v>25</v>
      </c>
      <c r="L17" s="106"/>
      <c r="M17" s="106"/>
    </row>
    <row r="18" customHeight="1" spans="1:13">
      <c r="A18" s="106"/>
      <c r="B18" s="287" t="s">
        <v>21</v>
      </c>
      <c r="C18" s="287" t="s">
        <v>1805</v>
      </c>
      <c r="D18" s="125">
        <v>2012</v>
      </c>
      <c r="E18" s="125" t="s">
        <v>1365</v>
      </c>
      <c r="F18" s="125" t="s">
        <v>1806</v>
      </c>
      <c r="G18" s="125">
        <v>162</v>
      </c>
      <c r="H18" s="125"/>
      <c r="I18" s="125" t="s">
        <v>25</v>
      </c>
      <c r="J18" s="125"/>
      <c r="K18" s="106">
        <v>35</v>
      </c>
      <c r="L18" s="106"/>
      <c r="M18" s="106"/>
    </row>
    <row r="19" customHeight="1" spans="1:13">
      <c r="A19" s="106"/>
      <c r="B19" s="287" t="s">
        <v>21</v>
      </c>
      <c r="C19" s="287" t="s">
        <v>1807</v>
      </c>
      <c r="D19" s="125">
        <v>2016</v>
      </c>
      <c r="E19" s="125" t="s">
        <v>786</v>
      </c>
      <c r="F19" s="125" t="s">
        <v>1808</v>
      </c>
      <c r="G19" s="125">
        <v>131</v>
      </c>
      <c r="H19" s="125"/>
      <c r="I19" s="125" t="s">
        <v>25</v>
      </c>
      <c r="J19" s="125"/>
      <c r="K19" s="106">
        <v>20</v>
      </c>
      <c r="L19" s="106"/>
      <c r="M19" s="106"/>
    </row>
    <row r="20" customHeight="1" spans="1:13">
      <c r="A20" s="106"/>
      <c r="B20" s="287" t="s">
        <v>21</v>
      </c>
      <c r="C20" s="287" t="s">
        <v>1809</v>
      </c>
      <c r="D20" s="125">
        <v>2017</v>
      </c>
      <c r="E20" s="125" t="s">
        <v>305</v>
      </c>
      <c r="F20" s="125" t="s">
        <v>1810</v>
      </c>
      <c r="G20" s="125">
        <v>199</v>
      </c>
      <c r="H20" s="125" t="s">
        <v>1811</v>
      </c>
      <c r="I20" s="125" t="s">
        <v>25</v>
      </c>
      <c r="J20" s="125"/>
      <c r="K20" s="106">
        <v>20</v>
      </c>
      <c r="L20" s="106"/>
      <c r="M20" s="106"/>
    </row>
    <row r="21" customHeight="1" spans="1:13">
      <c r="A21" s="106"/>
      <c r="B21" s="287" t="s">
        <v>21</v>
      </c>
      <c r="C21" s="287" t="s">
        <v>1812</v>
      </c>
      <c r="D21" s="125">
        <v>2019</v>
      </c>
      <c r="E21" s="125" t="s">
        <v>786</v>
      </c>
      <c r="F21" s="125" t="s">
        <v>1813</v>
      </c>
      <c r="G21" s="125">
        <v>135</v>
      </c>
      <c r="H21" s="125" t="s">
        <v>898</v>
      </c>
      <c r="I21" s="125" t="s">
        <v>666</v>
      </c>
      <c r="J21" s="125"/>
      <c r="K21" s="106">
        <v>20</v>
      </c>
      <c r="L21" s="106"/>
      <c r="M21" s="106"/>
    </row>
    <row r="22" customHeight="1" spans="1:13">
      <c r="A22" s="106"/>
      <c r="B22" s="287" t="s">
        <v>21</v>
      </c>
      <c r="C22" s="287" t="s">
        <v>1814</v>
      </c>
      <c r="D22" s="125">
        <v>2019</v>
      </c>
      <c r="E22" s="125" t="s">
        <v>1098</v>
      </c>
      <c r="F22" s="125" t="s">
        <v>1815</v>
      </c>
      <c r="G22" s="125">
        <v>13</v>
      </c>
      <c r="H22" s="125"/>
      <c r="I22" s="125" t="s">
        <v>25</v>
      </c>
      <c r="J22" s="125"/>
      <c r="K22" s="106">
        <v>20</v>
      </c>
      <c r="L22" s="106"/>
      <c r="M22" s="106"/>
    </row>
    <row r="23" customHeight="1" spans="1:13">
      <c r="A23" s="106"/>
      <c r="B23" s="287" t="s">
        <v>21</v>
      </c>
      <c r="C23" s="287" t="s">
        <v>1816</v>
      </c>
      <c r="D23" s="125">
        <v>2019</v>
      </c>
      <c r="E23" s="125" t="s">
        <v>884</v>
      </c>
      <c r="F23" s="125" t="s">
        <v>1817</v>
      </c>
      <c r="G23" s="125">
        <v>260</v>
      </c>
      <c r="H23" s="125"/>
      <c r="I23" s="125" t="s">
        <v>25</v>
      </c>
      <c r="J23" s="125"/>
      <c r="K23" s="106">
        <v>20</v>
      </c>
      <c r="L23" s="106"/>
      <c r="M23" s="106"/>
    </row>
    <row r="24" customHeight="1" spans="1:13">
      <c r="A24" s="106"/>
      <c r="B24" s="287" t="s">
        <v>21</v>
      </c>
      <c r="C24" s="287" t="s">
        <v>1818</v>
      </c>
      <c r="D24" s="125">
        <v>2019</v>
      </c>
      <c r="E24" s="125" t="s">
        <v>1099</v>
      </c>
      <c r="F24" s="125" t="s">
        <v>1815</v>
      </c>
      <c r="G24" s="125">
        <v>1</v>
      </c>
      <c r="H24" s="125" t="s">
        <v>1819</v>
      </c>
      <c r="I24" s="125" t="s">
        <v>25</v>
      </c>
      <c r="J24" s="125"/>
      <c r="K24" s="106">
        <v>20</v>
      </c>
      <c r="L24" s="106"/>
      <c r="M24" s="106"/>
    </row>
    <row r="25" customHeight="1" spans="1:13">
      <c r="A25" s="106"/>
      <c r="B25" s="287" t="s">
        <v>21</v>
      </c>
      <c r="C25" s="287" t="s">
        <v>1820</v>
      </c>
      <c r="D25" s="125">
        <v>2019</v>
      </c>
      <c r="E25" s="125" t="s">
        <v>956</v>
      </c>
      <c r="F25" s="125" t="s">
        <v>1821</v>
      </c>
      <c r="G25" s="125">
        <v>112</v>
      </c>
      <c r="H25" s="125"/>
      <c r="I25" s="125" t="s">
        <v>30</v>
      </c>
      <c r="J25" s="125"/>
      <c r="K25" s="106">
        <v>20</v>
      </c>
      <c r="L25" s="106"/>
      <c r="M25" s="106"/>
    </row>
    <row r="26" customHeight="1" spans="1:13">
      <c r="A26" s="106"/>
      <c r="B26" s="287" t="s">
        <v>21</v>
      </c>
      <c r="C26" s="287" t="s">
        <v>1822</v>
      </c>
      <c r="D26" s="125">
        <v>2019</v>
      </c>
      <c r="E26" s="125" t="s">
        <v>786</v>
      </c>
      <c r="F26" s="125" t="s">
        <v>1823</v>
      </c>
      <c r="G26" s="125">
        <v>129</v>
      </c>
      <c r="H26" s="125"/>
      <c r="I26" s="125" t="s">
        <v>30</v>
      </c>
      <c r="J26" s="125"/>
      <c r="K26" s="106">
        <v>20</v>
      </c>
      <c r="L26" s="106"/>
      <c r="M26" s="106"/>
    </row>
    <row r="27" customHeight="1" spans="1:13">
      <c r="A27" s="106"/>
      <c r="B27" s="287" t="s">
        <v>21</v>
      </c>
      <c r="C27" s="287" t="s">
        <v>1824</v>
      </c>
      <c r="D27" s="290">
        <v>1994</v>
      </c>
      <c r="E27" s="290" t="s">
        <v>1825</v>
      </c>
      <c r="F27" s="291" t="s">
        <v>1826</v>
      </c>
      <c r="G27" s="106" t="s">
        <v>1827</v>
      </c>
      <c r="H27" s="290" t="s">
        <v>1828</v>
      </c>
      <c r="I27" s="290" t="s">
        <v>72</v>
      </c>
      <c r="J27" s="106"/>
      <c r="K27" s="106">
        <v>20</v>
      </c>
      <c r="L27" s="106"/>
      <c r="M27" s="106"/>
    </row>
    <row r="28" customHeight="1" spans="1:13">
      <c r="A28" s="106"/>
      <c r="B28" s="287" t="s">
        <v>21</v>
      </c>
      <c r="C28" s="287" t="s">
        <v>1829</v>
      </c>
      <c r="D28" s="125">
        <v>2019</v>
      </c>
      <c r="E28" s="125" t="s">
        <v>1830</v>
      </c>
      <c r="F28" s="292" t="s">
        <v>1786</v>
      </c>
      <c r="G28" s="125">
        <v>2</v>
      </c>
      <c r="H28" s="125" t="s">
        <v>1770</v>
      </c>
      <c r="I28" s="125" t="s">
        <v>25</v>
      </c>
      <c r="J28" s="106"/>
      <c r="K28" s="106">
        <v>20</v>
      </c>
      <c r="L28" s="106"/>
      <c r="M28" s="106"/>
    </row>
    <row r="29" customHeight="1" spans="1:13">
      <c r="A29" s="106"/>
      <c r="B29" s="287" t="s">
        <v>21</v>
      </c>
      <c r="C29" s="287" t="s">
        <v>1831</v>
      </c>
      <c r="D29" s="106">
        <v>2019</v>
      </c>
      <c r="E29" s="106" t="s">
        <v>1161</v>
      </c>
      <c r="F29" s="106" t="s">
        <v>1832</v>
      </c>
      <c r="G29" s="106">
        <v>259</v>
      </c>
      <c r="H29" s="106" t="s">
        <v>898</v>
      </c>
      <c r="I29" s="106" t="s">
        <v>25</v>
      </c>
      <c r="J29" s="106"/>
      <c r="K29" s="106">
        <v>20</v>
      </c>
      <c r="L29" s="106"/>
      <c r="M29" s="106"/>
    </row>
    <row r="30" customHeight="1" spans="1:13">
      <c r="A30" s="106"/>
      <c r="B30" s="287" t="s">
        <v>21</v>
      </c>
      <c r="C30" s="287" t="s">
        <v>1833</v>
      </c>
      <c r="D30" s="106">
        <v>2019</v>
      </c>
      <c r="E30" s="106" t="s">
        <v>1161</v>
      </c>
      <c r="F30" s="106" t="s">
        <v>1832</v>
      </c>
      <c r="G30" s="106">
        <v>259</v>
      </c>
      <c r="H30" s="106" t="s">
        <v>898</v>
      </c>
      <c r="I30" s="106" t="s">
        <v>25</v>
      </c>
      <c r="J30" s="106"/>
      <c r="K30" s="106">
        <v>20</v>
      </c>
      <c r="L30" s="106"/>
      <c r="M30" s="106"/>
    </row>
    <row r="31" customHeight="1" spans="1:13">
      <c r="A31" s="106"/>
      <c r="B31" s="287" t="s">
        <v>21</v>
      </c>
      <c r="C31" s="287" t="s">
        <v>1834</v>
      </c>
      <c r="D31" s="106">
        <v>2019</v>
      </c>
      <c r="E31" s="106" t="s">
        <v>1835</v>
      </c>
      <c r="F31" s="106" t="s">
        <v>1836</v>
      </c>
      <c r="G31" s="106">
        <v>73</v>
      </c>
      <c r="H31" s="106" t="s">
        <v>1837</v>
      </c>
      <c r="I31" s="106" t="s">
        <v>30</v>
      </c>
      <c r="J31" s="106"/>
      <c r="K31" s="106">
        <v>20</v>
      </c>
      <c r="L31" s="106"/>
      <c r="M31" s="106"/>
    </row>
    <row r="32" customHeight="1" spans="1:13">
      <c r="A32" s="106"/>
      <c r="B32" s="287" t="s">
        <v>21</v>
      </c>
      <c r="C32" s="287" t="s">
        <v>1838</v>
      </c>
      <c r="D32" s="106">
        <v>2019</v>
      </c>
      <c r="E32" s="106" t="s">
        <v>1161</v>
      </c>
      <c r="F32" s="106" t="s">
        <v>1832</v>
      </c>
      <c r="G32" s="106">
        <v>259</v>
      </c>
      <c r="H32" s="106" t="s">
        <v>898</v>
      </c>
      <c r="I32" s="106" t="s">
        <v>25</v>
      </c>
      <c r="J32" s="106"/>
      <c r="K32" s="106">
        <v>20</v>
      </c>
      <c r="L32" s="106"/>
      <c r="M32" s="106"/>
    </row>
    <row r="33" customHeight="1" spans="1:13">
      <c r="A33" s="106"/>
      <c r="B33" s="287" t="s">
        <v>66</v>
      </c>
      <c r="C33" s="287" t="s">
        <v>1839</v>
      </c>
      <c r="D33" s="106">
        <v>2019</v>
      </c>
      <c r="E33" s="106" t="s">
        <v>905</v>
      </c>
      <c r="F33" s="106" t="s">
        <v>1840</v>
      </c>
      <c r="G33" s="106">
        <v>75</v>
      </c>
      <c r="H33" s="106"/>
      <c r="I33" s="106" t="s">
        <v>68</v>
      </c>
      <c r="J33" s="106"/>
      <c r="K33" s="106">
        <v>20</v>
      </c>
      <c r="L33" s="106"/>
      <c r="M33" s="106"/>
    </row>
    <row r="34" customHeight="1" spans="1:13">
      <c r="A34" s="106"/>
      <c r="B34" s="287" t="s">
        <v>149</v>
      </c>
      <c r="C34" s="287" t="s">
        <v>1841</v>
      </c>
      <c r="D34" s="106">
        <v>2017</v>
      </c>
      <c r="E34" s="106" t="s">
        <v>1842</v>
      </c>
      <c r="F34" s="106" t="s">
        <v>1843</v>
      </c>
      <c r="G34" s="106">
        <v>138</v>
      </c>
      <c r="H34" s="106" t="s">
        <v>851</v>
      </c>
      <c r="I34" s="106" t="s">
        <v>155</v>
      </c>
      <c r="J34" s="106"/>
      <c r="K34" s="106">
        <v>20</v>
      </c>
      <c r="L34" s="106"/>
      <c r="M34" s="106"/>
    </row>
    <row r="35" customHeight="1" spans="1:13">
      <c r="A35" s="106"/>
      <c r="B35" s="287" t="s">
        <v>66</v>
      </c>
      <c r="C35" s="106">
        <v>6081851</v>
      </c>
      <c r="D35" s="106">
        <v>2020</v>
      </c>
      <c r="E35" s="106" t="s">
        <v>786</v>
      </c>
      <c r="F35" s="106" t="s">
        <v>1817</v>
      </c>
      <c r="G35" s="106"/>
      <c r="H35" s="106"/>
      <c r="I35" s="106" t="s">
        <v>68</v>
      </c>
      <c r="J35" s="106"/>
      <c r="K35" s="106">
        <v>20</v>
      </c>
      <c r="L35" s="106"/>
      <c r="M35" s="106"/>
    </row>
    <row r="36" customHeight="1" spans="1:13">
      <c r="A36" s="106"/>
      <c r="B36" s="287" t="s">
        <v>66</v>
      </c>
      <c r="C36" s="106">
        <v>2768316</v>
      </c>
      <c r="D36" s="106">
        <v>2020</v>
      </c>
      <c r="E36" s="106" t="s">
        <v>786</v>
      </c>
      <c r="F36" s="106" t="s">
        <v>1844</v>
      </c>
      <c r="G36" s="106"/>
      <c r="H36" s="106" t="s">
        <v>1845</v>
      </c>
      <c r="I36" s="106" t="s">
        <v>68</v>
      </c>
      <c r="J36" s="106"/>
      <c r="K36" s="106">
        <v>20</v>
      </c>
      <c r="L36" s="106"/>
      <c r="M36" s="106"/>
    </row>
    <row r="37" customHeight="1" spans="1:13">
      <c r="A37" s="106"/>
      <c r="B37" s="287" t="s">
        <v>21</v>
      </c>
      <c r="C37" s="287" t="s">
        <v>1846</v>
      </c>
      <c r="D37" s="106">
        <v>2019</v>
      </c>
      <c r="E37" s="106" t="s">
        <v>1847</v>
      </c>
      <c r="F37" s="106" t="s">
        <v>1848</v>
      </c>
      <c r="G37" s="106">
        <v>2</v>
      </c>
      <c r="H37" s="106"/>
      <c r="I37" s="106" t="s">
        <v>25</v>
      </c>
      <c r="J37" s="106"/>
      <c r="K37" s="106">
        <v>20</v>
      </c>
      <c r="L37" s="106"/>
      <c r="M37" s="106"/>
    </row>
    <row r="38" customHeight="1" spans="1:13">
      <c r="A38" s="106"/>
      <c r="B38" s="287" t="s">
        <v>21</v>
      </c>
      <c r="C38" s="287" t="s">
        <v>1849</v>
      </c>
      <c r="D38" s="106">
        <v>2019</v>
      </c>
      <c r="E38" s="106" t="s">
        <v>884</v>
      </c>
      <c r="F38" s="106" t="s">
        <v>1786</v>
      </c>
      <c r="G38" s="106">
        <v>269</v>
      </c>
      <c r="H38" s="106" t="s">
        <v>1850</v>
      </c>
      <c r="I38" s="106" t="s">
        <v>25</v>
      </c>
      <c r="J38" s="106"/>
      <c r="K38" s="106">
        <v>20</v>
      </c>
      <c r="L38" s="106"/>
      <c r="M38" s="106"/>
    </row>
    <row r="39" customHeight="1" spans="1:13">
      <c r="A39" s="106"/>
      <c r="B39" s="287" t="s">
        <v>21</v>
      </c>
      <c r="C39" s="287" t="s">
        <v>1851</v>
      </c>
      <c r="D39" s="106">
        <v>2019</v>
      </c>
      <c r="E39" s="106" t="s">
        <v>1852</v>
      </c>
      <c r="F39" s="106" t="s">
        <v>1786</v>
      </c>
      <c r="G39" s="106">
        <v>296</v>
      </c>
      <c r="H39" s="106" t="s">
        <v>1731</v>
      </c>
      <c r="I39" s="106" t="s">
        <v>25</v>
      </c>
      <c r="J39" s="106"/>
      <c r="K39" s="106">
        <v>20</v>
      </c>
      <c r="L39" s="106"/>
      <c r="M39" s="106"/>
    </row>
    <row r="40" customHeight="1" spans="1:13">
      <c r="A40" s="106"/>
      <c r="B40" s="287" t="s">
        <v>21</v>
      </c>
      <c r="C40" s="287" t="s">
        <v>1853</v>
      </c>
      <c r="D40" s="106">
        <v>2019</v>
      </c>
      <c r="E40" s="106" t="s">
        <v>884</v>
      </c>
      <c r="F40" s="106" t="s">
        <v>1786</v>
      </c>
      <c r="G40" s="106">
        <v>269</v>
      </c>
      <c r="H40" s="106" t="s">
        <v>1850</v>
      </c>
      <c r="I40" s="106" t="s">
        <v>25</v>
      </c>
      <c r="J40" s="106"/>
      <c r="K40" s="106">
        <v>20</v>
      </c>
      <c r="L40" s="106"/>
      <c r="M40" s="106"/>
    </row>
    <row r="41" customHeight="1" spans="1:13">
      <c r="A41" s="106"/>
      <c r="B41" s="293" t="s">
        <v>21</v>
      </c>
      <c r="C41" s="293" t="s">
        <v>1854</v>
      </c>
      <c r="D41" s="294">
        <v>2019</v>
      </c>
      <c r="E41" s="294" t="s">
        <v>305</v>
      </c>
      <c r="F41" s="294" t="s">
        <v>1449</v>
      </c>
      <c r="G41" s="294">
        <v>172</v>
      </c>
      <c r="H41" s="294"/>
      <c r="I41" s="294" t="s">
        <v>25</v>
      </c>
      <c r="J41" s="106"/>
      <c r="K41" s="106">
        <v>20</v>
      </c>
      <c r="L41" s="106"/>
      <c r="M41" s="106"/>
    </row>
    <row r="42" customHeight="1" spans="1:13">
      <c r="A42" s="106"/>
      <c r="B42" s="293" t="s">
        <v>21</v>
      </c>
      <c r="C42" s="293" t="s">
        <v>1855</v>
      </c>
      <c r="D42" s="294">
        <v>2019</v>
      </c>
      <c r="E42" s="294" t="s">
        <v>305</v>
      </c>
      <c r="F42" s="294" t="s">
        <v>1449</v>
      </c>
      <c r="G42" s="294">
        <v>172</v>
      </c>
      <c r="H42" s="294"/>
      <c r="I42" s="294" t="s">
        <v>25</v>
      </c>
      <c r="J42" s="106"/>
      <c r="K42" s="106">
        <v>20</v>
      </c>
      <c r="L42" s="106"/>
      <c r="M42" s="106"/>
    </row>
    <row r="43" customHeight="1" spans="1:13">
      <c r="A43" s="106"/>
      <c r="B43" s="287" t="s">
        <v>21</v>
      </c>
      <c r="C43" s="287" t="s">
        <v>1856</v>
      </c>
      <c r="D43" s="106">
        <v>2019</v>
      </c>
      <c r="E43" s="106" t="s">
        <v>905</v>
      </c>
      <c r="F43" s="106" t="s">
        <v>1840</v>
      </c>
      <c r="G43" s="106"/>
      <c r="H43" s="106">
        <v>75</v>
      </c>
      <c r="I43" s="106" t="s">
        <v>30</v>
      </c>
      <c r="J43" s="106"/>
      <c r="K43" s="106">
        <v>20</v>
      </c>
      <c r="L43" s="106"/>
      <c r="M43" s="106"/>
    </row>
    <row r="44" customHeight="1" spans="1:13">
      <c r="A44" s="106"/>
      <c r="B44" s="287" t="s">
        <v>21</v>
      </c>
      <c r="C44" s="287" t="s">
        <v>1857</v>
      </c>
      <c r="D44" s="106">
        <v>2019</v>
      </c>
      <c r="E44" s="106" t="s">
        <v>1858</v>
      </c>
      <c r="F44" s="106" t="s">
        <v>1859</v>
      </c>
      <c r="G44" s="106" t="s">
        <v>1860</v>
      </c>
      <c r="H44" s="106">
        <v>25</v>
      </c>
      <c r="I44" s="106" t="s">
        <v>30</v>
      </c>
      <c r="J44" s="106"/>
      <c r="K44" s="106">
        <v>20</v>
      </c>
      <c r="L44" s="106"/>
      <c r="M44" s="106"/>
    </row>
    <row r="45" customHeight="1" spans="1:13">
      <c r="A45" s="106"/>
      <c r="B45" s="287" t="s">
        <v>21</v>
      </c>
      <c r="C45" s="287" t="s">
        <v>1861</v>
      </c>
      <c r="D45" s="106">
        <v>2019</v>
      </c>
      <c r="E45" s="106" t="s">
        <v>905</v>
      </c>
      <c r="F45" s="106" t="s">
        <v>1862</v>
      </c>
      <c r="G45" s="106"/>
      <c r="H45" s="106">
        <v>257</v>
      </c>
      <c r="I45" s="106" t="s">
        <v>30</v>
      </c>
      <c r="J45" s="106"/>
      <c r="K45" s="106">
        <v>20</v>
      </c>
      <c r="L45" s="106"/>
      <c r="M45" s="106"/>
    </row>
    <row r="46" customHeight="1" spans="1:13">
      <c r="A46" s="106"/>
      <c r="B46" s="287" t="s">
        <v>21</v>
      </c>
      <c r="C46" s="287" t="s">
        <v>1863</v>
      </c>
      <c r="D46" s="106">
        <v>1988</v>
      </c>
      <c r="E46" s="106" t="s">
        <v>102</v>
      </c>
      <c r="F46" s="106" t="s">
        <v>1864</v>
      </c>
      <c r="G46" s="106" t="s">
        <v>1865</v>
      </c>
      <c r="H46" s="106">
        <v>129</v>
      </c>
      <c r="I46" s="106" t="s">
        <v>72</v>
      </c>
      <c r="J46" s="106"/>
      <c r="K46" s="106">
        <v>20</v>
      </c>
      <c r="L46" s="106"/>
      <c r="M46" s="106"/>
    </row>
    <row r="47" customHeight="1" spans="1:13">
      <c r="A47" s="106"/>
      <c r="B47" s="287" t="s">
        <v>21</v>
      </c>
      <c r="C47" s="287" t="s">
        <v>1866</v>
      </c>
      <c r="D47" s="106">
        <v>1988</v>
      </c>
      <c r="E47" s="106" t="s">
        <v>102</v>
      </c>
      <c r="F47" s="106" t="s">
        <v>1864</v>
      </c>
      <c r="G47" s="106" t="s">
        <v>1865</v>
      </c>
      <c r="H47" s="106">
        <v>129</v>
      </c>
      <c r="I47" s="106" t="s">
        <v>72</v>
      </c>
      <c r="J47" s="106"/>
      <c r="K47" s="106">
        <v>20</v>
      </c>
      <c r="L47" s="106"/>
      <c r="M47" s="106"/>
    </row>
    <row r="48" customHeight="1" spans="1:13">
      <c r="A48" s="106"/>
      <c r="B48" s="287" t="s">
        <v>21</v>
      </c>
      <c r="C48" s="287" t="s">
        <v>1867</v>
      </c>
      <c r="D48" s="106">
        <v>1988</v>
      </c>
      <c r="E48" s="106" t="s">
        <v>102</v>
      </c>
      <c r="F48" s="106" t="s">
        <v>1868</v>
      </c>
      <c r="G48" s="106" t="s">
        <v>1865</v>
      </c>
      <c r="H48" s="106">
        <v>127</v>
      </c>
      <c r="I48" s="106" t="s">
        <v>72</v>
      </c>
      <c r="J48" s="106"/>
      <c r="K48" s="106">
        <v>20</v>
      </c>
      <c r="L48" s="106"/>
      <c r="M48" s="106"/>
    </row>
    <row r="49" customHeight="1" spans="1:13">
      <c r="A49" s="106"/>
      <c r="B49" s="287" t="s">
        <v>21</v>
      </c>
      <c r="C49" s="287" t="s">
        <v>1869</v>
      </c>
      <c r="D49" s="106">
        <v>1988</v>
      </c>
      <c r="E49" s="106" t="s">
        <v>102</v>
      </c>
      <c r="F49" s="106" t="s">
        <v>1868</v>
      </c>
      <c r="G49" s="106" t="s">
        <v>1865</v>
      </c>
      <c r="H49" s="106">
        <v>127</v>
      </c>
      <c r="I49" s="106" t="s">
        <v>72</v>
      </c>
      <c r="J49" s="106"/>
      <c r="K49" s="106">
        <v>20</v>
      </c>
      <c r="L49" s="106"/>
      <c r="M49" s="106"/>
    </row>
    <row r="50" customHeight="1" spans="1:13">
      <c r="A50" s="106"/>
      <c r="B50" s="287" t="s">
        <v>21</v>
      </c>
      <c r="C50" s="287" t="s">
        <v>1870</v>
      </c>
      <c r="D50" s="106">
        <v>1988</v>
      </c>
      <c r="E50" s="106" t="s">
        <v>102</v>
      </c>
      <c r="F50" s="106" t="s">
        <v>1868</v>
      </c>
      <c r="G50" s="106" t="s">
        <v>1865</v>
      </c>
      <c r="H50" s="106">
        <v>127</v>
      </c>
      <c r="I50" s="106" t="s">
        <v>72</v>
      </c>
      <c r="J50" s="106"/>
      <c r="K50" s="106">
        <v>20</v>
      </c>
      <c r="L50" s="106"/>
      <c r="M50" s="106"/>
    </row>
    <row r="51" customHeight="1" spans="1:13">
      <c r="A51" s="106"/>
      <c r="B51" s="287" t="s">
        <v>21</v>
      </c>
      <c r="C51" s="287" t="s">
        <v>1871</v>
      </c>
      <c r="D51" s="106">
        <v>1988</v>
      </c>
      <c r="E51" s="106" t="s">
        <v>102</v>
      </c>
      <c r="F51" s="106" t="s">
        <v>1868</v>
      </c>
      <c r="G51" s="106" t="s">
        <v>1865</v>
      </c>
      <c r="H51" s="106">
        <v>127</v>
      </c>
      <c r="I51" s="106" t="s">
        <v>72</v>
      </c>
      <c r="J51" s="106"/>
      <c r="K51" s="106">
        <v>20</v>
      </c>
      <c r="L51" s="106"/>
      <c r="M51" s="106"/>
    </row>
    <row r="52" customHeight="1" spans="1:13">
      <c r="A52" s="106"/>
      <c r="B52" s="287" t="s">
        <v>21</v>
      </c>
      <c r="C52" s="287" t="s">
        <v>1872</v>
      </c>
      <c r="D52" s="106">
        <v>1988</v>
      </c>
      <c r="E52" s="106" t="s">
        <v>102</v>
      </c>
      <c r="F52" s="106" t="s">
        <v>1868</v>
      </c>
      <c r="G52" s="106" t="s">
        <v>1865</v>
      </c>
      <c r="H52" s="106">
        <v>127</v>
      </c>
      <c r="I52" s="106" t="s">
        <v>72</v>
      </c>
      <c r="J52" s="106"/>
      <c r="K52" s="106">
        <v>20</v>
      </c>
      <c r="L52" s="106"/>
      <c r="M52" s="106"/>
    </row>
    <row r="53" customHeight="1" spans="1:13">
      <c r="A53" s="106"/>
      <c r="B53" s="287" t="s">
        <v>21</v>
      </c>
      <c r="C53" s="287" t="s">
        <v>1873</v>
      </c>
      <c r="D53" s="106">
        <v>1988</v>
      </c>
      <c r="E53" s="106" t="s">
        <v>102</v>
      </c>
      <c r="F53" s="106" t="s">
        <v>1868</v>
      </c>
      <c r="G53" s="106" t="s">
        <v>1865</v>
      </c>
      <c r="H53" s="106">
        <v>127</v>
      </c>
      <c r="I53" s="106" t="s">
        <v>72</v>
      </c>
      <c r="J53" s="106"/>
      <c r="K53" s="106">
        <v>20</v>
      </c>
      <c r="L53" s="106"/>
      <c r="M53" s="106"/>
    </row>
    <row r="54" customHeight="1" spans="1:13">
      <c r="A54" s="106"/>
      <c r="B54" s="287" t="s">
        <v>21</v>
      </c>
      <c r="C54" s="287" t="s">
        <v>1874</v>
      </c>
      <c r="D54" s="106">
        <v>1988</v>
      </c>
      <c r="E54" s="106" t="s">
        <v>102</v>
      </c>
      <c r="F54" s="106" t="s">
        <v>1868</v>
      </c>
      <c r="G54" s="106" t="s">
        <v>1865</v>
      </c>
      <c r="H54" s="106">
        <v>127</v>
      </c>
      <c r="I54" s="106" t="s">
        <v>72</v>
      </c>
      <c r="J54" s="106"/>
      <c r="K54" s="106">
        <v>20</v>
      </c>
      <c r="L54" s="106"/>
      <c r="M54" s="106"/>
    </row>
    <row r="55" customHeight="1" spans="1:13">
      <c r="A55" s="106"/>
      <c r="B55" s="287" t="s">
        <v>21</v>
      </c>
      <c r="C55" s="287" t="s">
        <v>1875</v>
      </c>
      <c r="D55" s="106">
        <v>1988</v>
      </c>
      <c r="E55" s="106" t="s">
        <v>102</v>
      </c>
      <c r="F55" s="106" t="s">
        <v>1868</v>
      </c>
      <c r="G55" s="106" t="s">
        <v>1865</v>
      </c>
      <c r="H55" s="106">
        <v>127</v>
      </c>
      <c r="I55" s="106" t="s">
        <v>72</v>
      </c>
      <c r="J55" s="106"/>
      <c r="K55" s="106">
        <v>20</v>
      </c>
      <c r="L55" s="106"/>
      <c r="M55" s="106"/>
    </row>
    <row r="56" customHeight="1" spans="1:13">
      <c r="A56" s="106"/>
      <c r="B56" s="287" t="s">
        <v>21</v>
      </c>
      <c r="C56" s="287" t="s">
        <v>1876</v>
      </c>
      <c r="D56" s="106">
        <v>1988</v>
      </c>
      <c r="E56" s="106" t="s">
        <v>102</v>
      </c>
      <c r="F56" s="106" t="s">
        <v>1868</v>
      </c>
      <c r="G56" s="106" t="s">
        <v>1865</v>
      </c>
      <c r="H56" s="106">
        <v>127</v>
      </c>
      <c r="I56" s="106" t="s">
        <v>72</v>
      </c>
      <c r="J56" s="106"/>
      <c r="K56" s="106">
        <v>20</v>
      </c>
      <c r="L56" s="106"/>
      <c r="M56" s="106"/>
    </row>
    <row r="57" customHeight="1" spans="1:13">
      <c r="A57" s="106"/>
      <c r="B57" s="287" t="s">
        <v>21</v>
      </c>
      <c r="C57" s="287" t="s">
        <v>1877</v>
      </c>
      <c r="D57" s="106">
        <v>1988</v>
      </c>
      <c r="E57" s="106" t="s">
        <v>102</v>
      </c>
      <c r="F57" s="106" t="s">
        <v>1868</v>
      </c>
      <c r="G57" s="106" t="s">
        <v>1865</v>
      </c>
      <c r="H57" s="106">
        <v>127</v>
      </c>
      <c r="I57" s="106" t="s">
        <v>72</v>
      </c>
      <c r="J57" s="106"/>
      <c r="K57" s="106">
        <v>20</v>
      </c>
      <c r="L57" s="106"/>
      <c r="M57" s="106"/>
    </row>
    <row r="58" customHeight="1" spans="1:13">
      <c r="A58" s="106"/>
      <c r="B58" s="287" t="s">
        <v>21</v>
      </c>
      <c r="C58" s="287" t="s">
        <v>1878</v>
      </c>
      <c r="D58" s="106">
        <v>1988</v>
      </c>
      <c r="E58" s="106" t="s">
        <v>102</v>
      </c>
      <c r="F58" s="106" t="s">
        <v>1868</v>
      </c>
      <c r="G58" s="106" t="s">
        <v>1865</v>
      </c>
      <c r="H58" s="106">
        <v>127</v>
      </c>
      <c r="I58" s="106" t="s">
        <v>72</v>
      </c>
      <c r="J58" s="106"/>
      <c r="K58" s="106">
        <v>20</v>
      </c>
      <c r="L58" s="106"/>
      <c r="M58" s="106"/>
    </row>
    <row r="59" customHeight="1" spans="1:13">
      <c r="A59" s="106"/>
      <c r="B59" s="287" t="s">
        <v>21</v>
      </c>
      <c r="C59" s="287" t="s">
        <v>1879</v>
      </c>
      <c r="D59" s="106">
        <v>1988</v>
      </c>
      <c r="E59" s="106" t="s">
        <v>102</v>
      </c>
      <c r="F59" s="106" t="s">
        <v>1868</v>
      </c>
      <c r="G59" s="106" t="s">
        <v>1865</v>
      </c>
      <c r="H59" s="106">
        <v>127</v>
      </c>
      <c r="I59" s="106" t="s">
        <v>72</v>
      </c>
      <c r="J59" s="106"/>
      <c r="K59" s="106">
        <v>20</v>
      </c>
      <c r="L59" s="106"/>
      <c r="M59" s="106"/>
    </row>
    <row r="60" customHeight="1" spans="1:13">
      <c r="A60" s="106"/>
      <c r="B60" s="287" t="s">
        <v>21</v>
      </c>
      <c r="C60" s="287" t="s">
        <v>1880</v>
      </c>
      <c r="D60" s="106">
        <v>1988</v>
      </c>
      <c r="E60" s="106" t="s">
        <v>102</v>
      </c>
      <c r="F60" s="106" t="s">
        <v>1868</v>
      </c>
      <c r="G60" s="106" t="s">
        <v>1865</v>
      </c>
      <c r="H60" s="106">
        <v>127</v>
      </c>
      <c r="I60" s="106" t="s">
        <v>72</v>
      </c>
      <c r="J60" s="106"/>
      <c r="K60" s="106">
        <v>20</v>
      </c>
      <c r="L60" s="106"/>
      <c r="M60" s="106"/>
    </row>
    <row r="61" customHeight="1" spans="1:13">
      <c r="A61" s="106"/>
      <c r="B61" s="287" t="s">
        <v>21</v>
      </c>
      <c r="C61" s="287" t="s">
        <v>1881</v>
      </c>
      <c r="D61" s="106">
        <v>1988</v>
      </c>
      <c r="E61" s="106" t="s">
        <v>102</v>
      </c>
      <c r="F61" s="106" t="s">
        <v>1882</v>
      </c>
      <c r="G61" s="106"/>
      <c r="H61" s="106">
        <v>92</v>
      </c>
      <c r="I61" s="106" t="s">
        <v>72</v>
      </c>
      <c r="J61" s="106"/>
      <c r="K61" s="106">
        <v>20</v>
      </c>
      <c r="L61" s="106"/>
      <c r="M61" s="106"/>
    </row>
    <row r="62" customHeight="1" spans="1:13">
      <c r="A62" s="106"/>
      <c r="B62" s="287" t="s">
        <v>21</v>
      </c>
      <c r="C62" s="287" t="s">
        <v>1883</v>
      </c>
      <c r="D62" s="106">
        <v>2019</v>
      </c>
      <c r="E62" s="106" t="s">
        <v>119</v>
      </c>
      <c r="F62" s="106" t="s">
        <v>1786</v>
      </c>
      <c r="G62" s="106"/>
      <c r="H62" s="106">
        <v>158</v>
      </c>
      <c r="I62" s="106" t="s">
        <v>25</v>
      </c>
      <c r="J62" s="106"/>
      <c r="K62" s="106">
        <v>20</v>
      </c>
      <c r="L62" s="106"/>
      <c r="M62" s="106"/>
    </row>
    <row r="63" customHeight="1" spans="1:13">
      <c r="A63" s="106"/>
      <c r="B63" s="287" t="s">
        <v>21</v>
      </c>
      <c r="C63" s="287" t="s">
        <v>1884</v>
      </c>
      <c r="D63" s="106">
        <v>2019</v>
      </c>
      <c r="E63" s="106" t="s">
        <v>119</v>
      </c>
      <c r="F63" s="106" t="s">
        <v>1786</v>
      </c>
      <c r="G63" s="106"/>
      <c r="H63" s="106">
        <v>158</v>
      </c>
      <c r="I63" s="106" t="s">
        <v>25</v>
      </c>
      <c r="J63" s="106"/>
      <c r="K63" s="106">
        <v>20</v>
      </c>
      <c r="L63" s="106"/>
      <c r="M63" s="106"/>
    </row>
    <row r="64" customHeight="1" spans="1:13">
      <c r="A64" s="106"/>
      <c r="B64" s="287" t="s">
        <v>21</v>
      </c>
      <c r="C64" s="287" t="s">
        <v>1885</v>
      </c>
      <c r="D64" s="106">
        <v>2019</v>
      </c>
      <c r="E64" s="106" t="s">
        <v>119</v>
      </c>
      <c r="F64" s="106" t="s">
        <v>1786</v>
      </c>
      <c r="G64" s="106"/>
      <c r="H64" s="106">
        <v>158</v>
      </c>
      <c r="I64" s="106" t="s">
        <v>25</v>
      </c>
      <c r="J64" s="106"/>
      <c r="K64" s="106">
        <v>20</v>
      </c>
      <c r="L64" s="106"/>
      <c r="M64" s="106"/>
    </row>
    <row r="65" customHeight="1" spans="1:13">
      <c r="A65" s="106"/>
      <c r="B65" s="287" t="s">
        <v>21</v>
      </c>
      <c r="C65" s="287" t="s">
        <v>1886</v>
      </c>
      <c r="D65" s="106">
        <v>2019</v>
      </c>
      <c r="E65" s="106" t="s">
        <v>119</v>
      </c>
      <c r="F65" s="106" t="s">
        <v>1786</v>
      </c>
      <c r="G65" s="106"/>
      <c r="H65" s="106">
        <v>158</v>
      </c>
      <c r="I65" s="106" t="s">
        <v>25</v>
      </c>
      <c r="J65" s="106"/>
      <c r="K65" s="106">
        <v>20</v>
      </c>
      <c r="L65" s="106"/>
      <c r="M65" s="106"/>
    </row>
    <row r="66" customHeight="1" spans="1:13">
      <c r="A66" s="106"/>
      <c r="B66" s="287" t="s">
        <v>21</v>
      </c>
      <c r="C66" s="287" t="s">
        <v>1887</v>
      </c>
      <c r="D66" s="106">
        <v>2019</v>
      </c>
      <c r="E66" s="106" t="s">
        <v>119</v>
      </c>
      <c r="F66" s="106" t="s">
        <v>1786</v>
      </c>
      <c r="G66" s="106"/>
      <c r="H66" s="106">
        <v>158</v>
      </c>
      <c r="I66" s="106" t="s">
        <v>25</v>
      </c>
      <c r="J66" s="106"/>
      <c r="K66" s="106">
        <v>20</v>
      </c>
      <c r="L66" s="106"/>
      <c r="M66" s="106"/>
    </row>
    <row r="67" customHeight="1" spans="1:13">
      <c r="A67" s="106"/>
      <c r="B67" s="287" t="s">
        <v>21</v>
      </c>
      <c r="C67" s="287" t="s">
        <v>1888</v>
      </c>
      <c r="D67" s="106">
        <v>2019</v>
      </c>
      <c r="E67" s="106" t="s">
        <v>119</v>
      </c>
      <c r="F67" s="106" t="s">
        <v>1786</v>
      </c>
      <c r="G67" s="106"/>
      <c r="H67" s="106">
        <v>158</v>
      </c>
      <c r="I67" s="106" t="s">
        <v>25</v>
      </c>
      <c r="J67" s="106"/>
      <c r="K67" s="106">
        <v>20</v>
      </c>
      <c r="L67" s="106"/>
      <c r="M67" s="106"/>
    </row>
    <row r="68" customHeight="1" spans="1:13">
      <c r="A68" s="106"/>
      <c r="B68" s="287" t="s">
        <v>21</v>
      </c>
      <c r="C68" s="287" t="s">
        <v>1889</v>
      </c>
      <c r="D68" s="106">
        <v>2019</v>
      </c>
      <c r="E68" s="106" t="s">
        <v>119</v>
      </c>
      <c r="F68" s="106" t="s">
        <v>1786</v>
      </c>
      <c r="G68" s="106"/>
      <c r="H68" s="106">
        <v>158</v>
      </c>
      <c r="I68" s="106" t="s">
        <v>25</v>
      </c>
      <c r="J68" s="106"/>
      <c r="K68" s="106">
        <v>20</v>
      </c>
      <c r="L68" s="106"/>
      <c r="M68" s="106"/>
    </row>
    <row r="69" customHeight="1" spans="1:13">
      <c r="A69" s="106"/>
      <c r="B69" s="287" t="s">
        <v>21</v>
      </c>
      <c r="C69" s="287" t="s">
        <v>1890</v>
      </c>
      <c r="D69" s="106">
        <v>2019</v>
      </c>
      <c r="E69" s="106" t="s">
        <v>119</v>
      </c>
      <c r="F69" s="106" t="s">
        <v>1786</v>
      </c>
      <c r="G69" s="106"/>
      <c r="H69" s="106">
        <v>158</v>
      </c>
      <c r="I69" s="106" t="s">
        <v>25</v>
      </c>
      <c r="J69" s="106"/>
      <c r="K69" s="106">
        <v>20</v>
      </c>
      <c r="L69" s="106"/>
      <c r="M69" s="106"/>
    </row>
    <row r="70" customHeight="1" spans="1:13">
      <c r="A70" s="106"/>
      <c r="B70" s="287" t="s">
        <v>21</v>
      </c>
      <c r="C70" s="287" t="s">
        <v>1891</v>
      </c>
      <c r="D70" s="106">
        <v>2019</v>
      </c>
      <c r="E70" s="106" t="s">
        <v>119</v>
      </c>
      <c r="F70" s="106" t="s">
        <v>1786</v>
      </c>
      <c r="G70" s="106"/>
      <c r="H70" s="106">
        <v>158</v>
      </c>
      <c r="I70" s="106" t="s">
        <v>25</v>
      </c>
      <c r="J70" s="106"/>
      <c r="K70" s="106">
        <v>20</v>
      </c>
      <c r="L70" s="106"/>
      <c r="M70" s="106"/>
    </row>
    <row r="71" customHeight="1" spans="1:13">
      <c r="A71" s="106"/>
      <c r="B71" s="287" t="s">
        <v>66</v>
      </c>
      <c r="C71" s="287" t="s">
        <v>1892</v>
      </c>
      <c r="D71" s="106">
        <v>2019</v>
      </c>
      <c r="E71" s="106" t="s">
        <v>1161</v>
      </c>
      <c r="F71" s="106" t="s">
        <v>1786</v>
      </c>
      <c r="G71" s="106"/>
      <c r="H71" s="106">
        <v>209</v>
      </c>
      <c r="I71" s="106" t="s">
        <v>244</v>
      </c>
      <c r="J71" s="106"/>
      <c r="K71" s="106">
        <v>20</v>
      </c>
      <c r="L71" s="106"/>
      <c r="M71" s="106"/>
    </row>
    <row r="72" customHeight="1" spans="1:13">
      <c r="A72" s="106"/>
      <c r="B72" s="287" t="s">
        <v>66</v>
      </c>
      <c r="C72" s="287" t="s">
        <v>1893</v>
      </c>
      <c r="D72" s="106">
        <v>2019</v>
      </c>
      <c r="E72" s="106" t="s">
        <v>1161</v>
      </c>
      <c r="F72" s="106" t="s">
        <v>1786</v>
      </c>
      <c r="G72" s="106"/>
      <c r="H72" s="106">
        <v>209</v>
      </c>
      <c r="I72" s="106" t="s">
        <v>244</v>
      </c>
      <c r="J72" s="106"/>
      <c r="K72" s="106">
        <v>20</v>
      </c>
      <c r="L72" s="106"/>
      <c r="M72" s="106"/>
    </row>
    <row r="73" customHeight="1" spans="1:13">
      <c r="A73" s="106"/>
      <c r="B73" s="287" t="s">
        <v>66</v>
      </c>
      <c r="C73" s="287" t="s">
        <v>1894</v>
      </c>
      <c r="D73" s="106">
        <v>2019</v>
      </c>
      <c r="E73" s="106" t="s">
        <v>1161</v>
      </c>
      <c r="F73" s="106" t="s">
        <v>1786</v>
      </c>
      <c r="G73" s="106"/>
      <c r="H73" s="106">
        <v>269</v>
      </c>
      <c r="I73" s="106" t="s">
        <v>68</v>
      </c>
      <c r="J73" s="106"/>
      <c r="K73" s="106">
        <v>20</v>
      </c>
      <c r="L73" s="106"/>
      <c r="M73" s="106"/>
    </row>
    <row r="74" customHeight="1" spans="1:13">
      <c r="A74" s="106"/>
      <c r="B74" s="287" t="s">
        <v>66</v>
      </c>
      <c r="C74" s="287" t="s">
        <v>1895</v>
      </c>
      <c r="D74" s="106">
        <v>2019</v>
      </c>
      <c r="E74" s="106" t="s">
        <v>1161</v>
      </c>
      <c r="F74" s="106" t="s">
        <v>1786</v>
      </c>
      <c r="G74" s="106"/>
      <c r="H74" s="106">
        <v>269</v>
      </c>
      <c r="I74" s="106" t="s">
        <v>68</v>
      </c>
      <c r="J74" s="106"/>
      <c r="K74" s="106">
        <v>20</v>
      </c>
      <c r="L74" s="106"/>
      <c r="M74" s="106"/>
    </row>
    <row r="75" customHeight="1" spans="1:13">
      <c r="A75" s="106"/>
      <c r="B75" s="287" t="s">
        <v>21</v>
      </c>
      <c r="C75" s="287" t="s">
        <v>1896</v>
      </c>
      <c r="D75" s="106">
        <v>2019</v>
      </c>
      <c r="E75" s="106" t="s">
        <v>956</v>
      </c>
      <c r="F75" s="106" t="s">
        <v>1848</v>
      </c>
      <c r="G75" s="106">
        <v>253</v>
      </c>
      <c r="H75" s="106" t="s">
        <v>105</v>
      </c>
      <c r="I75" s="106" t="s">
        <v>25</v>
      </c>
      <c r="J75" s="106"/>
      <c r="K75" s="106">
        <v>20</v>
      </c>
      <c r="L75" s="106"/>
      <c r="M75" s="106"/>
    </row>
    <row r="76" customHeight="1" spans="1:13">
      <c r="A76" s="106"/>
      <c r="B76" s="287" t="s">
        <v>21</v>
      </c>
      <c r="C76" s="287" t="s">
        <v>1897</v>
      </c>
      <c r="D76" s="106">
        <v>2019</v>
      </c>
      <c r="E76" s="106" t="s">
        <v>956</v>
      </c>
      <c r="F76" s="106" t="s">
        <v>1848</v>
      </c>
      <c r="G76" s="106">
        <v>84</v>
      </c>
      <c r="H76" s="106" t="s">
        <v>243</v>
      </c>
      <c r="I76" s="106" t="s">
        <v>25</v>
      </c>
      <c r="J76" s="106"/>
      <c r="K76" s="106">
        <v>20</v>
      </c>
      <c r="L76" s="106"/>
      <c r="M76" s="106"/>
    </row>
    <row r="77" customHeight="1" spans="1:13">
      <c r="A77" s="106"/>
      <c r="B77" s="287" t="s">
        <v>21</v>
      </c>
      <c r="C77" s="287" t="s">
        <v>1898</v>
      </c>
      <c r="D77" s="106">
        <v>2019</v>
      </c>
      <c r="E77" s="106" t="s">
        <v>1852</v>
      </c>
      <c r="F77" s="106" t="s">
        <v>1786</v>
      </c>
      <c r="G77" s="106">
        <v>258</v>
      </c>
      <c r="H77" s="106" t="s">
        <v>243</v>
      </c>
      <c r="I77" s="106" t="s">
        <v>25</v>
      </c>
      <c r="J77" s="106"/>
      <c r="K77" s="106">
        <v>20</v>
      </c>
      <c r="L77" s="106"/>
      <c r="M77" s="106"/>
    </row>
    <row r="78" customHeight="1" spans="1:13">
      <c r="A78" s="106"/>
      <c r="B78" s="287"/>
      <c r="C78" s="287" t="s">
        <v>1899</v>
      </c>
      <c r="D78" s="106">
        <v>1998</v>
      </c>
      <c r="E78" s="106" t="s">
        <v>62</v>
      </c>
      <c r="F78" s="106" t="s">
        <v>1900</v>
      </c>
      <c r="G78" s="106">
        <v>199</v>
      </c>
      <c r="H78" s="106" t="s">
        <v>105</v>
      </c>
      <c r="I78" s="106" t="s">
        <v>25</v>
      </c>
      <c r="J78" s="106"/>
      <c r="K78" s="106">
        <v>20</v>
      </c>
      <c r="L78" s="106"/>
      <c r="M78" s="106"/>
    </row>
    <row r="79" customHeight="1" spans="1:13">
      <c r="A79" s="106"/>
      <c r="B79" s="287"/>
      <c r="C79" s="287" t="s">
        <v>1901</v>
      </c>
      <c r="D79" s="106">
        <v>1998</v>
      </c>
      <c r="E79" s="106" t="s">
        <v>62</v>
      </c>
      <c r="F79" s="106" t="s">
        <v>1900</v>
      </c>
      <c r="G79" s="106">
        <v>199</v>
      </c>
      <c r="H79" s="106" t="s">
        <v>105</v>
      </c>
      <c r="I79" s="106" t="s">
        <v>25</v>
      </c>
      <c r="J79" s="106"/>
      <c r="K79" s="106">
        <v>20</v>
      </c>
      <c r="L79" s="106"/>
      <c r="M79" s="106"/>
    </row>
    <row r="80" customHeight="1" spans="1:13">
      <c r="A80" s="106"/>
      <c r="B80" s="287"/>
      <c r="C80" s="287" t="s">
        <v>1902</v>
      </c>
      <c r="D80" s="106">
        <v>1992</v>
      </c>
      <c r="E80" s="106" t="s">
        <v>131</v>
      </c>
      <c r="F80" s="106" t="s">
        <v>1903</v>
      </c>
      <c r="G80" s="106">
        <v>247</v>
      </c>
      <c r="H80" s="106" t="s">
        <v>105</v>
      </c>
      <c r="I80" s="106" t="s">
        <v>25</v>
      </c>
      <c r="J80" s="106"/>
      <c r="K80" s="106">
        <v>20</v>
      </c>
      <c r="L80" s="106"/>
      <c r="M80" s="106"/>
    </row>
    <row r="81" customHeight="1" spans="1:13">
      <c r="A81" s="106"/>
      <c r="B81" s="287"/>
      <c r="C81" s="287" t="s">
        <v>1904</v>
      </c>
      <c r="D81" s="106">
        <v>1992</v>
      </c>
      <c r="E81" s="106" t="s">
        <v>131</v>
      </c>
      <c r="F81" s="106" t="s">
        <v>1903</v>
      </c>
      <c r="G81" s="106">
        <v>247</v>
      </c>
      <c r="H81" s="106" t="s">
        <v>105</v>
      </c>
      <c r="I81" s="106" t="s">
        <v>25</v>
      </c>
      <c r="J81" s="106"/>
      <c r="K81" s="106">
        <v>20</v>
      </c>
      <c r="L81" s="106"/>
      <c r="M81" s="106"/>
    </row>
    <row r="82" customHeight="1" spans="1:13">
      <c r="A82" s="106"/>
      <c r="B82" s="287"/>
      <c r="C82" s="287" t="s">
        <v>1905</v>
      </c>
      <c r="D82" s="106">
        <v>1992</v>
      </c>
      <c r="E82" s="106" t="s">
        <v>131</v>
      </c>
      <c r="F82" s="106" t="s">
        <v>1903</v>
      </c>
      <c r="G82" s="106">
        <v>247</v>
      </c>
      <c r="H82" s="106" t="s">
        <v>105</v>
      </c>
      <c r="I82" s="106" t="s">
        <v>25</v>
      </c>
      <c r="J82" s="106"/>
      <c r="K82" s="106">
        <v>20</v>
      </c>
      <c r="L82" s="106"/>
      <c r="M82" s="106"/>
    </row>
    <row r="83" customHeight="1" spans="1:13">
      <c r="A83" s="106"/>
      <c r="B83" s="287"/>
      <c r="C83" s="287" t="s">
        <v>1906</v>
      </c>
      <c r="D83" s="106">
        <v>1992</v>
      </c>
      <c r="E83" s="106" t="s">
        <v>1802</v>
      </c>
      <c r="F83" s="106" t="s">
        <v>1903</v>
      </c>
      <c r="G83" s="106" t="s">
        <v>1907</v>
      </c>
      <c r="H83" s="106" t="s">
        <v>1908</v>
      </c>
      <c r="I83" s="106" t="s">
        <v>72</v>
      </c>
      <c r="J83" s="106"/>
      <c r="K83" s="106">
        <v>20</v>
      </c>
      <c r="L83" s="106"/>
      <c r="M83" s="106"/>
    </row>
    <row r="84" customHeight="1" spans="1:13">
      <c r="A84" s="106"/>
      <c r="B84" s="287"/>
      <c r="C84" s="287" t="s">
        <v>1909</v>
      </c>
      <c r="D84" s="106">
        <v>1992</v>
      </c>
      <c r="E84" s="106" t="s">
        <v>62</v>
      </c>
      <c r="F84" s="106" t="s">
        <v>1903</v>
      </c>
      <c r="G84" s="106">
        <v>362</v>
      </c>
      <c r="H84" s="106" t="s">
        <v>105</v>
      </c>
      <c r="I84" s="106" t="s">
        <v>72</v>
      </c>
      <c r="J84" s="106"/>
      <c r="K84" s="106">
        <v>20</v>
      </c>
      <c r="L84" s="106"/>
      <c r="M84" s="106"/>
    </row>
    <row r="85" customHeight="1" spans="1:13">
      <c r="A85" s="106"/>
      <c r="B85" s="287"/>
      <c r="C85" s="287" t="s">
        <v>1910</v>
      </c>
      <c r="D85" s="106">
        <v>1992</v>
      </c>
      <c r="E85" s="106" t="s">
        <v>62</v>
      </c>
      <c r="F85" s="106" t="s">
        <v>1903</v>
      </c>
      <c r="G85" s="106">
        <v>362</v>
      </c>
      <c r="H85" s="106" t="s">
        <v>105</v>
      </c>
      <c r="I85" s="106" t="s">
        <v>72</v>
      </c>
      <c r="J85" s="106"/>
      <c r="K85" s="106">
        <v>20</v>
      </c>
      <c r="L85" s="106"/>
      <c r="M85" s="106"/>
    </row>
    <row r="86" customHeight="1" spans="1:13">
      <c r="A86" s="106"/>
      <c r="B86" s="287"/>
      <c r="C86" s="287" t="s">
        <v>1911</v>
      </c>
      <c r="D86" s="106">
        <v>1992</v>
      </c>
      <c r="E86" s="106" t="s">
        <v>62</v>
      </c>
      <c r="F86" s="106" t="s">
        <v>1903</v>
      </c>
      <c r="G86" s="106">
        <v>362</v>
      </c>
      <c r="H86" s="106" t="s">
        <v>105</v>
      </c>
      <c r="I86" s="106" t="s">
        <v>72</v>
      </c>
      <c r="J86" s="106"/>
      <c r="K86" s="106">
        <v>20</v>
      </c>
      <c r="L86" s="106"/>
      <c r="M86" s="106"/>
    </row>
    <row r="87" customHeight="1" spans="1:13">
      <c r="A87" s="106"/>
      <c r="B87" s="287"/>
      <c r="C87" s="287" t="s">
        <v>1912</v>
      </c>
      <c r="D87" s="106">
        <v>1992</v>
      </c>
      <c r="E87" s="106" t="s">
        <v>62</v>
      </c>
      <c r="F87" s="106" t="s">
        <v>1903</v>
      </c>
      <c r="G87" s="106">
        <v>362</v>
      </c>
      <c r="H87" s="106" t="s">
        <v>105</v>
      </c>
      <c r="I87" s="106" t="s">
        <v>72</v>
      </c>
      <c r="J87" s="106"/>
      <c r="K87" s="106">
        <v>20</v>
      </c>
      <c r="L87" s="106"/>
      <c r="M87" s="106"/>
    </row>
    <row r="88" customHeight="1" spans="1:13">
      <c r="A88" s="106"/>
      <c r="B88" s="287"/>
      <c r="C88" s="287" t="s">
        <v>1913</v>
      </c>
      <c r="D88" s="106">
        <v>1992</v>
      </c>
      <c r="E88" s="106" t="s">
        <v>62</v>
      </c>
      <c r="F88" s="106" t="s">
        <v>1903</v>
      </c>
      <c r="G88" s="106">
        <v>362</v>
      </c>
      <c r="H88" s="106" t="s">
        <v>105</v>
      </c>
      <c r="I88" s="106" t="s">
        <v>72</v>
      </c>
      <c r="J88" s="106"/>
      <c r="K88" s="106">
        <v>20</v>
      </c>
      <c r="L88" s="106"/>
      <c r="M88" s="106"/>
    </row>
    <row r="89" customHeight="1" spans="1:13">
      <c r="A89" s="106"/>
      <c r="B89" s="287"/>
      <c r="C89" s="287" t="s">
        <v>1914</v>
      </c>
      <c r="D89" s="106">
        <v>1992</v>
      </c>
      <c r="E89" s="106" t="s">
        <v>62</v>
      </c>
      <c r="F89" s="106" t="s">
        <v>1903</v>
      </c>
      <c r="G89" s="106">
        <v>362</v>
      </c>
      <c r="H89" s="106" t="s">
        <v>105</v>
      </c>
      <c r="I89" s="106" t="s">
        <v>72</v>
      </c>
      <c r="J89" s="106"/>
      <c r="K89" s="106">
        <v>20</v>
      </c>
      <c r="L89" s="106"/>
      <c r="M89" s="106"/>
    </row>
    <row r="90" customHeight="1" spans="1:13">
      <c r="A90" s="106"/>
      <c r="B90" s="287"/>
      <c r="C90" s="287" t="s">
        <v>1915</v>
      </c>
      <c r="D90" s="106">
        <v>1992</v>
      </c>
      <c r="E90" s="106" t="s">
        <v>62</v>
      </c>
      <c r="F90" s="106" t="s">
        <v>1903</v>
      </c>
      <c r="G90" s="106">
        <v>362</v>
      </c>
      <c r="H90" s="106" t="s">
        <v>105</v>
      </c>
      <c r="I90" s="106" t="s">
        <v>72</v>
      </c>
      <c r="J90" s="106"/>
      <c r="K90" s="106">
        <v>20</v>
      </c>
      <c r="L90" s="106"/>
      <c r="M90" s="106"/>
    </row>
    <row r="91" customHeight="1" spans="1:13">
      <c r="A91" s="106"/>
      <c r="B91" s="287"/>
      <c r="C91" s="287" t="s">
        <v>1916</v>
      </c>
      <c r="D91" s="106">
        <v>1987</v>
      </c>
      <c r="E91" s="106" t="s">
        <v>102</v>
      </c>
      <c r="F91" s="106" t="s">
        <v>1917</v>
      </c>
      <c r="G91" s="106">
        <v>37</v>
      </c>
      <c r="H91" s="106" t="s">
        <v>105</v>
      </c>
      <c r="I91" s="106" t="s">
        <v>72</v>
      </c>
      <c r="J91" s="106"/>
      <c r="K91" s="106">
        <v>20</v>
      </c>
      <c r="L91" s="106"/>
      <c r="M91" s="106"/>
    </row>
    <row r="92" customHeight="1" spans="1:13">
      <c r="A92" s="106"/>
      <c r="B92" s="287" t="s">
        <v>66</v>
      </c>
      <c r="C92" s="287" t="s">
        <v>1918</v>
      </c>
      <c r="D92" s="106">
        <v>1987</v>
      </c>
      <c r="E92" s="106" t="s">
        <v>102</v>
      </c>
      <c r="F92" s="106" t="s">
        <v>1864</v>
      </c>
      <c r="G92" s="106">
        <v>9</v>
      </c>
      <c r="H92" s="106" t="s">
        <v>105</v>
      </c>
      <c r="I92" s="106" t="s">
        <v>1919</v>
      </c>
      <c r="J92" s="106"/>
      <c r="K92" s="106">
        <v>20</v>
      </c>
      <c r="L92" s="106"/>
      <c r="M92" s="106"/>
    </row>
    <row r="93" customHeight="1" spans="1:13">
      <c r="A93" s="106"/>
      <c r="B93" s="287"/>
      <c r="C93" s="287" t="s">
        <v>1920</v>
      </c>
      <c r="D93" s="106">
        <v>1987</v>
      </c>
      <c r="E93" s="106" t="s">
        <v>102</v>
      </c>
      <c r="F93" s="106" t="s">
        <v>1882</v>
      </c>
      <c r="G93" s="106">
        <v>30</v>
      </c>
      <c r="H93" s="106" t="s">
        <v>105</v>
      </c>
      <c r="I93" s="106" t="s">
        <v>72</v>
      </c>
      <c r="J93" s="106"/>
      <c r="K93" s="106">
        <v>20</v>
      </c>
      <c r="L93" s="106"/>
      <c r="M93" s="106"/>
    </row>
    <row r="94" customHeight="1" spans="1:13">
      <c r="A94" s="106"/>
      <c r="B94" s="287"/>
      <c r="C94" s="287" t="s">
        <v>1921</v>
      </c>
      <c r="D94" s="106">
        <v>1992</v>
      </c>
      <c r="E94" s="106" t="s">
        <v>1922</v>
      </c>
      <c r="F94" s="106" t="s">
        <v>1826</v>
      </c>
      <c r="G94" s="106" t="s">
        <v>1923</v>
      </c>
      <c r="H94" s="106" t="s">
        <v>1924</v>
      </c>
      <c r="I94" s="106" t="s">
        <v>25</v>
      </c>
      <c r="J94" s="106"/>
      <c r="K94" s="106">
        <v>20</v>
      </c>
      <c r="L94" s="106"/>
      <c r="M94" s="106"/>
    </row>
    <row r="95" customHeight="1" spans="1:13">
      <c r="A95" s="106"/>
      <c r="B95" s="287" t="s">
        <v>21</v>
      </c>
      <c r="C95" s="287" t="s">
        <v>1925</v>
      </c>
      <c r="D95" s="106">
        <v>1987</v>
      </c>
      <c r="E95" s="106" t="s">
        <v>102</v>
      </c>
      <c r="F95" s="106" t="s">
        <v>1917</v>
      </c>
      <c r="G95" s="106">
        <v>37</v>
      </c>
      <c r="H95" s="106" t="s">
        <v>105</v>
      </c>
      <c r="I95" s="106" t="s">
        <v>72</v>
      </c>
      <c r="J95" s="106"/>
      <c r="K95" s="106">
        <v>20</v>
      </c>
      <c r="L95" s="106"/>
      <c r="M95" s="106"/>
    </row>
    <row r="96" customHeight="1" spans="1:13">
      <c r="A96" s="106"/>
      <c r="B96" s="287"/>
      <c r="C96" s="295" t="s">
        <v>1926</v>
      </c>
      <c r="D96" s="296">
        <v>1990</v>
      </c>
      <c r="E96" s="296" t="s">
        <v>102</v>
      </c>
      <c r="F96" s="296" t="s">
        <v>288</v>
      </c>
      <c r="G96" s="296">
        <v>5</v>
      </c>
      <c r="H96" s="296" t="s">
        <v>1927</v>
      </c>
      <c r="I96" s="296" t="s">
        <v>72</v>
      </c>
      <c r="J96" s="106"/>
      <c r="K96" s="106">
        <v>20</v>
      </c>
      <c r="L96" s="106"/>
      <c r="M96" s="106"/>
    </row>
    <row r="97" customHeight="1" spans="1:13">
      <c r="A97" s="106"/>
      <c r="B97" s="287"/>
      <c r="C97" s="295" t="s">
        <v>1928</v>
      </c>
      <c r="D97" s="296">
        <v>1990</v>
      </c>
      <c r="E97" s="296" t="s">
        <v>102</v>
      </c>
      <c r="F97" s="296" t="s">
        <v>288</v>
      </c>
      <c r="G97" s="296">
        <v>5</v>
      </c>
      <c r="H97" s="296" t="s">
        <v>1927</v>
      </c>
      <c r="I97" s="296" t="s">
        <v>72</v>
      </c>
      <c r="J97" s="106"/>
      <c r="K97" s="106">
        <v>20</v>
      </c>
      <c r="L97" s="106"/>
      <c r="M97" s="106"/>
    </row>
    <row r="98" customHeight="1" spans="1:13">
      <c r="A98" s="106"/>
      <c r="B98" s="287"/>
      <c r="C98" s="295" t="s">
        <v>1929</v>
      </c>
      <c r="D98" s="296">
        <v>1990</v>
      </c>
      <c r="E98" s="296" t="s">
        <v>102</v>
      </c>
      <c r="F98" s="296" t="s">
        <v>288</v>
      </c>
      <c r="G98" s="296">
        <v>5</v>
      </c>
      <c r="H98" s="296" t="s">
        <v>1927</v>
      </c>
      <c r="I98" s="296" t="s">
        <v>72</v>
      </c>
      <c r="J98" s="106"/>
      <c r="K98" s="106">
        <v>20</v>
      </c>
      <c r="L98" s="106"/>
      <c r="M98" s="106"/>
    </row>
    <row r="99" customHeight="1" spans="1:13">
      <c r="A99" s="106"/>
      <c r="B99" s="287" t="s">
        <v>21</v>
      </c>
      <c r="C99" s="287" t="s">
        <v>1930</v>
      </c>
      <c r="D99" s="106">
        <v>1991</v>
      </c>
      <c r="E99" s="106" t="s">
        <v>1802</v>
      </c>
      <c r="F99" s="106" t="s">
        <v>1931</v>
      </c>
      <c r="G99" s="106">
        <v>34</v>
      </c>
      <c r="H99" s="106" t="s">
        <v>105</v>
      </c>
      <c r="I99" s="106" t="s">
        <v>25</v>
      </c>
      <c r="J99" s="106"/>
      <c r="K99" s="106">
        <v>20</v>
      </c>
      <c r="L99" s="106"/>
      <c r="M99" s="106"/>
    </row>
    <row r="100" customHeight="1" spans="1:13">
      <c r="A100" s="106"/>
      <c r="B100" s="287"/>
      <c r="C100" s="287" t="s">
        <v>1932</v>
      </c>
      <c r="D100" s="106">
        <v>1989</v>
      </c>
      <c r="E100" s="106" t="s">
        <v>102</v>
      </c>
      <c r="F100" s="106" t="s">
        <v>1933</v>
      </c>
      <c r="G100" s="106">
        <v>8</v>
      </c>
      <c r="H100" s="106" t="s">
        <v>105</v>
      </c>
      <c r="I100" s="106" t="s">
        <v>25</v>
      </c>
      <c r="J100" s="106"/>
      <c r="K100" s="106">
        <v>20</v>
      </c>
      <c r="L100" s="106"/>
      <c r="M100" s="106"/>
    </row>
    <row r="101" customHeight="1" spans="1:13">
      <c r="A101" s="106"/>
      <c r="B101" s="287"/>
      <c r="C101" s="287" t="s">
        <v>1934</v>
      </c>
      <c r="D101" s="106">
        <v>1989</v>
      </c>
      <c r="E101" s="106" t="s">
        <v>102</v>
      </c>
      <c r="F101" s="106" t="s">
        <v>1933</v>
      </c>
      <c r="G101" s="106">
        <v>8</v>
      </c>
      <c r="H101" s="106" t="s">
        <v>105</v>
      </c>
      <c r="I101" s="106" t="s">
        <v>25</v>
      </c>
      <c r="J101" s="106"/>
      <c r="K101" s="106">
        <v>20</v>
      </c>
      <c r="L101" s="106"/>
      <c r="M101" s="106"/>
    </row>
    <row r="102" customHeight="1" spans="1:13">
      <c r="A102" s="106"/>
      <c r="B102" s="287"/>
      <c r="C102" s="287" t="s">
        <v>1935</v>
      </c>
      <c r="D102" s="106">
        <v>1989</v>
      </c>
      <c r="E102" s="106" t="s">
        <v>102</v>
      </c>
      <c r="F102" s="106" t="s">
        <v>1933</v>
      </c>
      <c r="G102" s="106">
        <v>8</v>
      </c>
      <c r="H102" s="106" t="s">
        <v>105</v>
      </c>
      <c r="I102" s="106" t="s">
        <v>25</v>
      </c>
      <c r="J102" s="106"/>
      <c r="K102" s="106">
        <v>20</v>
      </c>
      <c r="L102" s="106"/>
      <c r="M102" s="106"/>
    </row>
    <row r="103" customHeight="1" spans="1:13">
      <c r="A103" s="106"/>
      <c r="B103" s="287"/>
      <c r="C103" s="287" t="s">
        <v>1936</v>
      </c>
      <c r="D103" s="106">
        <v>1989</v>
      </c>
      <c r="E103" s="106" t="s">
        <v>102</v>
      </c>
      <c r="F103" s="106" t="s">
        <v>1933</v>
      </c>
      <c r="G103" s="106">
        <v>8</v>
      </c>
      <c r="H103" s="106" t="s">
        <v>105</v>
      </c>
      <c r="I103" s="106" t="s">
        <v>25</v>
      </c>
      <c r="J103" s="106"/>
      <c r="K103" s="106">
        <v>20</v>
      </c>
      <c r="L103" s="106"/>
      <c r="M103" s="106"/>
    </row>
    <row r="104" customHeight="1" spans="1:13">
      <c r="A104" s="106"/>
      <c r="B104" s="287"/>
      <c r="C104" s="287" t="s">
        <v>1937</v>
      </c>
      <c r="D104" s="106">
        <v>1989</v>
      </c>
      <c r="E104" s="106" t="s">
        <v>102</v>
      </c>
      <c r="F104" s="106" t="s">
        <v>1933</v>
      </c>
      <c r="G104" s="106">
        <v>8</v>
      </c>
      <c r="H104" s="106" t="s">
        <v>105</v>
      </c>
      <c r="I104" s="106" t="s">
        <v>25</v>
      </c>
      <c r="J104" s="106"/>
      <c r="K104" s="106">
        <v>20</v>
      </c>
      <c r="L104" s="106"/>
      <c r="M104" s="106"/>
    </row>
    <row r="105" customHeight="1" spans="1:13">
      <c r="A105" s="106"/>
      <c r="B105" s="287"/>
      <c r="C105" s="287" t="s">
        <v>1938</v>
      </c>
      <c r="D105" s="106">
        <v>1988</v>
      </c>
      <c r="E105" s="106" t="s">
        <v>1939</v>
      </c>
      <c r="F105" s="106" t="s">
        <v>1940</v>
      </c>
      <c r="G105" s="106">
        <v>67</v>
      </c>
      <c r="H105" s="106" t="s">
        <v>243</v>
      </c>
      <c r="I105" s="106" t="s">
        <v>72</v>
      </c>
      <c r="J105" s="106"/>
      <c r="K105" s="106">
        <v>20</v>
      </c>
      <c r="L105" s="106"/>
      <c r="M105" s="106"/>
    </row>
    <row r="106" customHeight="1" spans="1:13">
      <c r="A106" s="106"/>
      <c r="B106" s="287"/>
      <c r="C106" s="287" t="s">
        <v>1941</v>
      </c>
      <c r="D106" s="106">
        <v>1988</v>
      </c>
      <c r="E106" s="106" t="s">
        <v>102</v>
      </c>
      <c r="F106" s="106" t="s">
        <v>1864</v>
      </c>
      <c r="G106" s="106">
        <v>85</v>
      </c>
      <c r="H106" s="106" t="s">
        <v>243</v>
      </c>
      <c r="I106" s="106" t="s">
        <v>72</v>
      </c>
      <c r="J106" s="106"/>
      <c r="K106" s="106">
        <v>20</v>
      </c>
      <c r="L106" s="106"/>
      <c r="M106" s="106"/>
    </row>
    <row r="107" customHeight="1" spans="1:13">
      <c r="A107" s="106"/>
      <c r="B107" s="287"/>
      <c r="C107" s="287" t="s">
        <v>1942</v>
      </c>
      <c r="D107" s="106">
        <v>1987</v>
      </c>
      <c r="E107" s="106" t="s">
        <v>102</v>
      </c>
      <c r="F107" s="106" t="s">
        <v>1943</v>
      </c>
      <c r="G107" s="106">
        <v>80</v>
      </c>
      <c r="H107" s="106" t="s">
        <v>105</v>
      </c>
      <c r="I107" s="106" t="s">
        <v>72</v>
      </c>
      <c r="J107" s="106"/>
      <c r="K107" s="106">
        <v>20</v>
      </c>
      <c r="L107" s="106"/>
      <c r="M107" s="106"/>
    </row>
    <row r="108" customHeight="1" spans="1:13">
      <c r="A108" s="106"/>
      <c r="B108" s="287" t="s">
        <v>21</v>
      </c>
      <c r="C108" s="287" t="s">
        <v>1944</v>
      </c>
      <c r="D108" s="125">
        <v>2019</v>
      </c>
      <c r="E108" s="125" t="s">
        <v>884</v>
      </c>
      <c r="F108" s="125" t="s">
        <v>1945</v>
      </c>
      <c r="G108" s="125">
        <v>12</v>
      </c>
      <c r="H108" s="125" t="s">
        <v>1946</v>
      </c>
      <c r="I108" s="125" t="s">
        <v>30</v>
      </c>
      <c r="J108" s="125"/>
      <c r="K108" s="106">
        <v>22</v>
      </c>
      <c r="L108" s="106"/>
      <c r="M108" s="106"/>
    </row>
    <row r="109" customHeight="1" spans="1:13">
      <c r="A109" s="106" t="s">
        <v>1947</v>
      </c>
      <c r="B109" s="287" t="s">
        <v>21</v>
      </c>
      <c r="C109" s="287" t="s">
        <v>1948</v>
      </c>
      <c r="D109" s="106">
        <v>1995</v>
      </c>
      <c r="E109" s="106" t="s">
        <v>1949</v>
      </c>
      <c r="F109" s="106" t="s">
        <v>1950</v>
      </c>
      <c r="G109" s="106">
        <v>167</v>
      </c>
      <c r="H109" s="106"/>
      <c r="I109" s="106" t="s">
        <v>72</v>
      </c>
      <c r="J109" s="106"/>
      <c r="K109" s="106">
        <v>22</v>
      </c>
      <c r="L109" s="106"/>
      <c r="M109" s="106"/>
    </row>
    <row r="110" customHeight="1" spans="1:13">
      <c r="A110" s="106"/>
      <c r="B110" s="287" t="s">
        <v>21</v>
      </c>
      <c r="C110" s="287" t="s">
        <v>1951</v>
      </c>
      <c r="D110" s="106">
        <v>1981</v>
      </c>
      <c r="E110" s="106" t="s">
        <v>62</v>
      </c>
      <c r="F110" s="106" t="s">
        <v>1952</v>
      </c>
      <c r="G110" s="106" t="s">
        <v>1953</v>
      </c>
      <c r="H110" s="106">
        <v>75</v>
      </c>
      <c r="I110" s="106" t="s">
        <v>763</v>
      </c>
      <c r="J110" s="106"/>
      <c r="K110" s="106">
        <v>22</v>
      </c>
      <c r="L110" s="106"/>
      <c r="M110" s="106"/>
    </row>
    <row r="111" customHeight="1" spans="1:13">
      <c r="A111" s="106"/>
      <c r="B111" s="287" t="s">
        <v>21</v>
      </c>
      <c r="C111" s="287" t="s">
        <v>1954</v>
      </c>
      <c r="D111" s="106">
        <v>1988</v>
      </c>
      <c r="E111" s="106" t="s">
        <v>102</v>
      </c>
      <c r="F111" s="106" t="s">
        <v>1933</v>
      </c>
      <c r="G111" s="106" t="s">
        <v>1865</v>
      </c>
      <c r="H111" s="106">
        <v>124</v>
      </c>
      <c r="I111" s="106" t="s">
        <v>72</v>
      </c>
      <c r="J111" s="106"/>
      <c r="K111" s="106">
        <v>22</v>
      </c>
      <c r="L111" s="106"/>
      <c r="M111" s="106"/>
    </row>
    <row r="112" customHeight="1" spans="1:13">
      <c r="A112" s="106"/>
      <c r="B112" s="287" t="s">
        <v>21</v>
      </c>
      <c r="C112" s="287" t="s">
        <v>1955</v>
      </c>
      <c r="D112" s="106">
        <v>1988</v>
      </c>
      <c r="E112" s="106" t="s">
        <v>102</v>
      </c>
      <c r="F112" s="106" t="s">
        <v>1933</v>
      </c>
      <c r="G112" s="106" t="s">
        <v>1865</v>
      </c>
      <c r="H112" s="106">
        <v>124</v>
      </c>
      <c r="I112" s="106" t="s">
        <v>72</v>
      </c>
      <c r="J112" s="106"/>
      <c r="K112" s="106">
        <v>22</v>
      </c>
      <c r="L112" s="106"/>
      <c r="M112" s="106"/>
    </row>
    <row r="113" customHeight="1" spans="1:13">
      <c r="A113" s="106"/>
      <c r="B113" s="287" t="s">
        <v>21</v>
      </c>
      <c r="C113" s="287" t="s">
        <v>1956</v>
      </c>
      <c r="D113" s="106">
        <v>1988</v>
      </c>
      <c r="E113" s="106" t="s">
        <v>102</v>
      </c>
      <c r="F113" s="106" t="s">
        <v>1864</v>
      </c>
      <c r="G113" s="106"/>
      <c r="H113" s="106">
        <v>85</v>
      </c>
      <c r="I113" s="106" t="s">
        <v>72</v>
      </c>
      <c r="J113" s="106"/>
      <c r="K113" s="106">
        <v>22</v>
      </c>
      <c r="L113" s="106"/>
      <c r="M113" s="106"/>
    </row>
    <row r="114" customHeight="1" spans="1:13">
      <c r="A114" s="106"/>
      <c r="B114" s="287" t="s">
        <v>21</v>
      </c>
      <c r="C114" s="287" t="s">
        <v>1957</v>
      </c>
      <c r="D114" s="106">
        <v>1988</v>
      </c>
      <c r="E114" s="106" t="s">
        <v>102</v>
      </c>
      <c r="F114" s="106" t="s">
        <v>1864</v>
      </c>
      <c r="G114" s="106"/>
      <c r="H114" s="106">
        <v>85</v>
      </c>
      <c r="I114" s="106" t="s">
        <v>72</v>
      </c>
      <c r="J114" s="106"/>
      <c r="K114" s="106">
        <v>22</v>
      </c>
      <c r="L114" s="106"/>
      <c r="M114" s="106"/>
    </row>
    <row r="115" customHeight="1" spans="1:13">
      <c r="A115" s="106"/>
      <c r="B115" s="287" t="s">
        <v>21</v>
      </c>
      <c r="C115" s="287" t="s">
        <v>1958</v>
      </c>
      <c r="D115" s="106">
        <v>1988</v>
      </c>
      <c r="E115" s="106" t="s">
        <v>102</v>
      </c>
      <c r="F115" s="106" t="s">
        <v>1864</v>
      </c>
      <c r="G115" s="106"/>
      <c r="H115" s="106">
        <v>85</v>
      </c>
      <c r="I115" s="106" t="s">
        <v>72</v>
      </c>
      <c r="J115" s="106"/>
      <c r="K115" s="106">
        <v>22</v>
      </c>
      <c r="L115" s="106"/>
      <c r="M115" s="106"/>
    </row>
    <row r="116" customHeight="1" spans="1:13">
      <c r="A116" s="106"/>
      <c r="B116" s="287" t="s">
        <v>21</v>
      </c>
      <c r="C116" s="287" t="s">
        <v>1959</v>
      </c>
      <c r="D116" s="106">
        <v>1988</v>
      </c>
      <c r="E116" s="106" t="s">
        <v>102</v>
      </c>
      <c r="F116" s="106" t="s">
        <v>1864</v>
      </c>
      <c r="G116" s="106"/>
      <c r="H116" s="106">
        <v>85</v>
      </c>
      <c r="I116" s="106" t="s">
        <v>72</v>
      </c>
      <c r="J116" s="106"/>
      <c r="K116" s="106">
        <v>22</v>
      </c>
      <c r="L116" s="106"/>
      <c r="M116" s="106"/>
    </row>
    <row r="117" customHeight="1" spans="1:13">
      <c r="A117" s="106"/>
      <c r="B117" s="287"/>
      <c r="C117" s="287" t="s">
        <v>1960</v>
      </c>
      <c r="D117" s="106">
        <v>1987</v>
      </c>
      <c r="E117" s="106" t="s">
        <v>102</v>
      </c>
      <c r="F117" s="106" t="s">
        <v>1961</v>
      </c>
      <c r="G117" s="106">
        <v>118</v>
      </c>
      <c r="H117" s="106" t="s">
        <v>105</v>
      </c>
      <c r="I117" s="106" t="s">
        <v>72</v>
      </c>
      <c r="J117" s="106"/>
      <c r="K117" s="106">
        <v>22</v>
      </c>
      <c r="L117" s="106"/>
      <c r="M117" s="106"/>
    </row>
    <row r="118" customHeight="1" spans="1:13">
      <c r="A118" s="106"/>
      <c r="B118" s="287"/>
      <c r="C118" s="287" t="s">
        <v>1962</v>
      </c>
      <c r="D118" s="106">
        <v>1987</v>
      </c>
      <c r="E118" s="106" t="s">
        <v>1963</v>
      </c>
      <c r="F118" s="106" t="s">
        <v>1943</v>
      </c>
      <c r="G118" s="106">
        <v>80</v>
      </c>
      <c r="H118" s="106" t="s">
        <v>105</v>
      </c>
      <c r="I118" s="106" t="s">
        <v>72</v>
      </c>
      <c r="J118" s="106"/>
      <c r="K118" s="106">
        <v>22</v>
      </c>
      <c r="L118" s="106"/>
      <c r="M118" s="106"/>
    </row>
    <row r="119" customHeight="1" spans="1:13">
      <c r="A119" s="106"/>
      <c r="B119" s="287"/>
      <c r="C119" s="287" t="s">
        <v>1964</v>
      </c>
      <c r="D119" s="106">
        <v>1987</v>
      </c>
      <c r="E119" s="106" t="s">
        <v>102</v>
      </c>
      <c r="F119" s="106" t="s">
        <v>1965</v>
      </c>
      <c r="G119" s="106">
        <v>1</v>
      </c>
      <c r="H119" s="106" t="s">
        <v>105</v>
      </c>
      <c r="I119" s="106" t="s">
        <v>666</v>
      </c>
      <c r="J119" s="106"/>
      <c r="K119" s="106">
        <v>22</v>
      </c>
      <c r="L119" s="106"/>
      <c r="M119" s="106"/>
    </row>
    <row r="120" customHeight="1" spans="1:13">
      <c r="A120" s="106"/>
      <c r="B120" s="287"/>
      <c r="C120" s="287" t="s">
        <v>1966</v>
      </c>
      <c r="D120" s="106">
        <v>1987</v>
      </c>
      <c r="E120" s="106" t="s">
        <v>102</v>
      </c>
      <c r="F120" s="106" t="s">
        <v>1965</v>
      </c>
      <c r="G120" s="106">
        <v>1</v>
      </c>
      <c r="H120" s="106" t="s">
        <v>105</v>
      </c>
      <c r="I120" s="106" t="s">
        <v>666</v>
      </c>
      <c r="J120" s="106"/>
      <c r="K120" s="106">
        <v>22</v>
      </c>
      <c r="L120" s="106"/>
      <c r="M120" s="106"/>
    </row>
    <row r="121" customHeight="1" spans="1:13">
      <c r="A121" s="106"/>
      <c r="B121" s="287" t="s">
        <v>21</v>
      </c>
      <c r="C121" s="287" t="s">
        <v>1967</v>
      </c>
      <c r="D121" s="106">
        <v>1981</v>
      </c>
      <c r="E121" s="106" t="s">
        <v>62</v>
      </c>
      <c r="F121" s="106" t="s">
        <v>1933</v>
      </c>
      <c r="G121" s="106">
        <v>101</v>
      </c>
      <c r="H121" s="106" t="s">
        <v>1953</v>
      </c>
      <c r="I121" s="106" t="s">
        <v>666</v>
      </c>
      <c r="J121" s="106"/>
      <c r="K121" s="106">
        <v>22</v>
      </c>
      <c r="L121" s="106"/>
      <c r="M121" s="106"/>
    </row>
    <row r="122" customHeight="1" spans="1:13">
      <c r="A122" s="106"/>
      <c r="B122" s="287" t="s">
        <v>21</v>
      </c>
      <c r="C122" s="287" t="s">
        <v>1968</v>
      </c>
      <c r="D122" s="106">
        <v>1991</v>
      </c>
      <c r="E122" s="106" t="s">
        <v>1802</v>
      </c>
      <c r="F122" s="106" t="s">
        <v>288</v>
      </c>
      <c r="G122" s="106">
        <v>452</v>
      </c>
      <c r="H122" s="106" t="s">
        <v>105</v>
      </c>
      <c r="I122" s="106" t="s">
        <v>25</v>
      </c>
      <c r="J122" s="106"/>
      <c r="K122" s="106">
        <v>22</v>
      </c>
      <c r="L122" s="106"/>
      <c r="M122" s="106"/>
    </row>
    <row r="123" customHeight="1" spans="1:13">
      <c r="A123" s="106"/>
      <c r="B123" s="287" t="s">
        <v>21</v>
      </c>
      <c r="C123" s="106">
        <v>52171188</v>
      </c>
      <c r="D123" s="106">
        <v>1988</v>
      </c>
      <c r="E123" s="106" t="s">
        <v>1969</v>
      </c>
      <c r="F123" s="106" t="s">
        <v>1933</v>
      </c>
      <c r="G123" s="106"/>
      <c r="H123" s="106">
        <v>2</v>
      </c>
      <c r="I123" s="106" t="s">
        <v>666</v>
      </c>
      <c r="J123" s="106"/>
      <c r="K123" s="106">
        <v>24</v>
      </c>
      <c r="L123" s="106"/>
      <c r="M123" s="106"/>
    </row>
    <row r="124" customHeight="1" spans="1:13">
      <c r="A124" s="106"/>
      <c r="B124" s="287" t="s">
        <v>21</v>
      </c>
      <c r="C124" s="287" t="s">
        <v>1803</v>
      </c>
      <c r="D124" s="125">
        <v>2009</v>
      </c>
      <c r="E124" s="125" t="s">
        <v>1802</v>
      </c>
      <c r="F124" s="125" t="s">
        <v>1804</v>
      </c>
      <c r="G124" s="125">
        <v>227</v>
      </c>
      <c r="H124" s="125"/>
      <c r="I124" s="125" t="s">
        <v>25</v>
      </c>
      <c r="J124" s="125"/>
      <c r="K124" s="106">
        <v>25</v>
      </c>
      <c r="L124" s="106"/>
      <c r="M124" s="106"/>
    </row>
    <row r="125" customHeight="1" spans="1:13">
      <c r="A125" s="106"/>
      <c r="B125" s="287" t="s">
        <v>16</v>
      </c>
      <c r="C125" s="287" t="s">
        <v>1970</v>
      </c>
      <c r="D125" s="125">
        <v>2019</v>
      </c>
      <c r="E125" s="125" t="s">
        <v>884</v>
      </c>
      <c r="F125" s="125" t="s">
        <v>1840</v>
      </c>
      <c r="G125" s="125">
        <v>44</v>
      </c>
      <c r="H125" s="125" t="s">
        <v>851</v>
      </c>
      <c r="I125" s="125" t="s">
        <v>63</v>
      </c>
      <c r="J125" s="125"/>
      <c r="K125" s="106">
        <v>25</v>
      </c>
      <c r="L125" s="106"/>
      <c r="M125" s="106"/>
    </row>
    <row r="126" customHeight="1" spans="1:13">
      <c r="A126" s="106"/>
      <c r="B126" s="287" t="s">
        <v>21</v>
      </c>
      <c r="C126" s="287" t="s">
        <v>1971</v>
      </c>
      <c r="D126" s="125">
        <v>2019</v>
      </c>
      <c r="E126" s="125" t="s">
        <v>1649</v>
      </c>
      <c r="F126" s="125" t="s">
        <v>1972</v>
      </c>
      <c r="G126" s="125"/>
      <c r="H126" s="125" t="s">
        <v>898</v>
      </c>
      <c r="I126" s="125" t="s">
        <v>30</v>
      </c>
      <c r="J126" s="125"/>
      <c r="K126" s="106">
        <v>25</v>
      </c>
      <c r="L126" s="106"/>
      <c r="M126" s="106"/>
    </row>
    <row r="127" customHeight="1" spans="1:13">
      <c r="A127" s="106"/>
      <c r="B127" s="287" t="s">
        <v>66</v>
      </c>
      <c r="C127" s="287" t="s">
        <v>1973</v>
      </c>
      <c r="D127" s="297">
        <v>1992</v>
      </c>
      <c r="E127" s="297" t="s">
        <v>1974</v>
      </c>
      <c r="F127" s="297" t="s">
        <v>1903</v>
      </c>
      <c r="G127" s="297">
        <v>362</v>
      </c>
      <c r="H127" s="297"/>
      <c r="I127" s="297" t="s">
        <v>467</v>
      </c>
      <c r="J127" s="106"/>
      <c r="K127" s="106">
        <v>25</v>
      </c>
      <c r="L127" s="106"/>
      <c r="M127" s="106"/>
    </row>
    <row r="128" customHeight="1" spans="1:13">
      <c r="A128" s="106"/>
      <c r="B128" s="287" t="s">
        <v>21</v>
      </c>
      <c r="C128" s="287" t="s">
        <v>1975</v>
      </c>
      <c r="D128" s="106">
        <v>2019</v>
      </c>
      <c r="E128" s="106" t="s">
        <v>1161</v>
      </c>
      <c r="F128" s="106" t="s">
        <v>1976</v>
      </c>
      <c r="G128" s="106">
        <v>182</v>
      </c>
      <c r="H128" s="106" t="s">
        <v>932</v>
      </c>
      <c r="I128" s="106" t="s">
        <v>30</v>
      </c>
      <c r="J128" s="106"/>
      <c r="K128" s="106">
        <v>25</v>
      </c>
      <c r="L128" s="106"/>
      <c r="M128" s="106"/>
    </row>
    <row r="129" customHeight="1" spans="1:13">
      <c r="A129" s="106"/>
      <c r="B129" s="287" t="s">
        <v>21</v>
      </c>
      <c r="C129" s="287" t="s">
        <v>1977</v>
      </c>
      <c r="D129" s="106">
        <v>2020</v>
      </c>
      <c r="E129" s="106" t="s">
        <v>1847</v>
      </c>
      <c r="F129" s="106" t="s">
        <v>1978</v>
      </c>
      <c r="G129" s="106">
        <v>3</v>
      </c>
      <c r="H129" s="106"/>
      <c r="I129" s="106" t="s">
        <v>25</v>
      </c>
      <c r="J129" s="106"/>
      <c r="K129" s="106">
        <v>25</v>
      </c>
      <c r="L129" s="106"/>
      <c r="M129" s="106"/>
    </row>
    <row r="130" customHeight="1" spans="1:13">
      <c r="A130" s="106"/>
      <c r="B130" s="293" t="s">
        <v>21</v>
      </c>
      <c r="C130" s="293" t="s">
        <v>1979</v>
      </c>
      <c r="D130" s="294">
        <v>2018</v>
      </c>
      <c r="E130" s="294" t="s">
        <v>119</v>
      </c>
      <c r="F130" s="294" t="s">
        <v>1976</v>
      </c>
      <c r="G130" s="294">
        <v>198</v>
      </c>
      <c r="H130" s="294"/>
      <c r="I130" s="294" t="s">
        <v>25</v>
      </c>
      <c r="J130" s="106"/>
      <c r="K130" s="106">
        <v>25</v>
      </c>
      <c r="L130" s="106"/>
      <c r="M130" s="106"/>
    </row>
    <row r="131" customHeight="1" spans="1:13">
      <c r="A131" s="106"/>
      <c r="B131" s="293" t="s">
        <v>21</v>
      </c>
      <c r="C131" s="293" t="s">
        <v>1980</v>
      </c>
      <c r="D131" s="294">
        <v>2019</v>
      </c>
      <c r="E131" s="294" t="s">
        <v>305</v>
      </c>
      <c r="F131" s="294" t="s">
        <v>1449</v>
      </c>
      <c r="G131" s="294">
        <v>172</v>
      </c>
      <c r="H131" s="294" t="s">
        <v>1981</v>
      </c>
      <c r="I131" s="294" t="s">
        <v>25</v>
      </c>
      <c r="J131" s="106"/>
      <c r="K131" s="106">
        <v>25</v>
      </c>
      <c r="L131" s="106"/>
      <c r="M131" s="106"/>
    </row>
    <row r="132" customHeight="1" spans="1:13">
      <c r="A132" s="106"/>
      <c r="B132" s="293" t="s">
        <v>21</v>
      </c>
      <c r="C132" s="293" t="s">
        <v>1982</v>
      </c>
      <c r="D132" s="294">
        <v>2019</v>
      </c>
      <c r="E132" s="294" t="s">
        <v>1847</v>
      </c>
      <c r="F132" s="294" t="s">
        <v>1848</v>
      </c>
      <c r="G132" s="294">
        <v>65</v>
      </c>
      <c r="H132" s="294"/>
      <c r="I132" s="294" t="s">
        <v>25</v>
      </c>
      <c r="J132" s="106"/>
      <c r="K132" s="106">
        <v>25</v>
      </c>
      <c r="L132" s="106"/>
      <c r="M132" s="106"/>
    </row>
    <row r="133" customHeight="1" spans="1:13">
      <c r="A133" s="106"/>
      <c r="B133" s="293" t="s">
        <v>21</v>
      </c>
      <c r="C133" s="293" t="s">
        <v>1983</v>
      </c>
      <c r="D133" s="294">
        <v>2019</v>
      </c>
      <c r="E133" s="294" t="s">
        <v>1847</v>
      </c>
      <c r="F133" s="294" t="s">
        <v>1848</v>
      </c>
      <c r="G133" s="294">
        <v>2</v>
      </c>
      <c r="H133" s="294"/>
      <c r="I133" s="294" t="s">
        <v>25</v>
      </c>
      <c r="J133" s="106"/>
      <c r="K133" s="106">
        <v>25</v>
      </c>
      <c r="L133" s="106"/>
      <c r="M133" s="106"/>
    </row>
    <row r="134" customHeight="1" spans="1:13">
      <c r="A134" s="106"/>
      <c r="B134" s="293" t="s">
        <v>21</v>
      </c>
      <c r="C134" s="293" t="s">
        <v>1984</v>
      </c>
      <c r="D134" s="294">
        <v>2019</v>
      </c>
      <c r="E134" s="294" t="s">
        <v>956</v>
      </c>
      <c r="F134" s="294" t="s">
        <v>1449</v>
      </c>
      <c r="G134" s="294">
        <v>277</v>
      </c>
      <c r="H134" s="294" t="s">
        <v>1985</v>
      </c>
      <c r="I134" s="294" t="s">
        <v>30</v>
      </c>
      <c r="J134" s="106"/>
      <c r="K134" s="106">
        <v>25</v>
      </c>
      <c r="L134" s="106"/>
      <c r="M134" s="106"/>
    </row>
    <row r="135" customHeight="1" spans="1:13">
      <c r="A135" s="106"/>
      <c r="B135" s="287" t="s">
        <v>21</v>
      </c>
      <c r="C135" s="287" t="s">
        <v>1986</v>
      </c>
      <c r="D135" s="106">
        <v>2019</v>
      </c>
      <c r="E135" s="106" t="s">
        <v>956</v>
      </c>
      <c r="F135" s="106" t="s">
        <v>1823</v>
      </c>
      <c r="G135" s="106"/>
      <c r="H135" s="106">
        <v>591</v>
      </c>
      <c r="I135" s="106" t="s">
        <v>30</v>
      </c>
      <c r="J135" s="106"/>
      <c r="K135" s="106">
        <v>25</v>
      </c>
      <c r="L135" s="106"/>
      <c r="M135" s="106"/>
    </row>
    <row r="136" customHeight="1" spans="1:13">
      <c r="A136" s="106"/>
      <c r="B136" s="287" t="s">
        <v>21</v>
      </c>
      <c r="C136" s="287" t="s">
        <v>1987</v>
      </c>
      <c r="D136" s="106">
        <v>2019</v>
      </c>
      <c r="E136" s="106" t="s">
        <v>956</v>
      </c>
      <c r="F136" s="106" t="s">
        <v>1823</v>
      </c>
      <c r="G136" s="106"/>
      <c r="H136" s="106">
        <v>591</v>
      </c>
      <c r="I136" s="106" t="s">
        <v>30</v>
      </c>
      <c r="J136" s="106"/>
      <c r="K136" s="106">
        <v>25</v>
      </c>
      <c r="L136" s="106"/>
      <c r="M136" s="106"/>
    </row>
    <row r="137" customHeight="1" spans="1:13">
      <c r="A137" s="106"/>
      <c r="B137" s="287" t="s">
        <v>21</v>
      </c>
      <c r="C137" s="287" t="s">
        <v>1988</v>
      </c>
      <c r="D137" s="106">
        <v>2019</v>
      </c>
      <c r="E137" s="106" t="s">
        <v>956</v>
      </c>
      <c r="F137" s="106" t="s">
        <v>1823</v>
      </c>
      <c r="G137" s="106"/>
      <c r="H137" s="106">
        <v>591</v>
      </c>
      <c r="I137" s="106" t="s">
        <v>30</v>
      </c>
      <c r="J137" s="106"/>
      <c r="K137" s="106">
        <v>25</v>
      </c>
      <c r="L137" s="106"/>
      <c r="M137" s="106"/>
    </row>
    <row r="138" customHeight="1" spans="1:13">
      <c r="A138" s="106"/>
      <c r="B138" s="287" t="s">
        <v>21</v>
      </c>
      <c r="C138" s="287" t="s">
        <v>1989</v>
      </c>
      <c r="D138" s="106">
        <v>2019</v>
      </c>
      <c r="E138" s="106" t="s">
        <v>905</v>
      </c>
      <c r="F138" s="106" t="s">
        <v>1990</v>
      </c>
      <c r="G138" s="106"/>
      <c r="H138" s="106">
        <v>256</v>
      </c>
      <c r="I138" s="106" t="s">
        <v>30</v>
      </c>
      <c r="J138" s="106"/>
      <c r="K138" s="106">
        <v>25</v>
      </c>
      <c r="L138" s="106"/>
      <c r="M138" s="106"/>
    </row>
    <row r="139" customHeight="1" spans="1:13">
      <c r="A139" s="106"/>
      <c r="B139" s="287" t="s">
        <v>21</v>
      </c>
      <c r="C139" s="287" t="s">
        <v>1991</v>
      </c>
      <c r="D139" s="106">
        <v>2019</v>
      </c>
      <c r="E139" s="106" t="s">
        <v>905</v>
      </c>
      <c r="F139" s="106" t="s">
        <v>1990</v>
      </c>
      <c r="G139" s="106"/>
      <c r="H139" s="106">
        <v>256</v>
      </c>
      <c r="I139" s="106" t="s">
        <v>30</v>
      </c>
      <c r="J139" s="106"/>
      <c r="K139" s="106">
        <v>25</v>
      </c>
      <c r="L139" s="106"/>
      <c r="M139" s="106"/>
    </row>
    <row r="140" customHeight="1" spans="1:13">
      <c r="A140" s="106"/>
      <c r="B140" s="287" t="s">
        <v>21</v>
      </c>
      <c r="C140" s="287" t="s">
        <v>1992</v>
      </c>
      <c r="D140" s="106">
        <v>1988</v>
      </c>
      <c r="E140" s="106" t="s">
        <v>102</v>
      </c>
      <c r="F140" s="106" t="s">
        <v>1993</v>
      </c>
      <c r="G140" s="106" t="s">
        <v>1865</v>
      </c>
      <c r="H140" s="106">
        <v>123</v>
      </c>
      <c r="I140" s="106" t="s">
        <v>72</v>
      </c>
      <c r="J140" s="106"/>
      <c r="K140" s="106">
        <v>25</v>
      </c>
      <c r="L140" s="106"/>
      <c r="M140" s="106"/>
    </row>
    <row r="141" customHeight="1" spans="1:13">
      <c r="A141" s="106"/>
      <c r="B141" s="287" t="s">
        <v>21</v>
      </c>
      <c r="C141" s="287" t="s">
        <v>1994</v>
      </c>
      <c r="D141" s="106">
        <v>1989</v>
      </c>
      <c r="E141" s="106" t="s">
        <v>1995</v>
      </c>
      <c r="F141" s="106" t="s">
        <v>1996</v>
      </c>
      <c r="G141" s="106"/>
      <c r="H141" s="106">
        <v>138</v>
      </c>
      <c r="I141" s="106" t="s">
        <v>25</v>
      </c>
      <c r="J141" s="106"/>
      <c r="K141" s="106">
        <v>25</v>
      </c>
      <c r="L141" s="106"/>
      <c r="M141" s="106"/>
    </row>
    <row r="142" customHeight="1" spans="1:13">
      <c r="A142" s="106"/>
      <c r="B142" s="287" t="s">
        <v>21</v>
      </c>
      <c r="C142" s="287" t="s">
        <v>1997</v>
      </c>
      <c r="D142" s="106">
        <v>1989</v>
      </c>
      <c r="E142" s="106" t="s">
        <v>1995</v>
      </c>
      <c r="F142" s="106" t="s">
        <v>1996</v>
      </c>
      <c r="G142" s="106"/>
      <c r="H142" s="106">
        <v>138</v>
      </c>
      <c r="I142" s="106" t="s">
        <v>25</v>
      </c>
      <c r="J142" s="106"/>
      <c r="K142" s="106">
        <v>25</v>
      </c>
      <c r="L142" s="106"/>
      <c r="M142" s="106"/>
    </row>
    <row r="143" customHeight="1" spans="1:13">
      <c r="A143" s="106"/>
      <c r="B143" s="287" t="s">
        <v>21</v>
      </c>
      <c r="C143" s="287" t="s">
        <v>1998</v>
      </c>
      <c r="D143" s="106">
        <v>1989</v>
      </c>
      <c r="E143" s="106" t="s">
        <v>1995</v>
      </c>
      <c r="F143" s="106" t="s">
        <v>1996</v>
      </c>
      <c r="G143" s="106"/>
      <c r="H143" s="106">
        <v>310</v>
      </c>
      <c r="I143" s="106" t="s">
        <v>25</v>
      </c>
      <c r="J143" s="106"/>
      <c r="K143" s="106">
        <v>25</v>
      </c>
      <c r="L143" s="106"/>
      <c r="M143" s="106"/>
    </row>
    <row r="144" customHeight="1" spans="1:13">
      <c r="A144" s="106"/>
      <c r="B144" s="287" t="s">
        <v>21</v>
      </c>
      <c r="C144" s="287" t="s">
        <v>1999</v>
      </c>
      <c r="D144" s="106">
        <v>1989</v>
      </c>
      <c r="E144" s="106" t="s">
        <v>1995</v>
      </c>
      <c r="F144" s="106" t="s">
        <v>288</v>
      </c>
      <c r="G144" s="106" t="s">
        <v>1865</v>
      </c>
      <c r="H144" s="106">
        <v>21</v>
      </c>
      <c r="I144" s="106" t="s">
        <v>25</v>
      </c>
      <c r="J144" s="106"/>
      <c r="K144" s="106">
        <v>25</v>
      </c>
      <c r="L144" s="106"/>
      <c r="M144" s="106"/>
    </row>
    <row r="145" customHeight="1" spans="1:13">
      <c r="A145" s="106"/>
      <c r="B145" s="287" t="s">
        <v>21</v>
      </c>
      <c r="C145" s="287" t="s">
        <v>2000</v>
      </c>
      <c r="D145" s="106">
        <v>1989</v>
      </c>
      <c r="E145" s="106" t="s">
        <v>1995</v>
      </c>
      <c r="F145" s="106" t="s">
        <v>288</v>
      </c>
      <c r="G145" s="106" t="s">
        <v>1865</v>
      </c>
      <c r="H145" s="106">
        <v>21</v>
      </c>
      <c r="I145" s="106" t="s">
        <v>25</v>
      </c>
      <c r="J145" s="106"/>
      <c r="K145" s="106">
        <v>25</v>
      </c>
      <c r="L145" s="106"/>
      <c r="M145" s="106"/>
    </row>
    <row r="146" customHeight="1" spans="1:13">
      <c r="A146" s="106"/>
      <c r="B146" s="287" t="s">
        <v>21</v>
      </c>
      <c r="C146" s="287" t="s">
        <v>2001</v>
      </c>
      <c r="D146" s="106">
        <v>1989</v>
      </c>
      <c r="E146" s="106" t="s">
        <v>1995</v>
      </c>
      <c r="F146" s="106" t="s">
        <v>288</v>
      </c>
      <c r="G146" s="106" t="s">
        <v>1865</v>
      </c>
      <c r="H146" s="106">
        <v>21</v>
      </c>
      <c r="I146" s="106" t="s">
        <v>25</v>
      </c>
      <c r="J146" s="106"/>
      <c r="K146" s="106">
        <v>25</v>
      </c>
      <c r="L146" s="106"/>
      <c r="M146" s="106"/>
    </row>
    <row r="147" customHeight="1" spans="1:13">
      <c r="A147" s="106"/>
      <c r="B147" s="287" t="s">
        <v>21</v>
      </c>
      <c r="C147" s="287" t="s">
        <v>2002</v>
      </c>
      <c r="D147" s="106">
        <v>1989</v>
      </c>
      <c r="E147" s="106" t="s">
        <v>1995</v>
      </c>
      <c r="F147" s="106" t="s">
        <v>288</v>
      </c>
      <c r="G147" s="106" t="s">
        <v>1865</v>
      </c>
      <c r="H147" s="106">
        <v>21</v>
      </c>
      <c r="I147" s="106" t="s">
        <v>25</v>
      </c>
      <c r="J147" s="106"/>
      <c r="K147" s="106">
        <v>25</v>
      </c>
      <c r="L147" s="106"/>
      <c r="M147" s="106"/>
    </row>
    <row r="148" customHeight="1" spans="1:13">
      <c r="A148" s="106"/>
      <c r="B148" s="287" t="s">
        <v>21</v>
      </c>
      <c r="C148" s="287" t="s">
        <v>2003</v>
      </c>
      <c r="D148" s="106">
        <v>1989</v>
      </c>
      <c r="E148" s="106" t="s">
        <v>1995</v>
      </c>
      <c r="F148" s="106" t="s">
        <v>288</v>
      </c>
      <c r="G148" s="106" t="s">
        <v>1865</v>
      </c>
      <c r="H148" s="106">
        <v>21</v>
      </c>
      <c r="I148" s="106" t="s">
        <v>25</v>
      </c>
      <c r="J148" s="106"/>
      <c r="K148" s="106">
        <v>25</v>
      </c>
      <c r="L148" s="106"/>
      <c r="M148" s="106"/>
    </row>
    <row r="149" customHeight="1" spans="1:13">
      <c r="A149" s="106"/>
      <c r="B149" s="287" t="s">
        <v>21</v>
      </c>
      <c r="C149" s="287" t="s">
        <v>2004</v>
      </c>
      <c r="D149" s="106">
        <v>1989</v>
      </c>
      <c r="E149" s="106" t="s">
        <v>1995</v>
      </c>
      <c r="F149" s="106" t="s">
        <v>288</v>
      </c>
      <c r="G149" s="106" t="s">
        <v>1865</v>
      </c>
      <c r="H149" s="106">
        <v>21</v>
      </c>
      <c r="I149" s="106" t="s">
        <v>25</v>
      </c>
      <c r="J149" s="106"/>
      <c r="K149" s="106">
        <v>25</v>
      </c>
      <c r="L149" s="106"/>
      <c r="M149" s="106"/>
    </row>
    <row r="150" customHeight="1" spans="1:13">
      <c r="A150" s="106"/>
      <c r="B150" s="287" t="s">
        <v>21</v>
      </c>
      <c r="C150" s="287" t="s">
        <v>2005</v>
      </c>
      <c r="D150" s="106">
        <v>1989</v>
      </c>
      <c r="E150" s="106" t="s">
        <v>1995</v>
      </c>
      <c r="F150" s="106" t="s">
        <v>288</v>
      </c>
      <c r="G150" s="106" t="s">
        <v>1865</v>
      </c>
      <c r="H150" s="106">
        <v>21</v>
      </c>
      <c r="I150" s="106" t="s">
        <v>25</v>
      </c>
      <c r="J150" s="106"/>
      <c r="K150" s="106">
        <v>25</v>
      </c>
      <c r="L150" s="106"/>
      <c r="M150" s="106"/>
    </row>
    <row r="151" customHeight="1" spans="1:13">
      <c r="A151" s="106"/>
      <c r="B151" s="287" t="s">
        <v>21</v>
      </c>
      <c r="C151" s="287" t="s">
        <v>2006</v>
      </c>
      <c r="D151" s="106">
        <v>1989</v>
      </c>
      <c r="E151" s="106" t="s">
        <v>1995</v>
      </c>
      <c r="F151" s="106" t="s">
        <v>288</v>
      </c>
      <c r="G151" s="106" t="s">
        <v>1865</v>
      </c>
      <c r="H151" s="106">
        <v>21</v>
      </c>
      <c r="I151" s="106" t="s">
        <v>25</v>
      </c>
      <c r="J151" s="106"/>
      <c r="K151" s="106">
        <v>25</v>
      </c>
      <c r="L151" s="106"/>
      <c r="M151" s="106"/>
    </row>
    <row r="152" customHeight="1" spans="1:13">
      <c r="A152" s="106"/>
      <c r="B152" s="287" t="s">
        <v>21</v>
      </c>
      <c r="C152" s="287" t="s">
        <v>2007</v>
      </c>
      <c r="D152" s="106">
        <v>1991</v>
      </c>
      <c r="E152" s="106" t="s">
        <v>1802</v>
      </c>
      <c r="F152" s="106" t="s">
        <v>288</v>
      </c>
      <c r="G152" s="106"/>
      <c r="H152" s="106">
        <v>44</v>
      </c>
      <c r="I152" s="106" t="s">
        <v>25</v>
      </c>
      <c r="J152" s="106"/>
      <c r="K152" s="106">
        <v>25</v>
      </c>
      <c r="L152" s="106"/>
      <c r="M152" s="106"/>
    </row>
    <row r="153" customHeight="1" spans="1:13">
      <c r="A153" s="106"/>
      <c r="B153" s="287" t="s">
        <v>21</v>
      </c>
      <c r="C153" s="287" t="s">
        <v>2008</v>
      </c>
      <c r="D153" s="106">
        <v>1991</v>
      </c>
      <c r="E153" s="106" t="s">
        <v>1802</v>
      </c>
      <c r="F153" s="106" t="s">
        <v>288</v>
      </c>
      <c r="G153" s="106"/>
      <c r="H153" s="106">
        <v>44</v>
      </c>
      <c r="I153" s="106" t="s">
        <v>25</v>
      </c>
      <c r="J153" s="106"/>
      <c r="K153" s="106">
        <v>25</v>
      </c>
      <c r="L153" s="106"/>
      <c r="M153" s="106"/>
    </row>
    <row r="154" customHeight="1" spans="1:13">
      <c r="A154" s="106"/>
      <c r="B154" s="287" t="s">
        <v>21</v>
      </c>
      <c r="C154" s="287" t="s">
        <v>2009</v>
      </c>
      <c r="D154" s="106">
        <v>1988</v>
      </c>
      <c r="E154" s="106" t="s">
        <v>102</v>
      </c>
      <c r="F154" s="106" t="s">
        <v>1993</v>
      </c>
      <c r="G154" s="106"/>
      <c r="H154" s="106">
        <v>67</v>
      </c>
      <c r="I154" s="106" t="s">
        <v>72</v>
      </c>
      <c r="J154" s="106"/>
      <c r="K154" s="106">
        <v>25</v>
      </c>
      <c r="L154" s="106"/>
      <c r="M154" s="106"/>
    </row>
    <row r="155" customHeight="1" spans="1:13">
      <c r="A155" s="106"/>
      <c r="B155" s="287" t="s">
        <v>21</v>
      </c>
      <c r="C155" s="287" t="s">
        <v>2010</v>
      </c>
      <c r="D155" s="106">
        <v>1987</v>
      </c>
      <c r="E155" s="106" t="s">
        <v>1969</v>
      </c>
      <c r="F155" s="106" t="s">
        <v>1943</v>
      </c>
      <c r="G155" s="106"/>
      <c r="H155" s="106">
        <v>3</v>
      </c>
      <c r="I155" s="106" t="s">
        <v>763</v>
      </c>
      <c r="J155" s="106"/>
      <c r="K155" s="106">
        <v>25</v>
      </c>
      <c r="L155" s="106"/>
      <c r="M155" s="106"/>
    </row>
    <row r="156" customHeight="1" spans="1:13">
      <c r="A156" s="106"/>
      <c r="B156" s="287" t="s">
        <v>21</v>
      </c>
      <c r="C156" s="287" t="s">
        <v>2011</v>
      </c>
      <c r="D156" s="106">
        <v>2019</v>
      </c>
      <c r="E156" s="106" t="s">
        <v>2012</v>
      </c>
      <c r="F156" s="106" t="s">
        <v>1786</v>
      </c>
      <c r="G156" s="106"/>
      <c r="H156" s="106">
        <v>158</v>
      </c>
      <c r="I156" s="106" t="s">
        <v>25</v>
      </c>
      <c r="J156" s="106"/>
      <c r="K156" s="106">
        <v>25</v>
      </c>
      <c r="L156" s="106"/>
      <c r="M156" s="106"/>
    </row>
    <row r="157" customHeight="1" spans="1:13">
      <c r="A157" s="106"/>
      <c r="B157" s="287" t="s">
        <v>66</v>
      </c>
      <c r="C157" s="287" t="s">
        <v>2013</v>
      </c>
      <c r="D157" s="106">
        <v>2019</v>
      </c>
      <c r="E157" s="106" t="s">
        <v>119</v>
      </c>
      <c r="F157" s="106" t="s">
        <v>1786</v>
      </c>
      <c r="G157" s="106" t="s">
        <v>2014</v>
      </c>
      <c r="H157" s="106">
        <v>7</v>
      </c>
      <c r="I157" s="106" t="s">
        <v>68</v>
      </c>
      <c r="J157" s="106"/>
      <c r="K157" s="106">
        <v>25</v>
      </c>
      <c r="L157" s="106"/>
      <c r="M157" s="106"/>
    </row>
    <row r="158" customHeight="1" spans="1:13">
      <c r="A158" s="106"/>
      <c r="B158" s="287" t="s">
        <v>21</v>
      </c>
      <c r="C158" s="287" t="s">
        <v>2015</v>
      </c>
      <c r="D158" s="106">
        <v>2019</v>
      </c>
      <c r="E158" s="106" t="s">
        <v>884</v>
      </c>
      <c r="F158" s="106" t="s">
        <v>1786</v>
      </c>
      <c r="G158" s="106" t="s">
        <v>920</v>
      </c>
      <c r="H158" s="106">
        <v>209</v>
      </c>
      <c r="I158" s="106" t="s">
        <v>25</v>
      </c>
      <c r="J158" s="106"/>
      <c r="K158" s="106">
        <v>25</v>
      </c>
      <c r="L158" s="106"/>
      <c r="M158" s="106"/>
    </row>
    <row r="159" customHeight="1" spans="1:13">
      <c r="A159" s="106"/>
      <c r="B159" s="287" t="s">
        <v>21</v>
      </c>
      <c r="C159" s="287" t="s">
        <v>2016</v>
      </c>
      <c r="D159" s="106">
        <v>2019</v>
      </c>
      <c r="E159" s="106" t="s">
        <v>1099</v>
      </c>
      <c r="F159" s="106" t="s">
        <v>1848</v>
      </c>
      <c r="G159" s="106">
        <v>161</v>
      </c>
      <c r="H159" s="106" t="s">
        <v>243</v>
      </c>
      <c r="I159" s="106" t="s">
        <v>72</v>
      </c>
      <c r="J159" s="106"/>
      <c r="K159" s="106">
        <v>25</v>
      </c>
      <c r="L159" s="106"/>
      <c r="M159" s="106"/>
    </row>
    <row r="160" customHeight="1" spans="1:13">
      <c r="A160" s="106"/>
      <c r="B160" s="287"/>
      <c r="C160" s="287" t="s">
        <v>2017</v>
      </c>
      <c r="D160" s="106">
        <v>1990</v>
      </c>
      <c r="E160" s="106" t="s">
        <v>102</v>
      </c>
      <c r="F160" s="106" t="s">
        <v>288</v>
      </c>
      <c r="G160" s="106">
        <v>26</v>
      </c>
      <c r="H160" s="106" t="s">
        <v>105</v>
      </c>
      <c r="I160" s="106" t="s">
        <v>666</v>
      </c>
      <c r="J160" s="106"/>
      <c r="K160" s="106">
        <v>25</v>
      </c>
      <c r="L160" s="106"/>
      <c r="M160" s="106"/>
    </row>
    <row r="161" customHeight="1" spans="1:13">
      <c r="A161" s="106"/>
      <c r="B161" s="287"/>
      <c r="C161" s="287" t="s">
        <v>2018</v>
      </c>
      <c r="D161" s="106">
        <v>1987</v>
      </c>
      <c r="E161" s="106" t="s">
        <v>102</v>
      </c>
      <c r="F161" s="106" t="s">
        <v>2019</v>
      </c>
      <c r="G161" s="106">
        <v>106</v>
      </c>
      <c r="H161" s="106" t="s">
        <v>105</v>
      </c>
      <c r="I161" s="106" t="s">
        <v>72</v>
      </c>
      <c r="J161" s="106"/>
      <c r="K161" s="106">
        <v>25</v>
      </c>
      <c r="L161" s="106"/>
      <c r="M161" s="106"/>
    </row>
    <row r="162" customHeight="1" spans="1:13">
      <c r="A162" s="106"/>
      <c r="B162" s="287"/>
      <c r="C162" s="106">
        <v>52171105</v>
      </c>
      <c r="D162" s="106">
        <v>1987</v>
      </c>
      <c r="E162" s="106" t="s">
        <v>102</v>
      </c>
      <c r="F162" s="106" t="s">
        <v>2020</v>
      </c>
      <c r="G162" s="106">
        <v>35</v>
      </c>
      <c r="H162" s="106" t="s">
        <v>105</v>
      </c>
      <c r="I162" s="106" t="s">
        <v>72</v>
      </c>
      <c r="J162" s="106"/>
      <c r="K162" s="106">
        <v>25</v>
      </c>
      <c r="L162" s="106"/>
      <c r="M162" s="106"/>
    </row>
    <row r="163" customHeight="1" spans="1:13">
      <c r="A163" s="106"/>
      <c r="B163" s="287"/>
      <c r="C163" s="106">
        <v>52171103</v>
      </c>
      <c r="D163" s="106">
        <v>1987</v>
      </c>
      <c r="E163" s="106" t="s">
        <v>102</v>
      </c>
      <c r="F163" s="106" t="s">
        <v>2020</v>
      </c>
      <c r="G163" s="106">
        <v>35</v>
      </c>
      <c r="H163" s="106" t="s">
        <v>105</v>
      </c>
      <c r="I163" s="106" t="s">
        <v>72</v>
      </c>
      <c r="J163" s="106"/>
      <c r="K163" s="106">
        <v>25</v>
      </c>
      <c r="L163" s="106"/>
      <c r="M163" s="106"/>
    </row>
    <row r="164" customHeight="1" spans="1:13">
      <c r="A164" s="106"/>
      <c r="B164" s="287"/>
      <c r="C164" s="287" t="s">
        <v>2021</v>
      </c>
      <c r="D164" s="106">
        <v>1987</v>
      </c>
      <c r="E164" s="106" t="s">
        <v>102</v>
      </c>
      <c r="F164" s="106" t="s">
        <v>2020</v>
      </c>
      <c r="G164" s="106">
        <v>35</v>
      </c>
      <c r="H164" s="106" t="s">
        <v>105</v>
      </c>
      <c r="I164" s="106" t="s">
        <v>72</v>
      </c>
      <c r="J164" s="106"/>
      <c r="K164" s="106">
        <v>25</v>
      </c>
      <c r="L164" s="106"/>
      <c r="M164" s="106"/>
    </row>
    <row r="165" customHeight="1" spans="1:13">
      <c r="A165" s="106"/>
      <c r="B165" s="287"/>
      <c r="C165" s="287" t="s">
        <v>2022</v>
      </c>
      <c r="D165" s="106">
        <v>1989</v>
      </c>
      <c r="E165" s="106" t="s">
        <v>102</v>
      </c>
      <c r="F165" s="106" t="s">
        <v>2023</v>
      </c>
      <c r="G165" s="106">
        <v>56</v>
      </c>
      <c r="H165" s="106" t="s">
        <v>105</v>
      </c>
      <c r="I165" s="106" t="s">
        <v>25</v>
      </c>
      <c r="J165" s="106"/>
      <c r="K165" s="106">
        <v>25</v>
      </c>
      <c r="L165" s="106"/>
      <c r="M165" s="106"/>
    </row>
    <row r="166" customHeight="1" spans="1:13">
      <c r="A166" s="106"/>
      <c r="B166" s="287"/>
      <c r="C166" s="287" t="s">
        <v>2024</v>
      </c>
      <c r="D166" s="106">
        <v>1987</v>
      </c>
      <c r="E166" s="106" t="s">
        <v>102</v>
      </c>
      <c r="F166" s="106" t="s">
        <v>2025</v>
      </c>
      <c r="G166" s="106">
        <v>7</v>
      </c>
      <c r="H166" s="106" t="s">
        <v>1567</v>
      </c>
      <c r="I166" s="106" t="s">
        <v>72</v>
      </c>
      <c r="J166" s="106"/>
      <c r="K166" s="106">
        <v>25</v>
      </c>
      <c r="L166" s="106"/>
      <c r="M166" s="106"/>
    </row>
    <row r="167" customHeight="1" spans="1:13">
      <c r="A167" s="106"/>
      <c r="B167" s="287"/>
      <c r="C167" s="287" t="s">
        <v>2026</v>
      </c>
      <c r="D167" s="106">
        <v>1987</v>
      </c>
      <c r="E167" s="106" t="s">
        <v>102</v>
      </c>
      <c r="F167" s="106" t="s">
        <v>2025</v>
      </c>
      <c r="G167" s="106">
        <v>7</v>
      </c>
      <c r="H167" s="106" t="s">
        <v>1567</v>
      </c>
      <c r="I167" s="106" t="s">
        <v>72</v>
      </c>
      <c r="J167" s="106"/>
      <c r="K167" s="106">
        <v>25</v>
      </c>
      <c r="L167" s="106"/>
      <c r="M167" s="106"/>
    </row>
    <row r="168" customHeight="1" spans="1:13">
      <c r="A168" s="106"/>
      <c r="B168" s="287" t="s">
        <v>21</v>
      </c>
      <c r="C168" s="287" t="s">
        <v>2027</v>
      </c>
      <c r="D168" s="106">
        <v>1981</v>
      </c>
      <c r="E168" s="106" t="s">
        <v>62</v>
      </c>
      <c r="F168" s="106" t="s">
        <v>1952</v>
      </c>
      <c r="G168" s="106">
        <v>75</v>
      </c>
      <c r="H168" s="106" t="s">
        <v>1953</v>
      </c>
      <c r="I168" s="106" t="s">
        <v>666</v>
      </c>
      <c r="J168" s="106"/>
      <c r="K168" s="106">
        <v>25</v>
      </c>
      <c r="L168" s="106"/>
      <c r="M168" s="106"/>
    </row>
    <row r="169" customHeight="1" spans="1:13">
      <c r="A169" s="106"/>
      <c r="B169" s="287" t="s">
        <v>21</v>
      </c>
      <c r="C169" s="287" t="s">
        <v>2028</v>
      </c>
      <c r="D169" s="106">
        <v>1987</v>
      </c>
      <c r="E169" s="106" t="s">
        <v>102</v>
      </c>
      <c r="F169" s="106" t="s">
        <v>1965</v>
      </c>
      <c r="G169" s="106">
        <v>8</v>
      </c>
      <c r="H169" s="106" t="s">
        <v>1567</v>
      </c>
      <c r="I169" s="106" t="s">
        <v>72</v>
      </c>
      <c r="J169" s="106"/>
      <c r="K169" s="106">
        <v>25</v>
      </c>
      <c r="L169" s="106"/>
      <c r="M169" s="106"/>
    </row>
    <row r="170" customHeight="1" spans="1:13">
      <c r="A170" s="106"/>
      <c r="B170" s="287"/>
      <c r="C170" s="287" t="s">
        <v>2029</v>
      </c>
      <c r="D170" s="106">
        <v>1990</v>
      </c>
      <c r="E170" s="106" t="s">
        <v>102</v>
      </c>
      <c r="F170" s="106" t="s">
        <v>1933</v>
      </c>
      <c r="G170" s="106">
        <v>2</v>
      </c>
      <c r="H170" s="106" t="s">
        <v>1927</v>
      </c>
      <c r="I170" s="106" t="s">
        <v>25</v>
      </c>
      <c r="J170" s="106"/>
      <c r="K170" s="106">
        <v>25</v>
      </c>
      <c r="L170" s="106"/>
      <c r="M170" s="106"/>
    </row>
    <row r="171" customHeight="1" spans="1:13">
      <c r="A171" s="106"/>
      <c r="B171" s="287" t="s">
        <v>21</v>
      </c>
      <c r="C171" s="287" t="s">
        <v>2030</v>
      </c>
      <c r="D171" s="106">
        <v>1992</v>
      </c>
      <c r="E171" s="106" t="s">
        <v>2031</v>
      </c>
      <c r="F171" s="106" t="s">
        <v>1826</v>
      </c>
      <c r="G171" s="106">
        <v>328</v>
      </c>
      <c r="H171" s="106" t="s">
        <v>105</v>
      </c>
      <c r="I171" s="106" t="s">
        <v>72</v>
      </c>
      <c r="J171" s="106"/>
      <c r="K171" s="106">
        <v>25</v>
      </c>
      <c r="L171" s="106"/>
      <c r="M171" s="106"/>
    </row>
    <row r="172" customHeight="1" spans="1:13">
      <c r="A172" s="106"/>
      <c r="B172" s="287" t="s">
        <v>21</v>
      </c>
      <c r="C172" s="287" t="s">
        <v>2032</v>
      </c>
      <c r="D172" s="106">
        <v>1992</v>
      </c>
      <c r="E172" s="106" t="s">
        <v>2031</v>
      </c>
      <c r="F172" s="106" t="s">
        <v>1826</v>
      </c>
      <c r="G172" s="106">
        <v>328</v>
      </c>
      <c r="H172" s="106" t="s">
        <v>105</v>
      </c>
      <c r="I172" s="106" t="s">
        <v>72</v>
      </c>
      <c r="J172" s="106"/>
      <c r="K172" s="106">
        <v>25</v>
      </c>
      <c r="L172" s="106"/>
      <c r="M172" s="106"/>
    </row>
    <row r="173" customHeight="1" spans="1:13">
      <c r="A173" s="106"/>
      <c r="B173" s="287" t="s">
        <v>21</v>
      </c>
      <c r="C173" s="287" t="s">
        <v>2033</v>
      </c>
      <c r="D173" s="106">
        <v>1992</v>
      </c>
      <c r="E173" s="106" t="s">
        <v>2031</v>
      </c>
      <c r="F173" s="106" t="s">
        <v>1826</v>
      </c>
      <c r="G173" s="106">
        <v>328</v>
      </c>
      <c r="H173" s="106" t="s">
        <v>105</v>
      </c>
      <c r="I173" s="106" t="s">
        <v>72</v>
      </c>
      <c r="J173" s="106"/>
      <c r="K173" s="106">
        <v>25</v>
      </c>
      <c r="L173" s="106"/>
      <c r="M173" s="106"/>
    </row>
    <row r="174" customHeight="1" spans="1:13">
      <c r="A174" s="106"/>
      <c r="B174" s="287"/>
      <c r="C174" s="287" t="s">
        <v>2034</v>
      </c>
      <c r="D174" s="106">
        <v>1988</v>
      </c>
      <c r="E174" s="106" t="s">
        <v>102</v>
      </c>
      <c r="F174" s="106" t="s">
        <v>1993</v>
      </c>
      <c r="G174" s="106">
        <v>123</v>
      </c>
      <c r="H174" s="106" t="s">
        <v>1927</v>
      </c>
      <c r="I174" s="106" t="s">
        <v>72</v>
      </c>
      <c r="J174" s="106"/>
      <c r="K174" s="106">
        <v>25</v>
      </c>
      <c r="L174" s="106"/>
      <c r="M174" s="106"/>
    </row>
    <row r="175" customHeight="1" spans="1:13">
      <c r="A175" s="106"/>
      <c r="B175" s="287"/>
      <c r="C175" s="287" t="s">
        <v>2035</v>
      </c>
      <c r="D175" s="106">
        <v>1981</v>
      </c>
      <c r="E175" s="106" t="s">
        <v>62</v>
      </c>
      <c r="F175" s="106" t="s">
        <v>1933</v>
      </c>
      <c r="G175" s="106">
        <v>101</v>
      </c>
      <c r="H175" s="106" t="s">
        <v>2036</v>
      </c>
      <c r="I175" s="106" t="s">
        <v>666</v>
      </c>
      <c r="J175" s="106"/>
      <c r="K175" s="106">
        <v>25</v>
      </c>
      <c r="L175" s="106"/>
      <c r="M175" s="106"/>
    </row>
    <row r="176" customHeight="1" spans="1:13">
      <c r="A176" s="106"/>
      <c r="B176" s="287"/>
      <c r="C176" s="287" t="s">
        <v>2037</v>
      </c>
      <c r="D176" s="106">
        <v>1981</v>
      </c>
      <c r="E176" s="106" t="s">
        <v>62</v>
      </c>
      <c r="F176" s="106" t="s">
        <v>1933</v>
      </c>
      <c r="G176" s="106">
        <v>101</v>
      </c>
      <c r="H176" s="106" t="s">
        <v>2036</v>
      </c>
      <c r="I176" s="106" t="s">
        <v>666</v>
      </c>
      <c r="J176" s="106"/>
      <c r="K176" s="106">
        <v>25</v>
      </c>
      <c r="L176" s="106"/>
      <c r="M176" s="106"/>
    </row>
    <row r="177" customHeight="1" spans="1:13">
      <c r="A177" s="106"/>
      <c r="B177" s="287"/>
      <c r="C177" s="287" t="s">
        <v>2038</v>
      </c>
      <c r="D177" s="106">
        <v>1989</v>
      </c>
      <c r="E177" s="106" t="s">
        <v>1995</v>
      </c>
      <c r="F177" s="106" t="s">
        <v>1996</v>
      </c>
      <c r="G177" s="106">
        <v>138</v>
      </c>
      <c r="H177" s="106" t="s">
        <v>105</v>
      </c>
      <c r="I177" s="106" t="s">
        <v>72</v>
      </c>
      <c r="J177" s="106"/>
      <c r="K177" s="106">
        <v>25</v>
      </c>
      <c r="L177" s="106"/>
      <c r="M177" s="106"/>
    </row>
    <row r="178" customHeight="1" spans="1:13">
      <c r="A178" s="106"/>
      <c r="B178" s="287"/>
      <c r="C178" s="287" t="s">
        <v>2039</v>
      </c>
      <c r="D178" s="106">
        <v>1989</v>
      </c>
      <c r="E178" s="106" t="s">
        <v>1995</v>
      </c>
      <c r="F178" s="106" t="s">
        <v>288</v>
      </c>
      <c r="G178" s="106">
        <v>21</v>
      </c>
      <c r="H178" s="106" t="s">
        <v>1927</v>
      </c>
      <c r="I178" s="106" t="s">
        <v>25</v>
      </c>
      <c r="J178" s="106"/>
      <c r="K178" s="106">
        <v>25</v>
      </c>
      <c r="L178" s="106"/>
      <c r="M178" s="106"/>
    </row>
    <row r="179" customHeight="1" spans="1:13">
      <c r="A179" s="106"/>
      <c r="B179" s="287"/>
      <c r="C179" s="287" t="s">
        <v>2040</v>
      </c>
      <c r="D179" s="106">
        <v>1989</v>
      </c>
      <c r="E179" s="106" t="s">
        <v>1995</v>
      </c>
      <c r="F179" s="106" t="s">
        <v>288</v>
      </c>
      <c r="G179" s="106">
        <v>21</v>
      </c>
      <c r="H179" s="106" t="s">
        <v>1927</v>
      </c>
      <c r="I179" s="106" t="s">
        <v>25</v>
      </c>
      <c r="J179" s="106"/>
      <c r="K179" s="106">
        <v>25</v>
      </c>
      <c r="L179" s="106"/>
      <c r="M179" s="106"/>
    </row>
    <row r="180" customHeight="1" spans="1:13">
      <c r="A180" s="106"/>
      <c r="B180" s="287"/>
      <c r="C180" s="287" t="s">
        <v>2041</v>
      </c>
      <c r="D180" s="106">
        <v>1989</v>
      </c>
      <c r="E180" s="106" t="s">
        <v>1995</v>
      </c>
      <c r="F180" s="106" t="s">
        <v>288</v>
      </c>
      <c r="G180" s="106">
        <v>21</v>
      </c>
      <c r="H180" s="106" t="s">
        <v>1927</v>
      </c>
      <c r="I180" s="106" t="s">
        <v>25</v>
      </c>
      <c r="J180" s="106"/>
      <c r="K180" s="106">
        <v>25</v>
      </c>
      <c r="L180" s="106"/>
      <c r="M180" s="106"/>
    </row>
    <row r="181" customHeight="1" spans="1:13">
      <c r="A181" s="106"/>
      <c r="B181" s="287" t="s">
        <v>21</v>
      </c>
      <c r="C181" s="287" t="s">
        <v>2042</v>
      </c>
      <c r="D181" s="106">
        <v>1988</v>
      </c>
      <c r="E181" s="106" t="s">
        <v>102</v>
      </c>
      <c r="F181" s="106" t="s">
        <v>1933</v>
      </c>
      <c r="G181" s="106">
        <v>124</v>
      </c>
      <c r="H181" s="106" t="s">
        <v>1927</v>
      </c>
      <c r="I181" s="106" t="s">
        <v>72</v>
      </c>
      <c r="J181" s="106"/>
      <c r="K181" s="106">
        <v>25</v>
      </c>
      <c r="L181" s="106"/>
      <c r="M181" s="106"/>
    </row>
    <row r="182" customHeight="1" spans="1:13">
      <c r="A182" s="106"/>
      <c r="B182" s="287" t="s">
        <v>21</v>
      </c>
      <c r="C182" s="287" t="s">
        <v>2043</v>
      </c>
      <c r="D182" s="106">
        <v>1981</v>
      </c>
      <c r="E182" s="106" t="s">
        <v>62</v>
      </c>
      <c r="F182" s="106" t="s">
        <v>1933</v>
      </c>
      <c r="G182" s="106" t="s">
        <v>1953</v>
      </c>
      <c r="H182" s="106">
        <v>101</v>
      </c>
      <c r="I182" s="106" t="s">
        <v>763</v>
      </c>
      <c r="J182" s="106"/>
      <c r="K182" s="106">
        <v>26</v>
      </c>
      <c r="L182" s="106"/>
      <c r="M182" s="106"/>
    </row>
    <row r="183" customHeight="1" spans="1:13">
      <c r="A183" s="106"/>
      <c r="B183" s="287" t="s">
        <v>21</v>
      </c>
      <c r="C183" s="287" t="s">
        <v>2044</v>
      </c>
      <c r="D183" s="106">
        <v>1981</v>
      </c>
      <c r="E183" s="106" t="s">
        <v>62</v>
      </c>
      <c r="F183" s="106" t="s">
        <v>1933</v>
      </c>
      <c r="G183" s="106" t="s">
        <v>1953</v>
      </c>
      <c r="H183" s="106">
        <v>101</v>
      </c>
      <c r="I183" s="106" t="s">
        <v>763</v>
      </c>
      <c r="J183" s="106"/>
      <c r="K183" s="106">
        <v>26</v>
      </c>
      <c r="L183" s="106"/>
      <c r="M183" s="106"/>
    </row>
    <row r="184" customHeight="1" spans="1:13">
      <c r="A184" s="106"/>
      <c r="B184" s="287" t="s">
        <v>21</v>
      </c>
      <c r="C184" s="287" t="s">
        <v>2045</v>
      </c>
      <c r="D184" s="106">
        <v>1981</v>
      </c>
      <c r="E184" s="106" t="s">
        <v>62</v>
      </c>
      <c r="F184" s="106" t="s">
        <v>1933</v>
      </c>
      <c r="G184" s="106" t="s">
        <v>1953</v>
      </c>
      <c r="H184" s="106">
        <v>101</v>
      </c>
      <c r="I184" s="106" t="s">
        <v>763</v>
      </c>
      <c r="J184" s="106"/>
      <c r="K184" s="106">
        <v>26</v>
      </c>
      <c r="L184" s="106"/>
      <c r="M184" s="106"/>
    </row>
    <row r="185" customHeight="1" spans="1:13">
      <c r="A185" s="106"/>
      <c r="B185" s="287" t="s">
        <v>21</v>
      </c>
      <c r="C185" s="287" t="s">
        <v>2046</v>
      </c>
      <c r="D185" s="106">
        <v>1981</v>
      </c>
      <c r="E185" s="106" t="s">
        <v>62</v>
      </c>
      <c r="F185" s="106" t="s">
        <v>1933</v>
      </c>
      <c r="G185" s="106" t="s">
        <v>1953</v>
      </c>
      <c r="H185" s="106">
        <v>101</v>
      </c>
      <c r="I185" s="106" t="s">
        <v>763</v>
      </c>
      <c r="J185" s="106"/>
      <c r="K185" s="106">
        <v>26</v>
      </c>
      <c r="L185" s="106"/>
      <c r="M185" s="106"/>
    </row>
    <row r="186" customHeight="1" spans="1:13">
      <c r="A186" s="106"/>
      <c r="B186" s="287" t="s">
        <v>21</v>
      </c>
      <c r="C186" s="287" t="s">
        <v>2047</v>
      </c>
      <c r="D186" s="106">
        <v>1981</v>
      </c>
      <c r="E186" s="106" t="s">
        <v>62</v>
      </c>
      <c r="F186" s="106" t="s">
        <v>1933</v>
      </c>
      <c r="G186" s="106" t="s">
        <v>1953</v>
      </c>
      <c r="H186" s="106">
        <v>101</v>
      </c>
      <c r="I186" s="106" t="s">
        <v>763</v>
      </c>
      <c r="J186" s="106"/>
      <c r="K186" s="106">
        <v>26</v>
      </c>
      <c r="L186" s="106"/>
      <c r="M186" s="106"/>
    </row>
    <row r="187" customHeight="1" spans="1:13">
      <c r="A187" s="106"/>
      <c r="B187" s="287" t="s">
        <v>21</v>
      </c>
      <c r="C187" s="287" t="s">
        <v>2048</v>
      </c>
      <c r="D187" s="106">
        <v>1981</v>
      </c>
      <c r="E187" s="106" t="s">
        <v>62</v>
      </c>
      <c r="F187" s="106" t="s">
        <v>1933</v>
      </c>
      <c r="G187" s="106" t="s">
        <v>1953</v>
      </c>
      <c r="H187" s="106">
        <v>101</v>
      </c>
      <c r="I187" s="106" t="s">
        <v>763</v>
      </c>
      <c r="J187" s="106"/>
      <c r="K187" s="106">
        <v>26</v>
      </c>
      <c r="L187" s="106"/>
      <c r="M187" s="106"/>
    </row>
    <row r="188" customHeight="1" spans="1:13">
      <c r="A188" s="106"/>
      <c r="B188" s="287" t="s">
        <v>21</v>
      </c>
      <c r="C188" s="287" t="s">
        <v>2049</v>
      </c>
      <c r="D188" s="106">
        <v>1981</v>
      </c>
      <c r="E188" s="106" t="s">
        <v>62</v>
      </c>
      <c r="F188" s="106" t="s">
        <v>1933</v>
      </c>
      <c r="G188" s="106" t="s">
        <v>1953</v>
      </c>
      <c r="H188" s="106">
        <v>101</v>
      </c>
      <c r="I188" s="106" t="s">
        <v>763</v>
      </c>
      <c r="J188" s="106"/>
      <c r="K188" s="106">
        <v>26</v>
      </c>
      <c r="L188" s="106"/>
      <c r="M188" s="106"/>
    </row>
    <row r="189" customHeight="1" spans="1:13">
      <c r="A189" s="106"/>
      <c r="B189" s="287" t="s">
        <v>21</v>
      </c>
      <c r="C189" s="287" t="s">
        <v>2050</v>
      </c>
      <c r="D189" s="106">
        <v>1981</v>
      </c>
      <c r="E189" s="106" t="s">
        <v>62</v>
      </c>
      <c r="F189" s="106" t="s">
        <v>1933</v>
      </c>
      <c r="G189" s="106" t="s">
        <v>1953</v>
      </c>
      <c r="H189" s="106">
        <v>101</v>
      </c>
      <c r="I189" s="106" t="s">
        <v>763</v>
      </c>
      <c r="J189" s="106"/>
      <c r="K189" s="106">
        <v>26</v>
      </c>
      <c r="L189" s="106"/>
      <c r="M189" s="106"/>
    </row>
    <row r="190" customHeight="1" spans="1:13">
      <c r="A190" s="106"/>
      <c r="B190" s="287" t="s">
        <v>21</v>
      </c>
      <c r="C190" s="287" t="s">
        <v>2051</v>
      </c>
      <c r="D190" s="106">
        <v>1981</v>
      </c>
      <c r="E190" s="106" t="s">
        <v>62</v>
      </c>
      <c r="F190" s="106" t="s">
        <v>1933</v>
      </c>
      <c r="G190" s="106" t="s">
        <v>1953</v>
      </c>
      <c r="H190" s="106">
        <v>101</v>
      </c>
      <c r="I190" s="106" t="s">
        <v>763</v>
      </c>
      <c r="J190" s="106"/>
      <c r="K190" s="106">
        <v>26</v>
      </c>
      <c r="L190" s="106"/>
      <c r="M190" s="106"/>
    </row>
    <row r="191" customHeight="1" spans="1:13">
      <c r="A191" s="106"/>
      <c r="B191" s="287" t="s">
        <v>21</v>
      </c>
      <c r="C191" s="287" t="s">
        <v>2052</v>
      </c>
      <c r="D191" s="106">
        <v>1981</v>
      </c>
      <c r="E191" s="106" t="s">
        <v>62</v>
      </c>
      <c r="F191" s="106" t="s">
        <v>1933</v>
      </c>
      <c r="G191" s="106" t="s">
        <v>1953</v>
      </c>
      <c r="H191" s="106">
        <v>101</v>
      </c>
      <c r="I191" s="106" t="s">
        <v>763</v>
      </c>
      <c r="J191" s="106"/>
      <c r="K191" s="106">
        <v>26</v>
      </c>
      <c r="L191" s="106"/>
      <c r="M191" s="106"/>
    </row>
    <row r="192" customHeight="1" spans="1:13">
      <c r="A192" s="106"/>
      <c r="B192" s="287" t="s">
        <v>21</v>
      </c>
      <c r="C192" s="287" t="s">
        <v>2053</v>
      </c>
      <c r="D192" s="106">
        <v>1981</v>
      </c>
      <c r="E192" s="106" t="s">
        <v>62</v>
      </c>
      <c r="F192" s="106" t="s">
        <v>1933</v>
      </c>
      <c r="G192" s="106" t="s">
        <v>1953</v>
      </c>
      <c r="H192" s="106">
        <v>101</v>
      </c>
      <c r="I192" s="106" t="s">
        <v>763</v>
      </c>
      <c r="J192" s="106"/>
      <c r="K192" s="106">
        <v>26</v>
      </c>
      <c r="L192" s="106"/>
      <c r="M192" s="106"/>
    </row>
    <row r="193" customHeight="1" spans="1:13">
      <c r="A193" s="106"/>
      <c r="B193" s="287" t="s">
        <v>21</v>
      </c>
      <c r="C193" s="287" t="s">
        <v>2054</v>
      </c>
      <c r="D193" s="106">
        <v>1981</v>
      </c>
      <c r="E193" s="106" t="s">
        <v>62</v>
      </c>
      <c r="F193" s="106" t="s">
        <v>1933</v>
      </c>
      <c r="G193" s="106" t="s">
        <v>1953</v>
      </c>
      <c r="H193" s="106">
        <v>101</v>
      </c>
      <c r="I193" s="106" t="s">
        <v>763</v>
      </c>
      <c r="J193" s="106"/>
      <c r="K193" s="106">
        <v>26</v>
      </c>
      <c r="L193" s="106"/>
      <c r="M193" s="106"/>
    </row>
    <row r="194" customHeight="1" spans="1:13">
      <c r="A194" s="106"/>
      <c r="B194" s="287" t="s">
        <v>21</v>
      </c>
      <c r="C194" s="287" t="s">
        <v>2055</v>
      </c>
      <c r="D194" s="106">
        <v>1988</v>
      </c>
      <c r="E194" s="106" t="s">
        <v>102</v>
      </c>
      <c r="F194" s="106" t="s">
        <v>1965</v>
      </c>
      <c r="G194" s="106">
        <v>64</v>
      </c>
      <c r="H194" s="106" t="s">
        <v>105</v>
      </c>
      <c r="I194" s="106" t="s">
        <v>72</v>
      </c>
      <c r="J194" s="106"/>
      <c r="K194" s="106">
        <v>26</v>
      </c>
      <c r="L194" s="106"/>
      <c r="M194" s="106"/>
    </row>
    <row r="195" customHeight="1" spans="1:13">
      <c r="A195" s="106"/>
      <c r="B195" s="287" t="s">
        <v>21</v>
      </c>
      <c r="C195" s="287" t="s">
        <v>2056</v>
      </c>
      <c r="D195" s="106">
        <v>1981</v>
      </c>
      <c r="E195" s="106" t="s">
        <v>62</v>
      </c>
      <c r="F195" s="106" t="s">
        <v>1933</v>
      </c>
      <c r="G195" s="106">
        <v>101</v>
      </c>
      <c r="H195" s="106" t="s">
        <v>1953</v>
      </c>
      <c r="I195" s="106" t="s">
        <v>666</v>
      </c>
      <c r="J195" s="106"/>
      <c r="K195" s="106">
        <v>26</v>
      </c>
      <c r="L195" s="106"/>
      <c r="M195" s="106"/>
    </row>
    <row r="196" customHeight="1" spans="1:13">
      <c r="A196" s="106"/>
      <c r="B196" s="287" t="s">
        <v>66</v>
      </c>
      <c r="C196" s="287" t="s">
        <v>2057</v>
      </c>
      <c r="D196" s="106">
        <v>1990</v>
      </c>
      <c r="E196" s="106" t="s">
        <v>2058</v>
      </c>
      <c r="F196" s="106" t="s">
        <v>288</v>
      </c>
      <c r="G196" s="106">
        <v>12</v>
      </c>
      <c r="H196" s="106" t="s">
        <v>2059</v>
      </c>
      <c r="I196" s="106" t="s">
        <v>244</v>
      </c>
      <c r="J196" s="106"/>
      <c r="K196" s="106">
        <v>26</v>
      </c>
      <c r="L196" s="106"/>
      <c r="M196" s="106"/>
    </row>
    <row r="197" customHeight="1" spans="1:13">
      <c r="A197" s="106"/>
      <c r="B197" s="287" t="s">
        <v>21</v>
      </c>
      <c r="C197" s="287" t="s">
        <v>2060</v>
      </c>
      <c r="D197" s="106">
        <v>1988</v>
      </c>
      <c r="E197" s="106" t="s">
        <v>102</v>
      </c>
      <c r="F197" s="106" t="s">
        <v>1993</v>
      </c>
      <c r="G197" s="106"/>
      <c r="H197" s="106">
        <v>67</v>
      </c>
      <c r="I197" s="106" t="s">
        <v>72</v>
      </c>
      <c r="J197" s="106"/>
      <c r="K197" s="106">
        <v>27</v>
      </c>
      <c r="L197" s="106"/>
      <c r="M197" s="106"/>
    </row>
    <row r="198" customHeight="1" spans="1:13">
      <c r="A198" s="106"/>
      <c r="B198" s="287" t="s">
        <v>21</v>
      </c>
      <c r="C198" s="287" t="s">
        <v>2061</v>
      </c>
      <c r="D198" s="106">
        <v>1987</v>
      </c>
      <c r="E198" s="106" t="s">
        <v>102</v>
      </c>
      <c r="F198" s="106" t="s">
        <v>1961</v>
      </c>
      <c r="G198" s="106" t="s">
        <v>1567</v>
      </c>
      <c r="H198" s="106">
        <v>7</v>
      </c>
      <c r="I198" s="106" t="s">
        <v>72</v>
      </c>
      <c r="J198" s="106"/>
      <c r="K198" s="106">
        <v>27</v>
      </c>
      <c r="L198" s="106"/>
      <c r="M198" s="106"/>
    </row>
    <row r="199" customHeight="1" spans="1:13">
      <c r="A199" s="106"/>
      <c r="B199" s="287" t="s">
        <v>21</v>
      </c>
      <c r="C199" s="287" t="s">
        <v>2062</v>
      </c>
      <c r="D199" s="106">
        <v>1987</v>
      </c>
      <c r="E199" s="106" t="s">
        <v>102</v>
      </c>
      <c r="F199" s="106" t="s">
        <v>1961</v>
      </c>
      <c r="G199" s="106" t="s">
        <v>1567</v>
      </c>
      <c r="H199" s="106">
        <v>7</v>
      </c>
      <c r="I199" s="106" t="s">
        <v>72</v>
      </c>
      <c r="J199" s="106"/>
      <c r="K199" s="106">
        <v>27</v>
      </c>
      <c r="L199" s="106"/>
      <c r="M199" s="106"/>
    </row>
    <row r="200" customHeight="1" spans="1:13">
      <c r="A200" s="106"/>
      <c r="B200" s="287" t="s">
        <v>21</v>
      </c>
      <c r="C200" s="106">
        <v>52171120</v>
      </c>
      <c r="D200" s="106">
        <v>1987</v>
      </c>
      <c r="E200" s="106" t="s">
        <v>102</v>
      </c>
      <c r="F200" s="106" t="s">
        <v>1961</v>
      </c>
      <c r="G200" s="106" t="s">
        <v>1567</v>
      </c>
      <c r="H200" s="106">
        <v>7</v>
      </c>
      <c r="I200" s="106" t="s">
        <v>72</v>
      </c>
      <c r="J200" s="106"/>
      <c r="K200" s="106">
        <v>27</v>
      </c>
      <c r="L200" s="106"/>
      <c r="M200" s="106"/>
    </row>
    <row r="201" customHeight="1" spans="1:13">
      <c r="A201" s="106"/>
      <c r="B201" s="287"/>
      <c r="C201" s="287" t="s">
        <v>2063</v>
      </c>
      <c r="D201" s="106">
        <v>1989</v>
      </c>
      <c r="E201" s="106" t="s">
        <v>102</v>
      </c>
      <c r="F201" s="106" t="s">
        <v>2023</v>
      </c>
      <c r="G201" s="106">
        <v>56</v>
      </c>
      <c r="H201" s="106" t="s">
        <v>105</v>
      </c>
      <c r="I201" s="106" t="s">
        <v>25</v>
      </c>
      <c r="J201" s="106"/>
      <c r="K201" s="106">
        <v>27</v>
      </c>
      <c r="L201" s="106"/>
      <c r="M201" s="106"/>
    </row>
    <row r="202" customHeight="1" spans="1:13">
      <c r="A202" s="106"/>
      <c r="B202" s="287"/>
      <c r="C202" s="287" t="s">
        <v>2064</v>
      </c>
      <c r="D202" s="106">
        <v>1989</v>
      </c>
      <c r="E202" s="106" t="s">
        <v>102</v>
      </c>
      <c r="F202" s="106" t="s">
        <v>2023</v>
      </c>
      <c r="G202" s="106">
        <v>56</v>
      </c>
      <c r="H202" s="106" t="s">
        <v>105</v>
      </c>
      <c r="I202" s="106" t="s">
        <v>25</v>
      </c>
      <c r="J202" s="106"/>
      <c r="K202" s="106">
        <v>27</v>
      </c>
      <c r="L202" s="106"/>
      <c r="M202" s="106"/>
    </row>
    <row r="203" customHeight="1" spans="1:13">
      <c r="A203" s="106"/>
      <c r="B203" s="287"/>
      <c r="C203" s="287" t="s">
        <v>2065</v>
      </c>
      <c r="D203" s="106">
        <v>1989</v>
      </c>
      <c r="E203" s="106" t="s">
        <v>102</v>
      </c>
      <c r="F203" s="106" t="s">
        <v>2023</v>
      </c>
      <c r="G203" s="106">
        <v>56</v>
      </c>
      <c r="H203" s="106" t="s">
        <v>105</v>
      </c>
      <c r="I203" s="106" t="s">
        <v>25</v>
      </c>
      <c r="J203" s="106"/>
      <c r="K203" s="106">
        <v>27</v>
      </c>
      <c r="L203" s="106"/>
      <c r="M203" s="106"/>
    </row>
    <row r="204" customHeight="1" spans="1:13">
      <c r="A204" s="106"/>
      <c r="B204" s="287"/>
      <c r="C204" s="287" t="s">
        <v>2066</v>
      </c>
      <c r="D204" s="106">
        <v>1992</v>
      </c>
      <c r="E204" s="106" t="s">
        <v>62</v>
      </c>
      <c r="F204" s="106" t="s">
        <v>288</v>
      </c>
      <c r="G204" s="106">
        <v>205</v>
      </c>
      <c r="H204" s="106" t="s">
        <v>105</v>
      </c>
      <c r="I204" s="106" t="s">
        <v>25</v>
      </c>
      <c r="J204" s="106"/>
      <c r="K204" s="106">
        <v>27</v>
      </c>
      <c r="L204" s="106"/>
      <c r="M204" s="106"/>
    </row>
    <row r="205" customHeight="1" spans="1:13">
      <c r="A205" s="106"/>
      <c r="B205" s="287" t="s">
        <v>21</v>
      </c>
      <c r="C205" s="287" t="s">
        <v>2067</v>
      </c>
      <c r="D205" s="125">
        <v>2018</v>
      </c>
      <c r="E205" s="125" t="s">
        <v>786</v>
      </c>
      <c r="F205" s="125" t="s">
        <v>2068</v>
      </c>
      <c r="G205" s="125">
        <v>32</v>
      </c>
      <c r="H205" s="125" t="s">
        <v>2069</v>
      </c>
      <c r="I205" s="125" t="s">
        <v>25</v>
      </c>
      <c r="J205" s="125"/>
      <c r="K205" s="106">
        <v>28</v>
      </c>
      <c r="L205" s="106"/>
      <c r="M205" s="106"/>
    </row>
    <row r="206" customHeight="1" spans="1:13">
      <c r="A206" s="106"/>
      <c r="B206" s="288" t="s">
        <v>21</v>
      </c>
      <c r="C206" s="288" t="s">
        <v>2070</v>
      </c>
      <c r="D206" s="298">
        <v>2018</v>
      </c>
      <c r="E206" s="298" t="s">
        <v>119</v>
      </c>
      <c r="F206" s="298" t="s">
        <v>1976</v>
      </c>
      <c r="G206" s="298">
        <v>198</v>
      </c>
      <c r="H206" s="298"/>
      <c r="I206" s="298" t="s">
        <v>25</v>
      </c>
      <c r="J206" s="125"/>
      <c r="K206" s="106">
        <v>28</v>
      </c>
      <c r="L206" s="106"/>
      <c r="M206" s="106"/>
    </row>
    <row r="207" customHeight="1" spans="1:13">
      <c r="A207" s="106"/>
      <c r="B207" s="287"/>
      <c r="C207" s="287" t="s">
        <v>2071</v>
      </c>
      <c r="D207" s="106">
        <v>1987</v>
      </c>
      <c r="E207" s="106" t="s">
        <v>102</v>
      </c>
      <c r="F207" s="106" t="s">
        <v>2025</v>
      </c>
      <c r="G207" s="106">
        <v>7</v>
      </c>
      <c r="H207" s="106" t="s">
        <v>2072</v>
      </c>
      <c r="I207" s="106" t="s">
        <v>72</v>
      </c>
      <c r="J207" s="106"/>
      <c r="K207" s="106">
        <v>28</v>
      </c>
      <c r="L207" s="106"/>
      <c r="M207" s="106"/>
    </row>
    <row r="208" customHeight="1" spans="1:13">
      <c r="A208" s="106"/>
      <c r="B208" s="287"/>
      <c r="C208" s="287" t="s">
        <v>2073</v>
      </c>
      <c r="D208" s="106">
        <v>1987</v>
      </c>
      <c r="E208" s="106" t="s">
        <v>102</v>
      </c>
      <c r="F208" s="106" t="s">
        <v>1864</v>
      </c>
      <c r="G208" s="106">
        <v>6</v>
      </c>
      <c r="H208" s="106" t="s">
        <v>1567</v>
      </c>
      <c r="I208" s="106" t="s">
        <v>72</v>
      </c>
      <c r="J208" s="106"/>
      <c r="K208" s="106">
        <v>28</v>
      </c>
      <c r="L208" s="106"/>
      <c r="M208" s="106"/>
    </row>
    <row r="209" customHeight="1" spans="1:13">
      <c r="A209" s="106"/>
      <c r="B209" s="287"/>
      <c r="C209" s="287" t="s">
        <v>2074</v>
      </c>
      <c r="D209" s="106">
        <v>1987</v>
      </c>
      <c r="E209" s="106" t="s">
        <v>102</v>
      </c>
      <c r="F209" s="106" t="s">
        <v>1965</v>
      </c>
      <c r="G209" s="106">
        <v>8</v>
      </c>
      <c r="H209" s="106" t="s">
        <v>1567</v>
      </c>
      <c r="I209" s="106" t="s">
        <v>72</v>
      </c>
      <c r="J209" s="106"/>
      <c r="K209" s="106">
        <v>28</v>
      </c>
      <c r="L209" s="106"/>
      <c r="M209" s="106"/>
    </row>
    <row r="210" customHeight="1" spans="1:13">
      <c r="A210" s="106"/>
      <c r="B210" s="287"/>
      <c r="C210" s="287" t="s">
        <v>2075</v>
      </c>
      <c r="D210" s="106">
        <v>1987</v>
      </c>
      <c r="E210" s="106" t="s">
        <v>102</v>
      </c>
      <c r="F210" s="106" t="s">
        <v>1965</v>
      </c>
      <c r="G210" s="106">
        <v>8</v>
      </c>
      <c r="H210" s="106" t="s">
        <v>1567</v>
      </c>
      <c r="I210" s="106" t="s">
        <v>72</v>
      </c>
      <c r="J210" s="106"/>
      <c r="K210" s="106">
        <v>28</v>
      </c>
      <c r="L210" s="106"/>
      <c r="M210" s="106"/>
    </row>
    <row r="211" customHeight="1" spans="1:13">
      <c r="A211" s="106"/>
      <c r="B211" s="287" t="s">
        <v>21</v>
      </c>
      <c r="C211" s="287" t="s">
        <v>2076</v>
      </c>
      <c r="D211" s="298">
        <v>2017</v>
      </c>
      <c r="E211" s="298" t="s">
        <v>1995</v>
      </c>
      <c r="F211" s="298" t="s">
        <v>2077</v>
      </c>
      <c r="G211" s="298">
        <v>263</v>
      </c>
      <c r="H211" s="298"/>
      <c r="I211" s="125" t="s">
        <v>30</v>
      </c>
      <c r="J211" s="125"/>
      <c r="K211" s="106">
        <v>30</v>
      </c>
      <c r="L211" s="106"/>
      <c r="M211" s="106"/>
    </row>
    <row r="212" customHeight="1" spans="1:13">
      <c r="A212" s="106"/>
      <c r="B212" s="287" t="s">
        <v>21</v>
      </c>
      <c r="C212" s="287" t="s">
        <v>2078</v>
      </c>
      <c r="D212" s="125">
        <v>2019</v>
      </c>
      <c r="E212" s="125" t="s">
        <v>884</v>
      </c>
      <c r="F212" s="125" t="s">
        <v>1848</v>
      </c>
      <c r="G212" s="125">
        <v>274</v>
      </c>
      <c r="H212" s="125"/>
      <c r="I212" s="125" t="s">
        <v>25</v>
      </c>
      <c r="J212" s="125"/>
      <c r="K212" s="106">
        <v>30</v>
      </c>
      <c r="L212" s="106"/>
      <c r="M212" s="106"/>
    </row>
    <row r="213" customHeight="1" spans="1:13">
      <c r="A213" s="106"/>
      <c r="B213" s="287" t="s">
        <v>21</v>
      </c>
      <c r="C213" s="287" t="s">
        <v>2079</v>
      </c>
      <c r="D213" s="125">
        <v>2019</v>
      </c>
      <c r="E213" s="125" t="s">
        <v>1649</v>
      </c>
      <c r="F213" s="125" t="s">
        <v>1972</v>
      </c>
      <c r="G213" s="125"/>
      <c r="H213" s="125" t="s">
        <v>173</v>
      </c>
      <c r="I213" s="125" t="s">
        <v>30</v>
      </c>
      <c r="J213" s="125"/>
      <c r="K213" s="106">
        <v>30</v>
      </c>
      <c r="L213" s="106"/>
      <c r="M213" s="106"/>
    </row>
    <row r="214" customHeight="1" spans="1:13">
      <c r="A214" s="106"/>
      <c r="B214" s="287" t="s">
        <v>21</v>
      </c>
      <c r="C214" s="287" t="s">
        <v>2080</v>
      </c>
      <c r="D214" s="125">
        <v>2019</v>
      </c>
      <c r="E214" s="125" t="s">
        <v>884</v>
      </c>
      <c r="F214" s="125" t="s">
        <v>1848</v>
      </c>
      <c r="G214" s="125">
        <v>274</v>
      </c>
      <c r="H214" s="125"/>
      <c r="I214" s="125" t="s">
        <v>25</v>
      </c>
      <c r="J214" s="125"/>
      <c r="K214" s="106">
        <v>30</v>
      </c>
      <c r="L214" s="106"/>
      <c r="M214" s="106"/>
    </row>
    <row r="215" customHeight="1" spans="1:13">
      <c r="A215" s="106"/>
      <c r="B215" s="293" t="s">
        <v>21</v>
      </c>
      <c r="C215" s="293" t="s">
        <v>2081</v>
      </c>
      <c r="D215" s="294">
        <v>2019</v>
      </c>
      <c r="E215" s="294" t="s">
        <v>1099</v>
      </c>
      <c r="F215" s="294" t="s">
        <v>1848</v>
      </c>
      <c r="G215" s="294">
        <v>161</v>
      </c>
      <c r="H215" s="294"/>
      <c r="I215" s="294" t="s">
        <v>25</v>
      </c>
      <c r="J215" s="106"/>
      <c r="K215" s="106">
        <v>30</v>
      </c>
      <c r="L215" s="106"/>
      <c r="M215" s="106"/>
    </row>
    <row r="216" customHeight="1" spans="1:13">
      <c r="A216" s="106"/>
      <c r="B216" s="293" t="s">
        <v>21</v>
      </c>
      <c r="C216" s="293" t="s">
        <v>2082</v>
      </c>
      <c r="D216" s="294">
        <v>2019</v>
      </c>
      <c r="E216" s="294" t="s">
        <v>1099</v>
      </c>
      <c r="F216" s="294" t="s">
        <v>1848</v>
      </c>
      <c r="G216" s="294">
        <v>161</v>
      </c>
      <c r="H216" s="294"/>
      <c r="I216" s="294" t="s">
        <v>25</v>
      </c>
      <c r="J216" s="106"/>
      <c r="K216" s="106">
        <v>30</v>
      </c>
      <c r="L216" s="106"/>
      <c r="M216" s="106"/>
    </row>
    <row r="217" customHeight="1" spans="1:13">
      <c r="A217" s="106"/>
      <c r="B217" s="293" t="s">
        <v>21</v>
      </c>
      <c r="C217" s="293" t="s">
        <v>2083</v>
      </c>
      <c r="D217" s="294">
        <v>2019</v>
      </c>
      <c r="E217" s="294" t="s">
        <v>305</v>
      </c>
      <c r="F217" s="294" t="s">
        <v>1449</v>
      </c>
      <c r="G217" s="294">
        <v>172</v>
      </c>
      <c r="H217" s="294"/>
      <c r="I217" s="294" t="s">
        <v>30</v>
      </c>
      <c r="J217" s="106"/>
      <c r="K217" s="106">
        <v>30</v>
      </c>
      <c r="L217" s="106"/>
      <c r="M217" s="106"/>
    </row>
    <row r="218" customHeight="1" spans="1:13">
      <c r="A218" s="106"/>
      <c r="B218" s="293" t="s">
        <v>21</v>
      </c>
      <c r="C218" s="293" t="s">
        <v>2084</v>
      </c>
      <c r="D218" s="294">
        <v>2019</v>
      </c>
      <c r="E218" s="294" t="s">
        <v>305</v>
      </c>
      <c r="F218" s="294" t="s">
        <v>1449</v>
      </c>
      <c r="G218" s="294">
        <v>172</v>
      </c>
      <c r="H218" s="294"/>
      <c r="I218" s="294" t="s">
        <v>30</v>
      </c>
      <c r="J218" s="106"/>
      <c r="K218" s="106">
        <v>30</v>
      </c>
      <c r="L218" s="106"/>
      <c r="M218" s="106"/>
    </row>
    <row r="219" customHeight="1" spans="1:13">
      <c r="A219" s="106"/>
      <c r="B219" s="293" t="s">
        <v>21</v>
      </c>
      <c r="C219" s="293" t="s">
        <v>2085</v>
      </c>
      <c r="D219" s="294">
        <v>2019</v>
      </c>
      <c r="E219" s="294" t="s">
        <v>956</v>
      </c>
      <c r="F219" s="294" t="s">
        <v>1848</v>
      </c>
      <c r="G219" s="294">
        <v>165</v>
      </c>
      <c r="H219" s="294"/>
      <c r="I219" s="294" t="s">
        <v>25</v>
      </c>
      <c r="J219" s="106"/>
      <c r="K219" s="106">
        <v>30</v>
      </c>
      <c r="L219" s="106"/>
      <c r="M219" s="106"/>
    </row>
    <row r="220" customHeight="1" spans="1:13">
      <c r="A220" s="106"/>
      <c r="B220" s="293" t="s">
        <v>21</v>
      </c>
      <c r="C220" s="293" t="s">
        <v>2086</v>
      </c>
      <c r="D220" s="294">
        <v>2019</v>
      </c>
      <c r="E220" s="294" t="s">
        <v>786</v>
      </c>
      <c r="F220" s="294" t="s">
        <v>1786</v>
      </c>
      <c r="G220" s="294">
        <v>2</v>
      </c>
      <c r="H220" s="294" t="s">
        <v>2087</v>
      </c>
      <c r="I220" s="294" t="s">
        <v>30</v>
      </c>
      <c r="J220" s="106"/>
      <c r="K220" s="106">
        <v>30</v>
      </c>
      <c r="L220" s="106"/>
      <c r="M220" s="106"/>
    </row>
    <row r="221" customHeight="1" spans="1:13">
      <c r="A221" s="106"/>
      <c r="B221" s="287" t="s">
        <v>21</v>
      </c>
      <c r="C221" s="287" t="s">
        <v>2088</v>
      </c>
      <c r="D221" s="106">
        <v>2018</v>
      </c>
      <c r="E221" s="106" t="s">
        <v>305</v>
      </c>
      <c r="F221" s="106" t="s">
        <v>2089</v>
      </c>
      <c r="G221" s="106">
        <v>162</v>
      </c>
      <c r="H221" s="106"/>
      <c r="I221" s="106" t="s">
        <v>30</v>
      </c>
      <c r="J221" s="106"/>
      <c r="K221" s="106">
        <v>30</v>
      </c>
      <c r="L221" s="106"/>
      <c r="M221" s="106"/>
    </row>
    <row r="222" customHeight="1" spans="1:13">
      <c r="A222" s="106"/>
      <c r="B222" s="287" t="s">
        <v>21</v>
      </c>
      <c r="C222" s="287" t="s">
        <v>2090</v>
      </c>
      <c r="D222" s="106">
        <v>2019</v>
      </c>
      <c r="E222" s="106" t="s">
        <v>956</v>
      </c>
      <c r="F222" s="106" t="s">
        <v>1786</v>
      </c>
      <c r="G222" s="106"/>
      <c r="H222" s="106">
        <v>210</v>
      </c>
      <c r="I222" s="106" t="s">
        <v>30</v>
      </c>
      <c r="J222" s="106"/>
      <c r="K222" s="106">
        <v>30</v>
      </c>
      <c r="L222" s="106"/>
      <c r="M222" s="106"/>
    </row>
    <row r="223" customHeight="1" spans="1:13">
      <c r="A223" s="106"/>
      <c r="B223" s="287" t="s">
        <v>21</v>
      </c>
      <c r="C223" s="287" t="s">
        <v>2091</v>
      </c>
      <c r="D223" s="106">
        <v>1992</v>
      </c>
      <c r="E223" s="106" t="s">
        <v>62</v>
      </c>
      <c r="F223" s="106" t="s">
        <v>1826</v>
      </c>
      <c r="G223" s="106"/>
      <c r="H223" s="106">
        <v>362</v>
      </c>
      <c r="I223" s="106" t="s">
        <v>25</v>
      </c>
      <c r="J223" s="106"/>
      <c r="K223" s="106">
        <v>30</v>
      </c>
      <c r="L223" s="106"/>
      <c r="M223" s="106"/>
    </row>
    <row r="224" customHeight="1" spans="1:13">
      <c r="A224" s="106"/>
      <c r="B224" s="287" t="s">
        <v>21</v>
      </c>
      <c r="C224" s="287" t="s">
        <v>2092</v>
      </c>
      <c r="D224" s="106">
        <v>1992</v>
      </c>
      <c r="E224" s="106" t="s">
        <v>62</v>
      </c>
      <c r="F224" s="106" t="s">
        <v>1826</v>
      </c>
      <c r="G224" s="106"/>
      <c r="H224" s="106">
        <v>362</v>
      </c>
      <c r="I224" s="106" t="s">
        <v>25</v>
      </c>
      <c r="J224" s="106"/>
      <c r="K224" s="106">
        <v>30</v>
      </c>
      <c r="L224" s="106"/>
      <c r="M224" s="106"/>
    </row>
    <row r="225" customHeight="1" spans="1:13">
      <c r="A225" s="106"/>
      <c r="B225" s="287" t="s">
        <v>21</v>
      </c>
      <c r="C225" s="287" t="s">
        <v>2093</v>
      </c>
      <c r="D225" s="106">
        <v>1992</v>
      </c>
      <c r="E225" s="106" t="s">
        <v>62</v>
      </c>
      <c r="F225" s="106" t="s">
        <v>1826</v>
      </c>
      <c r="G225" s="106"/>
      <c r="H225" s="106">
        <v>362</v>
      </c>
      <c r="I225" s="106" t="s">
        <v>25</v>
      </c>
      <c r="J225" s="106"/>
      <c r="K225" s="106">
        <v>30</v>
      </c>
      <c r="L225" s="106"/>
      <c r="M225" s="106"/>
    </row>
    <row r="226" customHeight="1" spans="1:13">
      <c r="A226" s="106"/>
      <c r="B226" s="287" t="s">
        <v>21</v>
      </c>
      <c r="C226" s="287" t="s">
        <v>2094</v>
      </c>
      <c r="D226" s="106">
        <v>1992</v>
      </c>
      <c r="E226" s="106" t="s">
        <v>62</v>
      </c>
      <c r="F226" s="106" t="s">
        <v>1826</v>
      </c>
      <c r="G226" s="106"/>
      <c r="H226" s="106">
        <v>362</v>
      </c>
      <c r="I226" s="106" t="s">
        <v>25</v>
      </c>
      <c r="J226" s="106"/>
      <c r="K226" s="106">
        <v>30</v>
      </c>
      <c r="L226" s="106"/>
      <c r="M226" s="106"/>
    </row>
    <row r="227" customHeight="1" spans="1:13">
      <c r="A227" s="106"/>
      <c r="B227" s="287" t="s">
        <v>21</v>
      </c>
      <c r="C227" s="287" t="s">
        <v>2095</v>
      </c>
      <c r="D227" s="106">
        <v>1992</v>
      </c>
      <c r="E227" s="106" t="s">
        <v>62</v>
      </c>
      <c r="F227" s="106" t="s">
        <v>1826</v>
      </c>
      <c r="G227" s="106"/>
      <c r="H227" s="106">
        <v>362</v>
      </c>
      <c r="I227" s="106" t="s">
        <v>25</v>
      </c>
      <c r="J227" s="106"/>
      <c r="K227" s="106">
        <v>30</v>
      </c>
      <c r="L227" s="106"/>
      <c r="M227" s="106"/>
    </row>
    <row r="228" customHeight="1" spans="1:13">
      <c r="A228" s="106"/>
      <c r="B228" s="287" t="s">
        <v>21</v>
      </c>
      <c r="C228" s="287" t="s">
        <v>2096</v>
      </c>
      <c r="D228" s="106">
        <v>1992</v>
      </c>
      <c r="E228" s="106" t="s">
        <v>62</v>
      </c>
      <c r="F228" s="106" t="s">
        <v>1826</v>
      </c>
      <c r="G228" s="106"/>
      <c r="H228" s="106">
        <v>362</v>
      </c>
      <c r="I228" s="106" t="s">
        <v>72</v>
      </c>
      <c r="J228" s="106"/>
      <c r="K228" s="106">
        <v>30</v>
      </c>
      <c r="L228" s="106"/>
      <c r="M228" s="106"/>
    </row>
    <row r="229" customHeight="1" spans="1:13">
      <c r="A229" s="106"/>
      <c r="B229" s="287" t="s">
        <v>21</v>
      </c>
      <c r="C229" s="295" t="s">
        <v>2097</v>
      </c>
      <c r="D229" s="106">
        <v>1992</v>
      </c>
      <c r="E229" s="296" t="s">
        <v>62</v>
      </c>
      <c r="F229" s="296" t="s">
        <v>1826</v>
      </c>
      <c r="G229" s="296"/>
      <c r="H229" s="296">
        <v>362</v>
      </c>
      <c r="I229" s="296" t="s">
        <v>72</v>
      </c>
      <c r="J229" s="106"/>
      <c r="K229" s="106">
        <v>30</v>
      </c>
      <c r="L229" s="106"/>
      <c r="M229" s="106"/>
    </row>
    <row r="230" customHeight="1" spans="1:13">
      <c r="A230" s="106"/>
      <c r="B230" s="287" t="s">
        <v>21</v>
      </c>
      <c r="C230" s="295" t="s">
        <v>2098</v>
      </c>
      <c r="D230" s="106">
        <v>1992</v>
      </c>
      <c r="E230" s="296" t="s">
        <v>62</v>
      </c>
      <c r="F230" s="296" t="s">
        <v>1826</v>
      </c>
      <c r="G230" s="296"/>
      <c r="H230" s="296">
        <v>362</v>
      </c>
      <c r="I230" s="296" t="s">
        <v>72</v>
      </c>
      <c r="J230" s="106"/>
      <c r="K230" s="106">
        <v>30</v>
      </c>
      <c r="L230" s="106"/>
      <c r="M230" s="106"/>
    </row>
    <row r="231" customHeight="1" spans="1:13">
      <c r="A231" s="106"/>
      <c r="B231" s="287" t="s">
        <v>21</v>
      </c>
      <c r="C231" s="295" t="s">
        <v>2099</v>
      </c>
      <c r="D231" s="106">
        <v>1992</v>
      </c>
      <c r="E231" s="296" t="s">
        <v>62</v>
      </c>
      <c r="F231" s="296" t="s">
        <v>1826</v>
      </c>
      <c r="G231" s="296"/>
      <c r="H231" s="296">
        <v>362</v>
      </c>
      <c r="I231" s="296" t="s">
        <v>72</v>
      </c>
      <c r="J231" s="106"/>
      <c r="K231" s="106">
        <v>30</v>
      </c>
      <c r="L231" s="106"/>
      <c r="M231" s="106"/>
    </row>
    <row r="232" customHeight="1" spans="1:13">
      <c r="A232" s="106"/>
      <c r="B232" s="287" t="s">
        <v>21</v>
      </c>
      <c r="C232" s="295" t="s">
        <v>2100</v>
      </c>
      <c r="D232" s="106">
        <v>1992</v>
      </c>
      <c r="E232" s="296" t="s">
        <v>62</v>
      </c>
      <c r="F232" s="296" t="s">
        <v>1826</v>
      </c>
      <c r="G232" s="296"/>
      <c r="H232" s="296">
        <v>362</v>
      </c>
      <c r="I232" s="296" t="s">
        <v>72</v>
      </c>
      <c r="J232" s="106"/>
      <c r="K232" s="106">
        <v>30</v>
      </c>
      <c r="L232" s="106"/>
      <c r="M232" s="106"/>
    </row>
    <row r="233" customHeight="1" spans="1:13">
      <c r="A233" s="106"/>
      <c r="B233" s="287" t="s">
        <v>21</v>
      </c>
      <c r="C233" s="295" t="s">
        <v>2101</v>
      </c>
      <c r="D233" s="296">
        <v>1987</v>
      </c>
      <c r="E233" s="296" t="s">
        <v>62</v>
      </c>
      <c r="F233" s="296" t="s">
        <v>1826</v>
      </c>
      <c r="G233" s="296"/>
      <c r="H233" s="296">
        <v>362</v>
      </c>
      <c r="I233" s="296" t="s">
        <v>72</v>
      </c>
      <c r="J233" s="106"/>
      <c r="K233" s="106">
        <v>30</v>
      </c>
      <c r="L233" s="106"/>
      <c r="M233" s="106"/>
    </row>
    <row r="234" customHeight="1" spans="1:13">
      <c r="A234" s="106"/>
      <c r="B234" s="287" t="s">
        <v>21</v>
      </c>
      <c r="C234" s="106">
        <v>55010420</v>
      </c>
      <c r="D234" s="106">
        <v>1981</v>
      </c>
      <c r="E234" s="106" t="s">
        <v>62</v>
      </c>
      <c r="F234" s="106" t="s">
        <v>1933</v>
      </c>
      <c r="G234" s="106" t="s">
        <v>1953</v>
      </c>
      <c r="H234" s="106">
        <v>101</v>
      </c>
      <c r="I234" s="106" t="s">
        <v>666</v>
      </c>
      <c r="J234" s="106"/>
      <c r="K234" s="106">
        <v>30</v>
      </c>
      <c r="L234" s="106"/>
      <c r="M234" s="106"/>
    </row>
    <row r="235" customHeight="1" spans="1:13">
      <c r="A235" s="106"/>
      <c r="B235" s="287" t="s">
        <v>21</v>
      </c>
      <c r="C235" s="287" t="s">
        <v>2102</v>
      </c>
      <c r="D235" s="106">
        <v>1990</v>
      </c>
      <c r="E235" s="106" t="s">
        <v>2103</v>
      </c>
      <c r="F235" s="106" t="s">
        <v>2104</v>
      </c>
      <c r="G235" s="106"/>
      <c r="H235" s="106" t="s">
        <v>2105</v>
      </c>
      <c r="I235" s="106" t="s">
        <v>25</v>
      </c>
      <c r="J235" s="106"/>
      <c r="K235" s="106">
        <v>30</v>
      </c>
      <c r="L235" s="106"/>
      <c r="M235" s="106"/>
    </row>
    <row r="236" customHeight="1" spans="1:13">
      <c r="A236" s="106"/>
      <c r="B236" s="287" t="s">
        <v>21</v>
      </c>
      <c r="C236" s="106">
        <v>55426555</v>
      </c>
      <c r="D236" s="106">
        <v>1989</v>
      </c>
      <c r="E236" s="106" t="s">
        <v>102</v>
      </c>
      <c r="F236" s="106" t="s">
        <v>1933</v>
      </c>
      <c r="G236" s="106"/>
      <c r="H236" s="106">
        <v>8</v>
      </c>
      <c r="I236" s="106" t="s">
        <v>25</v>
      </c>
      <c r="J236" s="106"/>
      <c r="K236" s="106">
        <v>30</v>
      </c>
      <c r="L236" s="106"/>
      <c r="M236" s="106"/>
    </row>
    <row r="237" customHeight="1" spans="1:13">
      <c r="A237" s="106"/>
      <c r="B237" s="287" t="s">
        <v>21</v>
      </c>
      <c r="C237" s="106">
        <v>55426556</v>
      </c>
      <c r="D237" s="106">
        <v>1989</v>
      </c>
      <c r="E237" s="106" t="s">
        <v>102</v>
      </c>
      <c r="F237" s="106" t="s">
        <v>1933</v>
      </c>
      <c r="G237" s="106"/>
      <c r="H237" s="106">
        <v>8</v>
      </c>
      <c r="I237" s="106" t="s">
        <v>25</v>
      </c>
      <c r="J237" s="106"/>
      <c r="K237" s="106">
        <v>30</v>
      </c>
      <c r="L237" s="106"/>
      <c r="M237" s="106"/>
    </row>
    <row r="238" customHeight="1" spans="1:13">
      <c r="A238" s="106"/>
      <c r="B238" s="287" t="s">
        <v>21</v>
      </c>
      <c r="C238" s="106">
        <v>55426557</v>
      </c>
      <c r="D238" s="106">
        <v>1989</v>
      </c>
      <c r="E238" s="106" t="s">
        <v>102</v>
      </c>
      <c r="F238" s="106" t="s">
        <v>1933</v>
      </c>
      <c r="G238" s="106"/>
      <c r="H238" s="106">
        <v>8</v>
      </c>
      <c r="I238" s="106" t="s">
        <v>25</v>
      </c>
      <c r="J238" s="106"/>
      <c r="K238" s="106">
        <v>30</v>
      </c>
      <c r="L238" s="106"/>
      <c r="M238" s="106"/>
    </row>
    <row r="239" customHeight="1" spans="1:13">
      <c r="A239" s="106"/>
      <c r="B239" s="287" t="s">
        <v>21</v>
      </c>
      <c r="C239" s="106">
        <v>52286716</v>
      </c>
      <c r="D239" s="106">
        <v>1992</v>
      </c>
      <c r="E239" s="106" t="s">
        <v>62</v>
      </c>
      <c r="F239" s="106" t="s">
        <v>2106</v>
      </c>
      <c r="G239" s="106"/>
      <c r="H239" s="106">
        <v>362</v>
      </c>
      <c r="I239" s="106" t="s">
        <v>25</v>
      </c>
      <c r="J239" s="106"/>
      <c r="K239" s="106">
        <v>30</v>
      </c>
      <c r="L239" s="106"/>
      <c r="M239" s="106"/>
    </row>
    <row r="240" customHeight="1" spans="1:13">
      <c r="A240" s="106"/>
      <c r="B240" s="287" t="s">
        <v>21</v>
      </c>
      <c r="C240" s="106">
        <v>52286718</v>
      </c>
      <c r="D240" s="106">
        <v>1992</v>
      </c>
      <c r="E240" s="106" t="s">
        <v>62</v>
      </c>
      <c r="F240" s="106" t="s">
        <v>2106</v>
      </c>
      <c r="G240" s="106"/>
      <c r="H240" s="106">
        <v>362</v>
      </c>
      <c r="I240" s="106" t="s">
        <v>25</v>
      </c>
      <c r="J240" s="106"/>
      <c r="K240" s="106">
        <v>30</v>
      </c>
      <c r="L240" s="106"/>
      <c r="M240" s="106"/>
    </row>
    <row r="241" customHeight="1" spans="1:13">
      <c r="A241" s="106"/>
      <c r="B241" s="287" t="s">
        <v>21</v>
      </c>
      <c r="C241" s="287" t="s">
        <v>2107</v>
      </c>
      <c r="D241" s="106">
        <v>1992</v>
      </c>
      <c r="E241" s="106" t="s">
        <v>62</v>
      </c>
      <c r="F241" s="106" t="s">
        <v>2106</v>
      </c>
      <c r="G241" s="106"/>
      <c r="H241" s="106">
        <v>362</v>
      </c>
      <c r="I241" s="106" t="s">
        <v>25</v>
      </c>
      <c r="J241" s="106"/>
      <c r="K241" s="106">
        <v>30</v>
      </c>
      <c r="L241" s="106"/>
      <c r="M241" s="106"/>
    </row>
    <row r="242" customHeight="1" spans="1:13">
      <c r="A242" s="106"/>
      <c r="B242" s="287" t="s">
        <v>21</v>
      </c>
      <c r="C242" s="287" t="s">
        <v>2108</v>
      </c>
      <c r="D242" s="106">
        <v>1988</v>
      </c>
      <c r="E242" s="106" t="s">
        <v>102</v>
      </c>
      <c r="F242" s="106" t="s">
        <v>1933</v>
      </c>
      <c r="G242" s="106"/>
      <c r="H242" s="106">
        <v>9</v>
      </c>
      <c r="I242" s="106" t="s">
        <v>72</v>
      </c>
      <c r="J242" s="106"/>
      <c r="K242" s="106">
        <v>30</v>
      </c>
      <c r="L242" s="106"/>
      <c r="M242" s="106"/>
    </row>
    <row r="243" customHeight="1" spans="1:13">
      <c r="A243" s="106"/>
      <c r="B243" s="287" t="s">
        <v>21</v>
      </c>
      <c r="C243" s="287" t="s">
        <v>2109</v>
      </c>
      <c r="D243" s="106">
        <v>1988</v>
      </c>
      <c r="E243" s="106" t="s">
        <v>102</v>
      </c>
      <c r="F243" s="106" t="s">
        <v>1933</v>
      </c>
      <c r="G243" s="106"/>
      <c r="H243" s="106">
        <v>9</v>
      </c>
      <c r="I243" s="106" t="s">
        <v>72</v>
      </c>
      <c r="J243" s="106"/>
      <c r="K243" s="106">
        <v>30</v>
      </c>
      <c r="L243" s="106"/>
      <c r="M243" s="106"/>
    </row>
    <row r="244" customHeight="1" spans="1:13">
      <c r="A244" s="106"/>
      <c r="B244" s="287" t="s">
        <v>21</v>
      </c>
      <c r="C244" s="106">
        <v>81259403</v>
      </c>
      <c r="D244" s="106">
        <v>1988</v>
      </c>
      <c r="E244" s="106" t="s">
        <v>102</v>
      </c>
      <c r="F244" s="106" t="s">
        <v>1864</v>
      </c>
      <c r="G244" s="106" t="s">
        <v>1865</v>
      </c>
      <c r="H244" s="106">
        <v>129</v>
      </c>
      <c r="I244" s="106" t="s">
        <v>25</v>
      </c>
      <c r="J244" s="106"/>
      <c r="K244" s="106">
        <v>30</v>
      </c>
      <c r="L244" s="106"/>
      <c r="M244" s="106"/>
    </row>
    <row r="245" customHeight="1" spans="1:13">
      <c r="A245" s="106"/>
      <c r="B245" s="287" t="s">
        <v>21</v>
      </c>
      <c r="C245" s="287" t="s">
        <v>2110</v>
      </c>
      <c r="D245" s="106">
        <v>1988</v>
      </c>
      <c r="E245" s="106" t="s">
        <v>102</v>
      </c>
      <c r="F245" s="106" t="s">
        <v>1864</v>
      </c>
      <c r="G245" s="106" t="s">
        <v>1865</v>
      </c>
      <c r="H245" s="106">
        <v>129</v>
      </c>
      <c r="I245" s="106" t="s">
        <v>25</v>
      </c>
      <c r="J245" s="106"/>
      <c r="K245" s="106">
        <v>30</v>
      </c>
      <c r="L245" s="106"/>
      <c r="M245" s="106"/>
    </row>
    <row r="246" customHeight="1" spans="1:13">
      <c r="A246" s="106"/>
      <c r="B246" s="287" t="s">
        <v>21</v>
      </c>
      <c r="C246" s="287" t="s">
        <v>2111</v>
      </c>
      <c r="D246" s="106">
        <v>1987</v>
      </c>
      <c r="E246" s="106" t="s">
        <v>1969</v>
      </c>
      <c r="F246" s="106" t="s">
        <v>1943</v>
      </c>
      <c r="G246" s="106"/>
      <c r="H246" s="106">
        <v>3</v>
      </c>
      <c r="I246" s="106" t="s">
        <v>666</v>
      </c>
      <c r="J246" s="106"/>
      <c r="K246" s="106">
        <v>30</v>
      </c>
      <c r="L246" s="106"/>
      <c r="M246" s="106"/>
    </row>
    <row r="247" customHeight="1" spans="1:13">
      <c r="A247" s="106"/>
      <c r="B247" s="287" t="s">
        <v>149</v>
      </c>
      <c r="C247" s="287" t="s">
        <v>2112</v>
      </c>
      <c r="D247" s="106">
        <v>2019</v>
      </c>
      <c r="E247" s="106" t="s">
        <v>1161</v>
      </c>
      <c r="F247" s="106" t="s">
        <v>1786</v>
      </c>
      <c r="G247" s="106"/>
      <c r="H247" s="106">
        <v>209</v>
      </c>
      <c r="I247" s="106" t="s">
        <v>155</v>
      </c>
      <c r="J247" s="106"/>
      <c r="K247" s="106">
        <v>30</v>
      </c>
      <c r="L247" s="106"/>
      <c r="M247" s="106"/>
    </row>
    <row r="248" customHeight="1" spans="1:13">
      <c r="A248" s="106"/>
      <c r="B248" s="287" t="s">
        <v>21</v>
      </c>
      <c r="C248" s="287" t="s">
        <v>2113</v>
      </c>
      <c r="D248" s="106">
        <v>1988</v>
      </c>
      <c r="E248" s="106" t="s">
        <v>102</v>
      </c>
      <c r="F248" s="106" t="s">
        <v>2114</v>
      </c>
      <c r="G248" s="106">
        <v>16</v>
      </c>
      <c r="H248" s="106" t="s">
        <v>105</v>
      </c>
      <c r="I248" s="106" t="s">
        <v>25</v>
      </c>
      <c r="J248" s="106"/>
      <c r="K248" s="106">
        <v>30</v>
      </c>
      <c r="L248" s="106"/>
      <c r="M248" s="106"/>
    </row>
    <row r="249" customHeight="1" spans="1:13">
      <c r="A249" s="106"/>
      <c r="B249" s="287" t="s">
        <v>21</v>
      </c>
      <c r="C249" s="287" t="s">
        <v>2115</v>
      </c>
      <c r="D249" s="106">
        <v>1988</v>
      </c>
      <c r="E249" s="106" t="s">
        <v>102</v>
      </c>
      <c r="F249" s="106" t="s">
        <v>2114</v>
      </c>
      <c r="G249" s="106">
        <v>16</v>
      </c>
      <c r="H249" s="106" t="s">
        <v>105</v>
      </c>
      <c r="I249" s="106" t="s">
        <v>25</v>
      </c>
      <c r="J249" s="106"/>
      <c r="K249" s="106">
        <v>30</v>
      </c>
      <c r="L249" s="106"/>
      <c r="M249" s="106"/>
    </row>
    <row r="250" customHeight="1" spans="1:13">
      <c r="A250" s="106"/>
      <c r="B250" s="287" t="s">
        <v>21</v>
      </c>
      <c r="C250" s="287" t="s">
        <v>2116</v>
      </c>
      <c r="D250" s="106">
        <v>1988</v>
      </c>
      <c r="E250" s="106" t="s">
        <v>102</v>
      </c>
      <c r="F250" s="106" t="s">
        <v>2114</v>
      </c>
      <c r="G250" s="106">
        <v>16</v>
      </c>
      <c r="H250" s="106" t="s">
        <v>105</v>
      </c>
      <c r="I250" s="106" t="s">
        <v>25</v>
      </c>
      <c r="J250" s="106"/>
      <c r="K250" s="106">
        <v>30</v>
      </c>
      <c r="L250" s="106"/>
      <c r="M250" s="106"/>
    </row>
    <row r="251" customHeight="1" spans="1:13">
      <c r="A251" s="106"/>
      <c r="B251" s="287" t="s">
        <v>21</v>
      </c>
      <c r="C251" s="287" t="s">
        <v>2117</v>
      </c>
      <c r="D251" s="106">
        <v>1987</v>
      </c>
      <c r="E251" s="106" t="s">
        <v>102</v>
      </c>
      <c r="F251" s="106" t="s">
        <v>1864</v>
      </c>
      <c r="G251" s="106">
        <v>6</v>
      </c>
      <c r="H251" s="106" t="s">
        <v>1567</v>
      </c>
      <c r="I251" s="106" t="s">
        <v>72</v>
      </c>
      <c r="J251" s="106"/>
      <c r="K251" s="106">
        <v>30</v>
      </c>
      <c r="L251" s="106"/>
      <c r="M251" s="106"/>
    </row>
    <row r="252" customHeight="1" spans="1:13">
      <c r="A252" s="106"/>
      <c r="B252" s="287" t="s">
        <v>21</v>
      </c>
      <c r="C252" s="287" t="s">
        <v>2118</v>
      </c>
      <c r="D252" s="106">
        <v>1987</v>
      </c>
      <c r="E252" s="106" t="s">
        <v>102</v>
      </c>
      <c r="F252" s="106" t="s">
        <v>1864</v>
      </c>
      <c r="G252" s="106">
        <v>6</v>
      </c>
      <c r="H252" s="106" t="s">
        <v>1567</v>
      </c>
      <c r="I252" s="106" t="s">
        <v>72</v>
      </c>
      <c r="J252" s="106"/>
      <c r="K252" s="106">
        <v>30</v>
      </c>
      <c r="L252" s="106"/>
      <c r="M252" s="106"/>
    </row>
    <row r="253" customHeight="1" spans="1:13">
      <c r="A253" s="106"/>
      <c r="B253" s="287" t="s">
        <v>21</v>
      </c>
      <c r="C253" s="287" t="s">
        <v>2119</v>
      </c>
      <c r="D253" s="106">
        <v>1987</v>
      </c>
      <c r="E253" s="106" t="s">
        <v>102</v>
      </c>
      <c r="F253" s="106" t="s">
        <v>1864</v>
      </c>
      <c r="G253" s="106">
        <v>6</v>
      </c>
      <c r="H253" s="106" t="s">
        <v>1567</v>
      </c>
      <c r="I253" s="106" t="s">
        <v>72</v>
      </c>
      <c r="J253" s="106"/>
      <c r="K253" s="106">
        <v>30</v>
      </c>
      <c r="L253" s="106"/>
      <c r="M253" s="106"/>
    </row>
    <row r="254" customHeight="1" spans="1:13">
      <c r="A254" s="106"/>
      <c r="B254" s="287" t="s">
        <v>21</v>
      </c>
      <c r="C254" s="287" t="s">
        <v>2120</v>
      </c>
      <c r="D254" s="106">
        <v>1987</v>
      </c>
      <c r="E254" s="106" t="s">
        <v>102</v>
      </c>
      <c r="F254" s="106" t="s">
        <v>1864</v>
      </c>
      <c r="G254" s="106">
        <v>6</v>
      </c>
      <c r="H254" s="106" t="s">
        <v>1567</v>
      </c>
      <c r="I254" s="106" t="s">
        <v>72</v>
      </c>
      <c r="J254" s="106"/>
      <c r="K254" s="106">
        <v>30</v>
      </c>
      <c r="L254" s="106"/>
      <c r="M254" s="106"/>
    </row>
    <row r="255" customHeight="1" spans="1:13">
      <c r="A255" s="106"/>
      <c r="B255" s="287" t="s">
        <v>21</v>
      </c>
      <c r="C255" s="287" t="s">
        <v>2121</v>
      </c>
      <c r="D255" s="106">
        <v>1987</v>
      </c>
      <c r="E255" s="106" t="s">
        <v>102</v>
      </c>
      <c r="F255" s="106" t="s">
        <v>1864</v>
      </c>
      <c r="G255" s="106">
        <v>6</v>
      </c>
      <c r="H255" s="106" t="s">
        <v>1567</v>
      </c>
      <c r="I255" s="106" t="s">
        <v>72</v>
      </c>
      <c r="J255" s="106"/>
      <c r="K255" s="106">
        <v>30</v>
      </c>
      <c r="L255" s="106"/>
      <c r="M255" s="106"/>
    </row>
    <row r="256" customHeight="1" spans="1:13">
      <c r="A256" s="106"/>
      <c r="B256" s="287" t="s">
        <v>21</v>
      </c>
      <c r="C256" s="287" t="s">
        <v>2122</v>
      </c>
      <c r="D256" s="106">
        <v>1988</v>
      </c>
      <c r="E256" s="106" t="s">
        <v>102</v>
      </c>
      <c r="F256" s="106" t="s">
        <v>2114</v>
      </c>
      <c r="G256" s="106">
        <v>16</v>
      </c>
      <c r="H256" s="106" t="s">
        <v>105</v>
      </c>
      <c r="I256" s="106" t="s">
        <v>25</v>
      </c>
      <c r="J256" s="106"/>
      <c r="K256" s="106">
        <v>30</v>
      </c>
      <c r="L256" s="106"/>
      <c r="M256" s="106"/>
    </row>
    <row r="257" customHeight="1" spans="1:13">
      <c r="A257" s="106"/>
      <c r="B257" s="287" t="s">
        <v>21</v>
      </c>
      <c r="C257" s="287" t="s">
        <v>2123</v>
      </c>
      <c r="D257" s="106">
        <v>1988</v>
      </c>
      <c r="E257" s="106" t="s">
        <v>102</v>
      </c>
      <c r="F257" s="106" t="s">
        <v>2114</v>
      </c>
      <c r="G257" s="106">
        <v>16</v>
      </c>
      <c r="H257" s="106" t="s">
        <v>105</v>
      </c>
      <c r="I257" s="106" t="s">
        <v>25</v>
      </c>
      <c r="J257" s="106"/>
      <c r="K257" s="106">
        <v>30</v>
      </c>
      <c r="L257" s="106"/>
      <c r="M257" s="106"/>
    </row>
    <row r="258" customHeight="1" spans="1:13">
      <c r="A258" s="106"/>
      <c r="B258" s="287"/>
      <c r="C258" s="287" t="s">
        <v>2124</v>
      </c>
      <c r="D258" s="106">
        <v>1990</v>
      </c>
      <c r="E258" s="106" t="s">
        <v>2125</v>
      </c>
      <c r="F258" s="106" t="s">
        <v>288</v>
      </c>
      <c r="G258" s="106">
        <v>41</v>
      </c>
      <c r="H258" s="106" t="s">
        <v>105</v>
      </c>
      <c r="I258" s="106" t="s">
        <v>25</v>
      </c>
      <c r="J258" s="106"/>
      <c r="K258" s="106">
        <v>30</v>
      </c>
      <c r="L258" s="106"/>
      <c r="M258" s="106"/>
    </row>
    <row r="259" customHeight="1" spans="1:13">
      <c r="A259" s="106"/>
      <c r="B259" s="287"/>
      <c r="C259" s="287" t="s">
        <v>2126</v>
      </c>
      <c r="D259" s="106">
        <v>1987</v>
      </c>
      <c r="E259" s="106" t="s">
        <v>102</v>
      </c>
      <c r="F259" s="106" t="s">
        <v>2127</v>
      </c>
      <c r="G259" s="106">
        <v>80</v>
      </c>
      <c r="H259" s="106" t="s">
        <v>105</v>
      </c>
      <c r="I259" s="106" t="s">
        <v>72</v>
      </c>
      <c r="J259" s="106"/>
      <c r="K259" s="106">
        <v>30</v>
      </c>
      <c r="L259" s="106"/>
      <c r="M259" s="106"/>
    </row>
    <row r="260" customHeight="1" spans="1:13">
      <c r="A260" s="106"/>
      <c r="B260" s="287"/>
      <c r="C260" s="287" t="s">
        <v>2128</v>
      </c>
      <c r="D260" s="106">
        <v>1987</v>
      </c>
      <c r="E260" s="106" t="s">
        <v>102</v>
      </c>
      <c r="F260" s="106" t="s">
        <v>2127</v>
      </c>
      <c r="G260" s="106">
        <v>80</v>
      </c>
      <c r="H260" s="106" t="s">
        <v>105</v>
      </c>
      <c r="I260" s="106" t="s">
        <v>72</v>
      </c>
      <c r="J260" s="106"/>
      <c r="K260" s="106">
        <v>30</v>
      </c>
      <c r="L260" s="106"/>
      <c r="M260" s="106"/>
    </row>
    <row r="261" customHeight="1" spans="1:13">
      <c r="A261" s="106"/>
      <c r="B261" s="287"/>
      <c r="C261" s="287" t="s">
        <v>2129</v>
      </c>
      <c r="D261" s="106">
        <v>1987</v>
      </c>
      <c r="E261" s="106" t="s">
        <v>102</v>
      </c>
      <c r="F261" s="106" t="s">
        <v>2127</v>
      </c>
      <c r="G261" s="106">
        <v>80</v>
      </c>
      <c r="H261" s="106" t="s">
        <v>105</v>
      </c>
      <c r="I261" s="106" t="s">
        <v>72</v>
      </c>
      <c r="J261" s="106"/>
      <c r="K261" s="106">
        <v>30</v>
      </c>
      <c r="L261" s="106"/>
      <c r="M261" s="106"/>
    </row>
    <row r="262" customHeight="1" spans="1:13">
      <c r="A262" s="106"/>
      <c r="B262" s="287"/>
      <c r="C262" s="287" t="s">
        <v>2130</v>
      </c>
      <c r="D262" s="106">
        <v>1987</v>
      </c>
      <c r="E262" s="106" t="s">
        <v>102</v>
      </c>
      <c r="F262" s="106" t="s">
        <v>2127</v>
      </c>
      <c r="G262" s="106">
        <v>80</v>
      </c>
      <c r="H262" s="106" t="s">
        <v>105</v>
      </c>
      <c r="I262" s="106" t="s">
        <v>72</v>
      </c>
      <c r="J262" s="106"/>
      <c r="K262" s="106">
        <v>30</v>
      </c>
      <c r="L262" s="106"/>
      <c r="M262" s="106"/>
    </row>
    <row r="263" customHeight="1" spans="1:13">
      <c r="A263" s="106"/>
      <c r="B263" s="287"/>
      <c r="C263" s="287" t="s">
        <v>2131</v>
      </c>
      <c r="D263" s="106">
        <v>1987</v>
      </c>
      <c r="E263" s="106" t="s">
        <v>102</v>
      </c>
      <c r="F263" s="106" t="s">
        <v>2132</v>
      </c>
      <c r="G263" s="106">
        <v>9</v>
      </c>
      <c r="H263" s="106" t="s">
        <v>1567</v>
      </c>
      <c r="I263" s="106" t="s">
        <v>25</v>
      </c>
      <c r="J263" s="106"/>
      <c r="K263" s="106">
        <v>30</v>
      </c>
      <c r="L263" s="106"/>
      <c r="M263" s="106"/>
    </row>
    <row r="264" customHeight="1" spans="1:13">
      <c r="A264" s="106"/>
      <c r="B264" s="287"/>
      <c r="C264" s="287" t="s">
        <v>2131</v>
      </c>
      <c r="D264" s="106">
        <v>1987</v>
      </c>
      <c r="E264" s="106" t="s">
        <v>102</v>
      </c>
      <c r="F264" s="106" t="s">
        <v>2132</v>
      </c>
      <c r="G264" s="106">
        <v>9</v>
      </c>
      <c r="H264" s="106" t="s">
        <v>1567</v>
      </c>
      <c r="I264" s="106" t="s">
        <v>25</v>
      </c>
      <c r="J264" s="106"/>
      <c r="K264" s="106">
        <v>30</v>
      </c>
      <c r="L264" s="106"/>
      <c r="M264" s="106"/>
    </row>
    <row r="265" customHeight="1" spans="1:13">
      <c r="A265" s="106"/>
      <c r="B265" s="287" t="s">
        <v>21</v>
      </c>
      <c r="C265" s="287" t="s">
        <v>2133</v>
      </c>
      <c r="D265" s="106">
        <v>1993</v>
      </c>
      <c r="E265" s="106" t="s">
        <v>322</v>
      </c>
      <c r="F265" s="106" t="s">
        <v>1826</v>
      </c>
      <c r="G265" s="106">
        <v>3</v>
      </c>
      <c r="H265" s="106" t="s">
        <v>105</v>
      </c>
      <c r="I265" s="106" t="s">
        <v>25</v>
      </c>
      <c r="J265" s="106"/>
      <c r="K265" s="106">
        <v>30</v>
      </c>
      <c r="L265" s="106"/>
      <c r="M265" s="106"/>
    </row>
    <row r="266" customHeight="1" spans="1:13">
      <c r="A266" s="106"/>
      <c r="B266" s="287" t="s">
        <v>21</v>
      </c>
      <c r="C266" s="287" t="s">
        <v>2134</v>
      </c>
      <c r="D266" s="106">
        <v>1981</v>
      </c>
      <c r="E266" s="106" t="s">
        <v>62</v>
      </c>
      <c r="F266" s="106" t="s">
        <v>1933</v>
      </c>
      <c r="G266" s="106">
        <v>101</v>
      </c>
      <c r="H266" s="106" t="s">
        <v>2036</v>
      </c>
      <c r="I266" s="106" t="s">
        <v>666</v>
      </c>
      <c r="J266" s="106"/>
      <c r="K266" s="106">
        <v>30</v>
      </c>
      <c r="L266" s="106"/>
      <c r="M266" s="106"/>
    </row>
    <row r="267" customHeight="1" spans="1:13">
      <c r="A267" s="106"/>
      <c r="B267" s="287" t="s">
        <v>21</v>
      </c>
      <c r="C267" s="287" t="s">
        <v>2135</v>
      </c>
      <c r="D267" s="106">
        <v>1981</v>
      </c>
      <c r="E267" s="106" t="s">
        <v>62</v>
      </c>
      <c r="F267" s="106" t="s">
        <v>1933</v>
      </c>
      <c r="G267" s="106">
        <v>101</v>
      </c>
      <c r="H267" s="106" t="s">
        <v>2036</v>
      </c>
      <c r="I267" s="106" t="s">
        <v>666</v>
      </c>
      <c r="J267" s="106"/>
      <c r="K267" s="106">
        <v>30</v>
      </c>
      <c r="L267" s="106"/>
      <c r="M267" s="106"/>
    </row>
    <row r="268" customHeight="1" spans="1:13">
      <c r="A268" s="106"/>
      <c r="B268" s="287" t="s">
        <v>21</v>
      </c>
      <c r="C268" s="287" t="s">
        <v>2136</v>
      </c>
      <c r="D268" s="106">
        <v>1981</v>
      </c>
      <c r="E268" s="106" t="s">
        <v>62</v>
      </c>
      <c r="F268" s="106" t="s">
        <v>1933</v>
      </c>
      <c r="G268" s="106">
        <v>101</v>
      </c>
      <c r="H268" s="106" t="s">
        <v>2036</v>
      </c>
      <c r="I268" s="106" t="s">
        <v>666</v>
      </c>
      <c r="J268" s="106"/>
      <c r="K268" s="106">
        <v>30</v>
      </c>
      <c r="L268" s="106"/>
      <c r="M268" s="106"/>
    </row>
    <row r="269" customHeight="1" spans="1:13">
      <c r="A269" s="106"/>
      <c r="B269" s="287" t="s">
        <v>21</v>
      </c>
      <c r="C269" s="287" t="s">
        <v>2137</v>
      </c>
      <c r="D269" s="106">
        <v>1981</v>
      </c>
      <c r="E269" s="106" t="s">
        <v>62</v>
      </c>
      <c r="F269" s="106" t="s">
        <v>1933</v>
      </c>
      <c r="G269" s="106">
        <v>101</v>
      </c>
      <c r="H269" s="106" t="s">
        <v>2036</v>
      </c>
      <c r="I269" s="106" t="s">
        <v>666</v>
      </c>
      <c r="J269" s="106"/>
      <c r="K269" s="106">
        <v>30</v>
      </c>
      <c r="L269" s="106"/>
      <c r="M269" s="106"/>
    </row>
    <row r="270" customHeight="1" spans="1:13">
      <c r="A270" s="106"/>
      <c r="B270" s="287" t="s">
        <v>21</v>
      </c>
      <c r="C270" s="287" t="s">
        <v>2138</v>
      </c>
      <c r="D270" s="106">
        <v>1981</v>
      </c>
      <c r="E270" s="106" t="s">
        <v>62</v>
      </c>
      <c r="F270" s="106" t="s">
        <v>1933</v>
      </c>
      <c r="G270" s="106">
        <v>101</v>
      </c>
      <c r="H270" s="106" t="s">
        <v>2036</v>
      </c>
      <c r="I270" s="106" t="s">
        <v>666</v>
      </c>
      <c r="J270" s="106"/>
      <c r="K270" s="106">
        <v>30</v>
      </c>
      <c r="L270" s="106"/>
      <c r="M270" s="106"/>
    </row>
    <row r="271" customHeight="1" spans="1:13">
      <c r="A271" s="106"/>
      <c r="B271" s="287" t="s">
        <v>21</v>
      </c>
      <c r="C271" s="287" t="s">
        <v>2139</v>
      </c>
      <c r="D271" s="106">
        <v>1981</v>
      </c>
      <c r="E271" s="106" t="s">
        <v>62</v>
      </c>
      <c r="F271" s="106" t="s">
        <v>1933</v>
      </c>
      <c r="G271" s="106">
        <v>101</v>
      </c>
      <c r="H271" s="106" t="s">
        <v>2036</v>
      </c>
      <c r="I271" s="106" t="s">
        <v>666</v>
      </c>
      <c r="J271" s="106"/>
      <c r="K271" s="106">
        <v>30</v>
      </c>
      <c r="L271" s="106"/>
      <c r="M271" s="106"/>
    </row>
    <row r="272" customHeight="1" spans="1:13">
      <c r="A272" s="106"/>
      <c r="B272" s="287" t="s">
        <v>21</v>
      </c>
      <c r="C272" s="287" t="s">
        <v>2140</v>
      </c>
      <c r="D272" s="106">
        <v>1981</v>
      </c>
      <c r="E272" s="106" t="s">
        <v>62</v>
      </c>
      <c r="F272" s="106" t="s">
        <v>1933</v>
      </c>
      <c r="G272" s="106">
        <v>101</v>
      </c>
      <c r="H272" s="106" t="s">
        <v>2036</v>
      </c>
      <c r="I272" s="106" t="s">
        <v>666</v>
      </c>
      <c r="J272" s="106"/>
      <c r="K272" s="106">
        <v>30</v>
      </c>
      <c r="L272" s="106"/>
      <c r="M272" s="106"/>
    </row>
    <row r="273" customHeight="1" spans="1:13">
      <c r="A273" s="106"/>
      <c r="B273" s="287" t="s">
        <v>21</v>
      </c>
      <c r="C273" s="287" t="s">
        <v>2141</v>
      </c>
      <c r="D273" s="106">
        <v>1981</v>
      </c>
      <c r="E273" s="106" t="s">
        <v>62</v>
      </c>
      <c r="F273" s="106" t="s">
        <v>1933</v>
      </c>
      <c r="G273" s="106">
        <v>101</v>
      </c>
      <c r="H273" s="106" t="s">
        <v>2036</v>
      </c>
      <c r="I273" s="106" t="s">
        <v>666</v>
      </c>
      <c r="J273" s="106"/>
      <c r="K273" s="106">
        <v>30</v>
      </c>
      <c r="L273" s="106"/>
      <c r="M273" s="106"/>
    </row>
    <row r="274" customHeight="1" spans="1:13">
      <c r="A274" s="106"/>
      <c r="B274" s="287" t="s">
        <v>21</v>
      </c>
      <c r="C274" s="287" t="s">
        <v>2142</v>
      </c>
      <c r="D274" s="106">
        <v>1981</v>
      </c>
      <c r="E274" s="106" t="s">
        <v>62</v>
      </c>
      <c r="F274" s="106" t="s">
        <v>1933</v>
      </c>
      <c r="G274" s="106">
        <v>101</v>
      </c>
      <c r="H274" s="106" t="s">
        <v>2036</v>
      </c>
      <c r="I274" s="106" t="s">
        <v>666</v>
      </c>
      <c r="J274" s="106"/>
      <c r="K274" s="106">
        <v>30</v>
      </c>
      <c r="L274" s="106"/>
      <c r="M274" s="106"/>
    </row>
    <row r="275" customHeight="1" spans="1:13">
      <c r="A275" s="106"/>
      <c r="B275" s="287" t="s">
        <v>21</v>
      </c>
      <c r="C275" s="287" t="s">
        <v>2143</v>
      </c>
      <c r="D275" s="106">
        <v>1981</v>
      </c>
      <c r="E275" s="106" t="s">
        <v>62</v>
      </c>
      <c r="F275" s="106" t="s">
        <v>1933</v>
      </c>
      <c r="G275" s="106">
        <v>101</v>
      </c>
      <c r="H275" s="106" t="s">
        <v>2036</v>
      </c>
      <c r="I275" s="106" t="s">
        <v>666</v>
      </c>
      <c r="J275" s="106"/>
      <c r="K275" s="106">
        <v>30</v>
      </c>
      <c r="L275" s="106"/>
      <c r="M275" s="106"/>
    </row>
    <row r="276" customHeight="1" spans="1:13">
      <c r="A276" s="106"/>
      <c r="B276" s="287" t="s">
        <v>21</v>
      </c>
      <c r="C276" s="287" t="s">
        <v>2144</v>
      </c>
      <c r="D276" s="106">
        <v>1981</v>
      </c>
      <c r="E276" s="106" t="s">
        <v>62</v>
      </c>
      <c r="F276" s="106" t="s">
        <v>1933</v>
      </c>
      <c r="G276" s="106">
        <v>101</v>
      </c>
      <c r="H276" s="106" t="s">
        <v>2036</v>
      </c>
      <c r="I276" s="106" t="s">
        <v>666</v>
      </c>
      <c r="J276" s="106"/>
      <c r="K276" s="106">
        <v>30</v>
      </c>
      <c r="L276" s="106"/>
      <c r="M276" s="106"/>
    </row>
    <row r="277" customHeight="1" spans="1:13">
      <c r="A277" s="106"/>
      <c r="B277" s="287" t="s">
        <v>21</v>
      </c>
      <c r="C277" s="287" t="s">
        <v>2145</v>
      </c>
      <c r="D277" s="106">
        <v>1981</v>
      </c>
      <c r="E277" s="106" t="s">
        <v>62</v>
      </c>
      <c r="F277" s="106" t="s">
        <v>1933</v>
      </c>
      <c r="G277" s="106">
        <v>101</v>
      </c>
      <c r="H277" s="106" t="s">
        <v>2036</v>
      </c>
      <c r="I277" s="106" t="s">
        <v>666</v>
      </c>
      <c r="J277" s="106"/>
      <c r="K277" s="106">
        <v>30</v>
      </c>
      <c r="L277" s="106"/>
      <c r="M277" s="106"/>
    </row>
    <row r="278" customHeight="1" spans="1:13">
      <c r="A278" s="106"/>
      <c r="B278" s="287" t="s">
        <v>21</v>
      </c>
      <c r="C278" s="287" t="s">
        <v>2146</v>
      </c>
      <c r="D278" s="106">
        <v>1981</v>
      </c>
      <c r="E278" s="106" t="s">
        <v>62</v>
      </c>
      <c r="F278" s="106" t="s">
        <v>1933</v>
      </c>
      <c r="G278" s="106">
        <v>101</v>
      </c>
      <c r="H278" s="106" t="s">
        <v>2036</v>
      </c>
      <c r="I278" s="106" t="s">
        <v>666</v>
      </c>
      <c r="J278" s="106"/>
      <c r="K278" s="106">
        <v>30</v>
      </c>
      <c r="L278" s="106"/>
      <c r="M278" s="106"/>
    </row>
    <row r="279" customHeight="1" spans="1:13">
      <c r="A279" s="106"/>
      <c r="B279" s="287" t="s">
        <v>21</v>
      </c>
      <c r="C279" s="287" t="s">
        <v>2147</v>
      </c>
      <c r="D279" s="106">
        <v>1989</v>
      </c>
      <c r="E279" s="106" t="s">
        <v>102</v>
      </c>
      <c r="F279" s="106" t="s">
        <v>1933</v>
      </c>
      <c r="G279" s="106">
        <v>8</v>
      </c>
      <c r="H279" s="106" t="s">
        <v>105</v>
      </c>
      <c r="I279" s="106" t="s">
        <v>25</v>
      </c>
      <c r="J279" s="106"/>
      <c r="K279" s="106">
        <v>30</v>
      </c>
      <c r="L279" s="106"/>
      <c r="M279" s="106"/>
    </row>
    <row r="280" customHeight="1" spans="1:13">
      <c r="A280" s="106"/>
      <c r="B280" s="287" t="s">
        <v>21</v>
      </c>
      <c r="C280" s="287" t="s">
        <v>2148</v>
      </c>
      <c r="D280" s="106">
        <v>1989</v>
      </c>
      <c r="E280" s="106" t="s">
        <v>102</v>
      </c>
      <c r="F280" s="106" t="s">
        <v>1933</v>
      </c>
      <c r="G280" s="106">
        <v>8</v>
      </c>
      <c r="H280" s="106" t="s">
        <v>105</v>
      </c>
      <c r="I280" s="106" t="s">
        <v>25</v>
      </c>
      <c r="J280" s="106"/>
      <c r="K280" s="106">
        <v>30</v>
      </c>
      <c r="L280" s="106"/>
      <c r="M280" s="106"/>
    </row>
    <row r="281" customHeight="1" spans="1:13">
      <c r="A281" s="106"/>
      <c r="B281" s="287" t="s">
        <v>21</v>
      </c>
      <c r="C281" s="287" t="s">
        <v>2149</v>
      </c>
      <c r="D281" s="106">
        <v>1989</v>
      </c>
      <c r="E281" s="106" t="s">
        <v>102</v>
      </c>
      <c r="F281" s="106" t="s">
        <v>1933</v>
      </c>
      <c r="G281" s="106">
        <v>8</v>
      </c>
      <c r="H281" s="106" t="s">
        <v>105</v>
      </c>
      <c r="I281" s="106" t="s">
        <v>25</v>
      </c>
      <c r="J281" s="106"/>
      <c r="K281" s="106">
        <v>30</v>
      </c>
      <c r="L281" s="106"/>
      <c r="M281" s="106"/>
    </row>
    <row r="282" customHeight="1" spans="1:13">
      <c r="A282" s="106"/>
      <c r="B282" s="287" t="s">
        <v>21</v>
      </c>
      <c r="C282" s="287" t="s">
        <v>2150</v>
      </c>
      <c r="D282" s="106">
        <v>1992</v>
      </c>
      <c r="E282" s="106" t="s">
        <v>62</v>
      </c>
      <c r="F282" s="106" t="s">
        <v>1826</v>
      </c>
      <c r="G282" s="106">
        <v>362</v>
      </c>
      <c r="H282" s="106" t="s">
        <v>105</v>
      </c>
      <c r="I282" s="106" t="s">
        <v>25</v>
      </c>
      <c r="J282" s="106"/>
      <c r="K282" s="106">
        <v>30</v>
      </c>
      <c r="L282" s="106"/>
      <c r="M282" s="106"/>
    </row>
    <row r="283" customHeight="1" spans="1:13">
      <c r="A283" s="106"/>
      <c r="B283" s="287" t="s">
        <v>21</v>
      </c>
      <c r="C283" s="287" t="s">
        <v>2151</v>
      </c>
      <c r="D283" s="106">
        <v>1992</v>
      </c>
      <c r="E283" s="106" t="s">
        <v>62</v>
      </c>
      <c r="F283" s="106" t="s">
        <v>1826</v>
      </c>
      <c r="G283" s="106">
        <v>362</v>
      </c>
      <c r="H283" s="106" t="s">
        <v>105</v>
      </c>
      <c r="I283" s="106" t="s">
        <v>25</v>
      </c>
      <c r="J283" s="106"/>
      <c r="K283" s="106">
        <v>30</v>
      </c>
      <c r="L283" s="106"/>
      <c r="M283" s="106"/>
    </row>
    <row r="284" customHeight="1" spans="1:13">
      <c r="A284" s="106"/>
      <c r="B284" s="287"/>
      <c r="C284" s="287" t="s">
        <v>2152</v>
      </c>
      <c r="D284" s="106">
        <v>1992</v>
      </c>
      <c r="E284" s="106" t="s">
        <v>62</v>
      </c>
      <c r="F284" s="106" t="s">
        <v>1826</v>
      </c>
      <c r="G284" s="106">
        <v>362</v>
      </c>
      <c r="H284" s="106" t="s">
        <v>105</v>
      </c>
      <c r="I284" s="106" t="s">
        <v>25</v>
      </c>
      <c r="J284" s="106"/>
      <c r="K284" s="106">
        <v>30</v>
      </c>
      <c r="L284" s="106"/>
      <c r="M284" s="106"/>
    </row>
    <row r="285" customHeight="1" spans="1:13">
      <c r="A285" s="106"/>
      <c r="B285" s="287"/>
      <c r="C285" s="287" t="s">
        <v>2153</v>
      </c>
      <c r="D285" s="106">
        <v>1992</v>
      </c>
      <c r="E285" s="106" t="s">
        <v>62</v>
      </c>
      <c r="F285" s="106" t="s">
        <v>1826</v>
      </c>
      <c r="G285" s="106">
        <v>362</v>
      </c>
      <c r="H285" s="106" t="s">
        <v>105</v>
      </c>
      <c r="I285" s="106" t="s">
        <v>25</v>
      </c>
      <c r="J285" s="106"/>
      <c r="K285" s="106">
        <v>30</v>
      </c>
      <c r="L285" s="106"/>
      <c r="M285" s="106"/>
    </row>
    <row r="286" customHeight="1" spans="1:13">
      <c r="A286" s="106"/>
      <c r="B286" s="287"/>
      <c r="C286" s="287" t="s">
        <v>2154</v>
      </c>
      <c r="D286" s="106">
        <v>1992</v>
      </c>
      <c r="E286" s="106" t="s">
        <v>62</v>
      </c>
      <c r="F286" s="106" t="s">
        <v>1826</v>
      </c>
      <c r="G286" s="106">
        <v>362</v>
      </c>
      <c r="H286" s="106" t="s">
        <v>105</v>
      </c>
      <c r="I286" s="106" t="s">
        <v>25</v>
      </c>
      <c r="J286" s="106"/>
      <c r="K286" s="106">
        <v>30</v>
      </c>
      <c r="L286" s="106"/>
      <c r="M286" s="106"/>
    </row>
    <row r="287" customHeight="1" spans="1:13">
      <c r="A287" s="106"/>
      <c r="B287" s="287"/>
      <c r="C287" s="287" t="s">
        <v>2155</v>
      </c>
      <c r="D287" s="106">
        <v>1992</v>
      </c>
      <c r="E287" s="106" t="s">
        <v>62</v>
      </c>
      <c r="F287" s="106" t="s">
        <v>1826</v>
      </c>
      <c r="G287" s="106">
        <v>362</v>
      </c>
      <c r="H287" s="106" t="s">
        <v>105</v>
      </c>
      <c r="I287" s="106" t="s">
        <v>25</v>
      </c>
      <c r="J287" s="106"/>
      <c r="K287" s="106">
        <v>30</v>
      </c>
      <c r="L287" s="106"/>
      <c r="M287" s="106"/>
    </row>
    <row r="288" customHeight="1" spans="1:13">
      <c r="A288" s="106"/>
      <c r="B288" s="287"/>
      <c r="C288" s="287" t="s">
        <v>2156</v>
      </c>
      <c r="D288" s="106">
        <v>1992</v>
      </c>
      <c r="E288" s="106" t="s">
        <v>62</v>
      </c>
      <c r="F288" s="106" t="s">
        <v>1826</v>
      </c>
      <c r="G288" s="106">
        <v>362</v>
      </c>
      <c r="H288" s="106" t="s">
        <v>105</v>
      </c>
      <c r="I288" s="106" t="s">
        <v>25</v>
      </c>
      <c r="J288" s="106"/>
      <c r="K288" s="106">
        <v>30</v>
      </c>
      <c r="L288" s="106"/>
      <c r="M288" s="106"/>
    </row>
    <row r="289" customHeight="1" spans="1:13">
      <c r="A289" s="106"/>
      <c r="B289" s="287"/>
      <c r="C289" s="287" t="s">
        <v>2157</v>
      </c>
      <c r="D289" s="106">
        <v>1992</v>
      </c>
      <c r="E289" s="106" t="s">
        <v>62</v>
      </c>
      <c r="F289" s="106" t="s">
        <v>1826</v>
      </c>
      <c r="G289" s="106">
        <v>362</v>
      </c>
      <c r="H289" s="106" t="s">
        <v>105</v>
      </c>
      <c r="I289" s="106" t="s">
        <v>25</v>
      </c>
      <c r="J289" s="106"/>
      <c r="K289" s="106">
        <v>30</v>
      </c>
      <c r="L289" s="106"/>
      <c r="M289" s="106"/>
    </row>
    <row r="290" customHeight="1" spans="1:13">
      <c r="A290" s="106"/>
      <c r="B290" s="287"/>
      <c r="C290" s="287" t="s">
        <v>2158</v>
      </c>
      <c r="D290" s="106">
        <v>1992</v>
      </c>
      <c r="E290" s="106" t="s">
        <v>62</v>
      </c>
      <c r="F290" s="106" t="s">
        <v>1826</v>
      </c>
      <c r="G290" s="106">
        <v>362</v>
      </c>
      <c r="H290" s="106" t="s">
        <v>105</v>
      </c>
      <c r="I290" s="106" t="s">
        <v>25</v>
      </c>
      <c r="J290" s="106"/>
      <c r="K290" s="106">
        <v>30</v>
      </c>
      <c r="L290" s="106"/>
      <c r="M290" s="106"/>
    </row>
    <row r="291" customHeight="1" spans="1:13">
      <c r="A291" s="106"/>
      <c r="B291" s="287"/>
      <c r="C291" s="287" t="s">
        <v>2159</v>
      </c>
      <c r="D291" s="106">
        <v>1992</v>
      </c>
      <c r="E291" s="106" t="s">
        <v>62</v>
      </c>
      <c r="F291" s="106" t="s">
        <v>1826</v>
      </c>
      <c r="G291" s="106">
        <v>362</v>
      </c>
      <c r="H291" s="106" t="s">
        <v>105</v>
      </c>
      <c r="I291" s="106" t="s">
        <v>25</v>
      </c>
      <c r="J291" s="106"/>
      <c r="K291" s="106">
        <v>30</v>
      </c>
      <c r="L291" s="106"/>
      <c r="M291" s="106"/>
    </row>
    <row r="292" customHeight="1" spans="1:13">
      <c r="A292" s="106"/>
      <c r="B292" s="287"/>
      <c r="C292" s="287" t="s">
        <v>2160</v>
      </c>
      <c r="D292" s="106">
        <v>1992</v>
      </c>
      <c r="E292" s="106" t="s">
        <v>62</v>
      </c>
      <c r="F292" s="106" t="s">
        <v>1826</v>
      </c>
      <c r="G292" s="106">
        <v>362</v>
      </c>
      <c r="H292" s="106" t="s">
        <v>105</v>
      </c>
      <c r="I292" s="106" t="s">
        <v>25</v>
      </c>
      <c r="J292" s="106"/>
      <c r="K292" s="106">
        <v>30</v>
      </c>
      <c r="L292" s="106"/>
      <c r="M292" s="106"/>
    </row>
    <row r="293" customHeight="1" spans="1:13">
      <c r="A293" s="106"/>
      <c r="B293" s="287"/>
      <c r="C293" s="287" t="s">
        <v>2161</v>
      </c>
      <c r="D293" s="106">
        <v>1992</v>
      </c>
      <c r="E293" s="106" t="s">
        <v>62</v>
      </c>
      <c r="F293" s="106" t="s">
        <v>1826</v>
      </c>
      <c r="G293" s="106">
        <v>362</v>
      </c>
      <c r="H293" s="106" t="s">
        <v>105</v>
      </c>
      <c r="I293" s="106" t="s">
        <v>25</v>
      </c>
      <c r="J293" s="106"/>
      <c r="K293" s="106">
        <v>30</v>
      </c>
      <c r="L293" s="106"/>
      <c r="M293" s="106"/>
    </row>
    <row r="294" customHeight="1" spans="1:13">
      <c r="A294" s="106"/>
      <c r="B294" s="287"/>
      <c r="C294" s="287" t="s">
        <v>2162</v>
      </c>
      <c r="D294" s="106">
        <v>1992</v>
      </c>
      <c r="E294" s="106" t="s">
        <v>62</v>
      </c>
      <c r="F294" s="106" t="s">
        <v>1826</v>
      </c>
      <c r="G294" s="106">
        <v>362</v>
      </c>
      <c r="H294" s="106" t="s">
        <v>105</v>
      </c>
      <c r="I294" s="106" t="s">
        <v>25</v>
      </c>
      <c r="J294" s="106"/>
      <c r="K294" s="106">
        <v>30</v>
      </c>
      <c r="L294" s="106"/>
      <c r="M294" s="106"/>
    </row>
    <row r="295" customHeight="1" spans="1:13">
      <c r="A295" s="106"/>
      <c r="B295" s="287"/>
      <c r="C295" s="287" t="s">
        <v>2163</v>
      </c>
      <c r="D295" s="106">
        <v>1992</v>
      </c>
      <c r="E295" s="106" t="s">
        <v>62</v>
      </c>
      <c r="F295" s="106" t="s">
        <v>1826</v>
      </c>
      <c r="G295" s="106">
        <v>362</v>
      </c>
      <c r="H295" s="106" t="s">
        <v>105</v>
      </c>
      <c r="I295" s="106" t="s">
        <v>25</v>
      </c>
      <c r="J295" s="106"/>
      <c r="K295" s="106">
        <v>30</v>
      </c>
      <c r="L295" s="106"/>
      <c r="M295" s="106"/>
    </row>
    <row r="296" customHeight="1" spans="1:13">
      <c r="A296" s="106"/>
      <c r="B296" s="287"/>
      <c r="C296" s="287" t="s">
        <v>2164</v>
      </c>
      <c r="D296" s="106">
        <v>1992</v>
      </c>
      <c r="E296" s="106" t="s">
        <v>62</v>
      </c>
      <c r="F296" s="106" t="s">
        <v>1826</v>
      </c>
      <c r="G296" s="106">
        <v>362</v>
      </c>
      <c r="H296" s="106" t="s">
        <v>105</v>
      </c>
      <c r="I296" s="106" t="s">
        <v>25</v>
      </c>
      <c r="J296" s="106"/>
      <c r="K296" s="106">
        <v>30</v>
      </c>
      <c r="L296" s="106"/>
      <c r="M296" s="106"/>
    </row>
    <row r="297" customHeight="1" spans="1:13">
      <c r="A297" s="106"/>
      <c r="B297" s="287"/>
      <c r="C297" s="287" t="s">
        <v>2165</v>
      </c>
      <c r="D297" s="106">
        <v>1992</v>
      </c>
      <c r="E297" s="106" t="s">
        <v>62</v>
      </c>
      <c r="F297" s="106" t="s">
        <v>1826</v>
      </c>
      <c r="G297" s="106">
        <v>362</v>
      </c>
      <c r="H297" s="106" t="s">
        <v>105</v>
      </c>
      <c r="I297" s="106" t="s">
        <v>25</v>
      </c>
      <c r="J297" s="106"/>
      <c r="K297" s="106">
        <v>30</v>
      </c>
      <c r="L297" s="106"/>
      <c r="M297" s="106"/>
    </row>
    <row r="298" customHeight="1" spans="1:13">
      <c r="A298" s="106"/>
      <c r="B298" s="287"/>
      <c r="C298" s="287" t="s">
        <v>2166</v>
      </c>
      <c r="D298" s="106">
        <v>1992</v>
      </c>
      <c r="E298" s="106" t="s">
        <v>62</v>
      </c>
      <c r="F298" s="106" t="s">
        <v>1826</v>
      </c>
      <c r="G298" s="106">
        <v>362</v>
      </c>
      <c r="H298" s="106" t="s">
        <v>105</v>
      </c>
      <c r="I298" s="106" t="s">
        <v>25</v>
      </c>
      <c r="J298" s="106"/>
      <c r="K298" s="106">
        <v>30</v>
      </c>
      <c r="L298" s="106"/>
      <c r="M298" s="106"/>
    </row>
    <row r="299" customHeight="1" spans="1:13">
      <c r="A299" s="106"/>
      <c r="B299" s="287"/>
      <c r="C299" s="287" t="s">
        <v>2167</v>
      </c>
      <c r="D299" s="106">
        <v>1992</v>
      </c>
      <c r="E299" s="106" t="s">
        <v>62</v>
      </c>
      <c r="F299" s="106" t="s">
        <v>1826</v>
      </c>
      <c r="G299" s="106">
        <v>362</v>
      </c>
      <c r="H299" s="106" t="s">
        <v>105</v>
      </c>
      <c r="I299" s="106" t="s">
        <v>25</v>
      </c>
      <c r="J299" s="106"/>
      <c r="K299" s="106">
        <v>30</v>
      </c>
      <c r="L299" s="106"/>
      <c r="M299" s="106"/>
    </row>
    <row r="300" customHeight="1" spans="1:13">
      <c r="A300" s="106"/>
      <c r="B300" s="287"/>
      <c r="C300" s="287" t="s">
        <v>2168</v>
      </c>
      <c r="D300" s="106">
        <v>1992</v>
      </c>
      <c r="E300" s="106" t="s">
        <v>62</v>
      </c>
      <c r="F300" s="106" t="s">
        <v>1826</v>
      </c>
      <c r="G300" s="106">
        <v>362</v>
      </c>
      <c r="H300" s="106" t="s">
        <v>105</v>
      </c>
      <c r="I300" s="106" t="s">
        <v>25</v>
      </c>
      <c r="J300" s="106"/>
      <c r="K300" s="106">
        <v>30</v>
      </c>
      <c r="L300" s="106"/>
      <c r="M300" s="106"/>
    </row>
    <row r="301" customHeight="1" spans="1:13">
      <c r="A301" s="106"/>
      <c r="B301" s="287"/>
      <c r="C301" s="287" t="s">
        <v>2169</v>
      </c>
      <c r="D301" s="106">
        <v>1992</v>
      </c>
      <c r="E301" s="106" t="s">
        <v>62</v>
      </c>
      <c r="F301" s="106" t="s">
        <v>1826</v>
      </c>
      <c r="G301" s="106">
        <v>362</v>
      </c>
      <c r="H301" s="106" t="s">
        <v>105</v>
      </c>
      <c r="I301" s="106" t="s">
        <v>25</v>
      </c>
      <c r="J301" s="106"/>
      <c r="K301" s="106">
        <v>30</v>
      </c>
      <c r="L301" s="106"/>
      <c r="M301" s="106"/>
    </row>
    <row r="302" customHeight="1" spans="1:13">
      <c r="A302" s="106"/>
      <c r="B302" s="287"/>
      <c r="C302" s="287" t="s">
        <v>2170</v>
      </c>
      <c r="D302" s="106">
        <v>1992</v>
      </c>
      <c r="E302" s="106" t="s">
        <v>62</v>
      </c>
      <c r="F302" s="106" t="s">
        <v>1826</v>
      </c>
      <c r="G302" s="106">
        <v>362</v>
      </c>
      <c r="H302" s="106" t="s">
        <v>105</v>
      </c>
      <c r="I302" s="106" t="s">
        <v>25</v>
      </c>
      <c r="J302" s="106"/>
      <c r="K302" s="106">
        <v>30</v>
      </c>
      <c r="L302" s="106"/>
      <c r="M302" s="106"/>
    </row>
    <row r="303" customHeight="1" spans="1:13">
      <c r="A303" s="106"/>
      <c r="B303" s="287"/>
      <c r="C303" s="287" t="s">
        <v>2171</v>
      </c>
      <c r="D303" s="106">
        <v>1992</v>
      </c>
      <c r="E303" s="106" t="s">
        <v>62</v>
      </c>
      <c r="F303" s="106" t="s">
        <v>1826</v>
      </c>
      <c r="G303" s="106">
        <v>362</v>
      </c>
      <c r="H303" s="106" t="s">
        <v>105</v>
      </c>
      <c r="I303" s="106" t="s">
        <v>25</v>
      </c>
      <c r="J303" s="106"/>
      <c r="K303" s="106">
        <v>30</v>
      </c>
      <c r="L303" s="106"/>
      <c r="M303" s="106"/>
    </row>
    <row r="304" customHeight="1" spans="1:13">
      <c r="A304" s="106"/>
      <c r="B304" s="287"/>
      <c r="C304" s="287" t="s">
        <v>2172</v>
      </c>
      <c r="D304" s="106">
        <v>1992</v>
      </c>
      <c r="E304" s="106" t="s">
        <v>62</v>
      </c>
      <c r="F304" s="106" t="s">
        <v>1826</v>
      </c>
      <c r="G304" s="106">
        <v>362</v>
      </c>
      <c r="H304" s="106" t="s">
        <v>105</v>
      </c>
      <c r="I304" s="106" t="s">
        <v>25</v>
      </c>
      <c r="J304" s="106"/>
      <c r="K304" s="106">
        <v>30</v>
      </c>
      <c r="L304" s="106"/>
      <c r="M304" s="106"/>
    </row>
    <row r="305" customHeight="1" spans="1:13">
      <c r="A305" s="106"/>
      <c r="B305" s="287"/>
      <c r="C305" s="287" t="s">
        <v>2173</v>
      </c>
      <c r="D305" s="106">
        <v>1992</v>
      </c>
      <c r="E305" s="106" t="s">
        <v>62</v>
      </c>
      <c r="F305" s="106" t="s">
        <v>1826</v>
      </c>
      <c r="G305" s="106">
        <v>362</v>
      </c>
      <c r="H305" s="106" t="s">
        <v>105</v>
      </c>
      <c r="I305" s="106" t="s">
        <v>25</v>
      </c>
      <c r="J305" s="106"/>
      <c r="K305" s="106">
        <v>30</v>
      </c>
      <c r="L305" s="106"/>
      <c r="M305" s="106"/>
    </row>
    <row r="306" customHeight="1" spans="1:13">
      <c r="A306" s="106"/>
      <c r="B306" s="287"/>
      <c r="C306" s="287" t="s">
        <v>2174</v>
      </c>
      <c r="D306" s="106">
        <v>1992</v>
      </c>
      <c r="E306" s="106" t="s">
        <v>62</v>
      </c>
      <c r="F306" s="106" t="s">
        <v>1826</v>
      </c>
      <c r="G306" s="106">
        <v>362</v>
      </c>
      <c r="H306" s="106" t="s">
        <v>105</v>
      </c>
      <c r="I306" s="106" t="s">
        <v>25</v>
      </c>
      <c r="J306" s="106"/>
      <c r="K306" s="106">
        <v>30</v>
      </c>
      <c r="L306" s="106"/>
      <c r="M306" s="106"/>
    </row>
    <row r="307" customHeight="1" spans="1:13">
      <c r="A307" s="106"/>
      <c r="B307" s="287" t="s">
        <v>21</v>
      </c>
      <c r="C307" s="287" t="s">
        <v>2175</v>
      </c>
      <c r="D307" s="106">
        <v>1992</v>
      </c>
      <c r="E307" s="106" t="s">
        <v>62</v>
      </c>
      <c r="F307" s="106" t="s">
        <v>1826</v>
      </c>
      <c r="G307" s="106">
        <v>362</v>
      </c>
      <c r="H307" s="106" t="s">
        <v>105</v>
      </c>
      <c r="I307" s="106" t="s">
        <v>25</v>
      </c>
      <c r="J307" s="106"/>
      <c r="K307" s="106">
        <v>30</v>
      </c>
      <c r="L307" s="106"/>
      <c r="M307" s="106"/>
    </row>
    <row r="308" customHeight="1" spans="1:13">
      <c r="A308" s="106"/>
      <c r="B308" s="287" t="s">
        <v>21</v>
      </c>
      <c r="C308" s="287" t="s">
        <v>2176</v>
      </c>
      <c r="D308" s="106">
        <v>1992</v>
      </c>
      <c r="E308" s="106" t="s">
        <v>62</v>
      </c>
      <c r="F308" s="106" t="s">
        <v>1826</v>
      </c>
      <c r="G308" s="106">
        <v>362</v>
      </c>
      <c r="H308" s="106" t="s">
        <v>105</v>
      </c>
      <c r="I308" s="106" t="s">
        <v>25</v>
      </c>
      <c r="J308" s="106"/>
      <c r="K308" s="106">
        <v>30</v>
      </c>
      <c r="L308" s="106"/>
      <c r="M308" s="106"/>
    </row>
    <row r="309" customHeight="1" spans="1:13">
      <c r="A309" s="106"/>
      <c r="B309" s="287" t="s">
        <v>21</v>
      </c>
      <c r="C309" s="287" t="s">
        <v>2177</v>
      </c>
      <c r="D309" s="125">
        <v>2019</v>
      </c>
      <c r="E309" s="125" t="s">
        <v>1852</v>
      </c>
      <c r="F309" s="125" t="s">
        <v>1823</v>
      </c>
      <c r="G309" s="125">
        <v>87</v>
      </c>
      <c r="H309" s="125" t="s">
        <v>2178</v>
      </c>
      <c r="I309" s="125" t="s">
        <v>30</v>
      </c>
      <c r="J309" s="125"/>
      <c r="K309" s="106">
        <v>32</v>
      </c>
      <c r="L309" s="106"/>
      <c r="M309" s="106"/>
    </row>
    <row r="310" customHeight="1" spans="1:13">
      <c r="A310" s="106"/>
      <c r="B310" s="287" t="s">
        <v>21</v>
      </c>
      <c r="C310" s="287" t="s">
        <v>2179</v>
      </c>
      <c r="D310" s="125">
        <v>2019</v>
      </c>
      <c r="E310" s="125" t="s">
        <v>1099</v>
      </c>
      <c r="F310" s="125" t="s">
        <v>1848</v>
      </c>
      <c r="G310" s="125"/>
      <c r="H310" s="125"/>
      <c r="I310" s="125" t="s">
        <v>25</v>
      </c>
      <c r="J310" s="125"/>
      <c r="K310" s="106">
        <v>32</v>
      </c>
      <c r="L310" s="106"/>
      <c r="M310" s="106"/>
    </row>
    <row r="311" customHeight="1" spans="1:13">
      <c r="A311" s="106"/>
      <c r="B311" s="287" t="s">
        <v>21</v>
      </c>
      <c r="C311" s="287" t="s">
        <v>2180</v>
      </c>
      <c r="D311" s="125">
        <v>2019</v>
      </c>
      <c r="E311" s="125" t="s">
        <v>1099</v>
      </c>
      <c r="F311" s="125" t="s">
        <v>1848</v>
      </c>
      <c r="G311" s="125"/>
      <c r="H311" s="125"/>
      <c r="I311" s="125" t="s">
        <v>25</v>
      </c>
      <c r="J311" s="125"/>
      <c r="K311" s="106">
        <v>32</v>
      </c>
      <c r="L311" s="106"/>
      <c r="M311" s="106"/>
    </row>
    <row r="312" customHeight="1" spans="1:13">
      <c r="A312" s="106"/>
      <c r="B312" s="287" t="s">
        <v>21</v>
      </c>
      <c r="C312" s="287" t="s">
        <v>2181</v>
      </c>
      <c r="D312" s="125">
        <v>2019</v>
      </c>
      <c r="E312" s="125" t="s">
        <v>786</v>
      </c>
      <c r="F312" s="125" t="s">
        <v>1840</v>
      </c>
      <c r="G312" s="125">
        <v>75</v>
      </c>
      <c r="H312" s="125" t="s">
        <v>1495</v>
      </c>
      <c r="I312" s="125" t="s">
        <v>30</v>
      </c>
      <c r="J312" s="125"/>
      <c r="K312" s="106">
        <v>32</v>
      </c>
      <c r="L312" s="106"/>
      <c r="M312" s="106"/>
    </row>
    <row r="313" customHeight="1" spans="1:13">
      <c r="A313" s="106"/>
      <c r="B313" s="287" t="s">
        <v>21</v>
      </c>
      <c r="C313" s="287" t="s">
        <v>2182</v>
      </c>
      <c r="D313" s="106">
        <v>2019</v>
      </c>
      <c r="E313" s="106" t="s">
        <v>1161</v>
      </c>
      <c r="F313" s="106" t="s">
        <v>1786</v>
      </c>
      <c r="G313" s="106" t="s">
        <v>886</v>
      </c>
      <c r="H313" s="106">
        <v>209</v>
      </c>
      <c r="I313" s="106" t="s">
        <v>25</v>
      </c>
      <c r="J313" s="106"/>
      <c r="K313" s="106">
        <v>32</v>
      </c>
      <c r="L313" s="106"/>
      <c r="M313" s="106"/>
    </row>
    <row r="314" customHeight="1" spans="1:13">
      <c r="A314" s="106"/>
      <c r="B314" s="287" t="s">
        <v>21</v>
      </c>
      <c r="C314" s="287" t="s">
        <v>2183</v>
      </c>
      <c r="D314" s="106">
        <v>1992</v>
      </c>
      <c r="E314" s="106" t="s">
        <v>62</v>
      </c>
      <c r="F314" s="106" t="s">
        <v>1903</v>
      </c>
      <c r="G314" s="106">
        <v>362</v>
      </c>
      <c r="H314" s="106" t="s">
        <v>105</v>
      </c>
      <c r="I314" s="106" t="s">
        <v>25</v>
      </c>
      <c r="J314" s="106"/>
      <c r="K314" s="106">
        <v>32</v>
      </c>
      <c r="L314" s="106"/>
      <c r="M314" s="106"/>
    </row>
    <row r="315" customHeight="1" spans="1:13">
      <c r="A315" s="106"/>
      <c r="B315" s="287"/>
      <c r="C315" s="287" t="s">
        <v>2184</v>
      </c>
      <c r="D315" s="106">
        <v>1990</v>
      </c>
      <c r="E315" s="106" t="s">
        <v>2125</v>
      </c>
      <c r="F315" s="106" t="s">
        <v>288</v>
      </c>
      <c r="G315" s="106">
        <v>41</v>
      </c>
      <c r="H315" s="106" t="s">
        <v>105</v>
      </c>
      <c r="I315" s="106" t="s">
        <v>25</v>
      </c>
      <c r="J315" s="106"/>
      <c r="K315" s="106">
        <v>32</v>
      </c>
      <c r="L315" s="106"/>
      <c r="M315" s="106"/>
    </row>
    <row r="316" customHeight="1" spans="1:13">
      <c r="A316" s="106"/>
      <c r="B316" s="287"/>
      <c r="C316" s="287" t="s">
        <v>2185</v>
      </c>
      <c r="D316" s="106">
        <v>1987</v>
      </c>
      <c r="E316" s="106" t="s">
        <v>102</v>
      </c>
      <c r="F316" s="106" t="s">
        <v>2186</v>
      </c>
      <c r="G316" s="106">
        <v>10</v>
      </c>
      <c r="H316" s="106" t="s">
        <v>2072</v>
      </c>
      <c r="I316" s="106" t="s">
        <v>72</v>
      </c>
      <c r="J316" s="106"/>
      <c r="K316" s="106">
        <v>32</v>
      </c>
      <c r="L316" s="106"/>
      <c r="M316" s="106"/>
    </row>
    <row r="317" customHeight="1" spans="1:13">
      <c r="A317" s="106"/>
      <c r="B317" s="287" t="s">
        <v>21</v>
      </c>
      <c r="C317" s="287" t="s">
        <v>2187</v>
      </c>
      <c r="D317" s="106">
        <v>1981</v>
      </c>
      <c r="E317" s="106" t="s">
        <v>62</v>
      </c>
      <c r="F317" s="106" t="s">
        <v>1952</v>
      </c>
      <c r="G317" s="106">
        <v>75</v>
      </c>
      <c r="H317" s="106" t="s">
        <v>1953</v>
      </c>
      <c r="I317" s="106" t="s">
        <v>72</v>
      </c>
      <c r="J317" s="106"/>
      <c r="K317" s="106">
        <v>32</v>
      </c>
      <c r="L317" s="106"/>
      <c r="M317" s="106"/>
    </row>
    <row r="318" customHeight="1" spans="1:13">
      <c r="A318" s="106"/>
      <c r="B318" s="287" t="s">
        <v>21</v>
      </c>
      <c r="C318" s="287" t="s">
        <v>2188</v>
      </c>
      <c r="D318" s="106">
        <v>1981</v>
      </c>
      <c r="E318" s="106" t="s">
        <v>62</v>
      </c>
      <c r="F318" s="106" t="s">
        <v>1952</v>
      </c>
      <c r="G318" s="106">
        <v>75</v>
      </c>
      <c r="H318" s="106" t="s">
        <v>1953</v>
      </c>
      <c r="I318" s="106" t="s">
        <v>72</v>
      </c>
      <c r="J318" s="106"/>
      <c r="K318" s="106">
        <v>32</v>
      </c>
      <c r="L318" s="106"/>
      <c r="M318" s="106"/>
    </row>
    <row r="319" customHeight="1" spans="1:13">
      <c r="A319" s="106"/>
      <c r="B319" s="287" t="s">
        <v>21</v>
      </c>
      <c r="C319" s="287" t="s">
        <v>2189</v>
      </c>
      <c r="D319" s="106">
        <v>1981</v>
      </c>
      <c r="E319" s="106" t="s">
        <v>62</v>
      </c>
      <c r="F319" s="106" t="s">
        <v>1952</v>
      </c>
      <c r="G319" s="106">
        <v>75</v>
      </c>
      <c r="H319" s="106" t="s">
        <v>1953</v>
      </c>
      <c r="I319" s="106" t="s">
        <v>72</v>
      </c>
      <c r="J319" s="106"/>
      <c r="K319" s="106">
        <v>32</v>
      </c>
      <c r="L319" s="106"/>
      <c r="M319" s="106"/>
    </row>
    <row r="320" customHeight="1" spans="1:13">
      <c r="A320" s="106"/>
      <c r="B320" s="287" t="s">
        <v>21</v>
      </c>
      <c r="C320" s="287" t="s">
        <v>2190</v>
      </c>
      <c r="D320" s="106">
        <v>1981</v>
      </c>
      <c r="E320" s="106" t="s">
        <v>62</v>
      </c>
      <c r="F320" s="106" t="s">
        <v>1952</v>
      </c>
      <c r="G320" s="106">
        <v>75</v>
      </c>
      <c r="H320" s="106" t="s">
        <v>1953</v>
      </c>
      <c r="I320" s="106" t="s">
        <v>72</v>
      </c>
      <c r="J320" s="106"/>
      <c r="K320" s="106">
        <v>32</v>
      </c>
      <c r="L320" s="106"/>
      <c r="M320" s="106"/>
    </row>
    <row r="321" customHeight="1" spans="1:13">
      <c r="A321" s="106"/>
      <c r="B321" s="287" t="s">
        <v>21</v>
      </c>
      <c r="C321" s="287" t="s">
        <v>2191</v>
      </c>
      <c r="D321" s="106">
        <v>1981</v>
      </c>
      <c r="E321" s="106" t="s">
        <v>62</v>
      </c>
      <c r="F321" s="106" t="s">
        <v>1952</v>
      </c>
      <c r="G321" s="106">
        <v>75</v>
      </c>
      <c r="H321" s="106" t="s">
        <v>1953</v>
      </c>
      <c r="I321" s="106" t="s">
        <v>72</v>
      </c>
      <c r="J321" s="106"/>
      <c r="K321" s="106">
        <v>32</v>
      </c>
      <c r="L321" s="106"/>
      <c r="M321" s="106"/>
    </row>
    <row r="322" customHeight="1" spans="1:13">
      <c r="A322" s="106"/>
      <c r="B322" s="287" t="s">
        <v>21</v>
      </c>
      <c r="C322" s="287" t="s">
        <v>2192</v>
      </c>
      <c r="D322" s="106">
        <v>1981</v>
      </c>
      <c r="E322" s="106" t="s">
        <v>62</v>
      </c>
      <c r="F322" s="106" t="s">
        <v>1952</v>
      </c>
      <c r="G322" s="106">
        <v>75</v>
      </c>
      <c r="H322" s="106" t="s">
        <v>1953</v>
      </c>
      <c r="I322" s="106" t="s">
        <v>72</v>
      </c>
      <c r="J322" s="106"/>
      <c r="K322" s="106">
        <v>32</v>
      </c>
      <c r="L322" s="106"/>
      <c r="M322" s="106"/>
    </row>
    <row r="323" customHeight="1" spans="1:13">
      <c r="A323" s="106"/>
      <c r="B323" s="287" t="s">
        <v>21</v>
      </c>
      <c r="C323" s="287" t="s">
        <v>2193</v>
      </c>
      <c r="D323" s="106">
        <v>1981</v>
      </c>
      <c r="E323" s="106" t="s">
        <v>62</v>
      </c>
      <c r="F323" s="106" t="s">
        <v>1952</v>
      </c>
      <c r="G323" s="106">
        <v>75</v>
      </c>
      <c r="H323" s="106" t="s">
        <v>1953</v>
      </c>
      <c r="I323" s="106" t="s">
        <v>72</v>
      </c>
      <c r="J323" s="106"/>
      <c r="K323" s="106">
        <v>32</v>
      </c>
      <c r="L323" s="106"/>
      <c r="M323" s="106"/>
    </row>
    <row r="324" customHeight="1" spans="1:13">
      <c r="A324" s="106"/>
      <c r="B324" s="287" t="s">
        <v>21</v>
      </c>
      <c r="C324" s="287" t="s">
        <v>2194</v>
      </c>
      <c r="D324" s="106">
        <v>1981</v>
      </c>
      <c r="E324" s="106" t="s">
        <v>62</v>
      </c>
      <c r="F324" s="106" t="s">
        <v>1952</v>
      </c>
      <c r="G324" s="106">
        <v>75</v>
      </c>
      <c r="H324" s="106" t="s">
        <v>1953</v>
      </c>
      <c r="I324" s="106" t="s">
        <v>72</v>
      </c>
      <c r="J324" s="106"/>
      <c r="K324" s="106">
        <v>32</v>
      </c>
      <c r="L324" s="106"/>
      <c r="M324" s="106"/>
    </row>
    <row r="325" customHeight="1" spans="1:13">
      <c r="A325" s="106"/>
      <c r="B325" s="287" t="s">
        <v>21</v>
      </c>
      <c r="C325" s="287" t="s">
        <v>2195</v>
      </c>
      <c r="D325" s="106">
        <v>1981</v>
      </c>
      <c r="E325" s="106" t="s">
        <v>62</v>
      </c>
      <c r="F325" s="106" t="s">
        <v>1952</v>
      </c>
      <c r="G325" s="106">
        <v>75</v>
      </c>
      <c r="H325" s="106" t="s">
        <v>1953</v>
      </c>
      <c r="I325" s="106" t="s">
        <v>72</v>
      </c>
      <c r="J325" s="106"/>
      <c r="K325" s="106">
        <v>32</v>
      </c>
      <c r="L325" s="106"/>
      <c r="M325" s="106"/>
    </row>
    <row r="326" customHeight="1" spans="1:13">
      <c r="A326" s="106"/>
      <c r="B326" s="287" t="s">
        <v>21</v>
      </c>
      <c r="C326" s="287" t="s">
        <v>2196</v>
      </c>
      <c r="D326" s="106">
        <v>1981</v>
      </c>
      <c r="E326" s="106" t="s">
        <v>62</v>
      </c>
      <c r="F326" s="106" t="s">
        <v>1952</v>
      </c>
      <c r="G326" s="106">
        <v>75</v>
      </c>
      <c r="H326" s="106" t="s">
        <v>1953</v>
      </c>
      <c r="I326" s="106" t="s">
        <v>72</v>
      </c>
      <c r="J326" s="106"/>
      <c r="K326" s="106">
        <v>32</v>
      </c>
      <c r="L326" s="106"/>
      <c r="M326" s="106"/>
    </row>
    <row r="327" customHeight="1" spans="1:13">
      <c r="A327" s="106"/>
      <c r="B327" s="287" t="s">
        <v>21</v>
      </c>
      <c r="C327" s="287" t="s">
        <v>2197</v>
      </c>
      <c r="D327" s="106">
        <v>1981</v>
      </c>
      <c r="E327" s="106" t="s">
        <v>62</v>
      </c>
      <c r="F327" s="106" t="s">
        <v>1965</v>
      </c>
      <c r="G327" s="106">
        <v>20</v>
      </c>
      <c r="H327" s="106" t="s">
        <v>105</v>
      </c>
      <c r="I327" s="106" t="s">
        <v>72</v>
      </c>
      <c r="J327" s="106"/>
      <c r="K327" s="106">
        <v>32</v>
      </c>
      <c r="L327" s="106"/>
      <c r="M327" s="106"/>
    </row>
    <row r="328" customHeight="1" spans="1:13">
      <c r="A328" s="106"/>
      <c r="B328" s="287" t="s">
        <v>21</v>
      </c>
      <c r="C328" s="287" t="s">
        <v>2198</v>
      </c>
      <c r="D328" s="125">
        <v>2019</v>
      </c>
      <c r="E328" s="125" t="s">
        <v>956</v>
      </c>
      <c r="F328" s="125" t="s">
        <v>2199</v>
      </c>
      <c r="G328" s="289">
        <v>165</v>
      </c>
      <c r="H328" s="125"/>
      <c r="I328" s="125" t="s">
        <v>25</v>
      </c>
      <c r="J328" s="125"/>
      <c r="K328" s="106">
        <v>33</v>
      </c>
      <c r="L328" s="106"/>
      <c r="M328" s="106"/>
    </row>
    <row r="329" customHeight="1" spans="1:13">
      <c r="A329" s="106"/>
      <c r="B329" s="287" t="s">
        <v>21</v>
      </c>
      <c r="C329" s="287" t="s">
        <v>1805</v>
      </c>
      <c r="D329" s="125">
        <v>2012</v>
      </c>
      <c r="E329" s="125" t="s">
        <v>1365</v>
      </c>
      <c r="F329" s="125" t="s">
        <v>1806</v>
      </c>
      <c r="G329" s="125">
        <v>162</v>
      </c>
      <c r="H329" s="125"/>
      <c r="I329" s="125" t="s">
        <v>25</v>
      </c>
      <c r="J329" s="125"/>
      <c r="K329" s="106">
        <v>35</v>
      </c>
      <c r="L329" s="106"/>
      <c r="M329" s="106"/>
    </row>
    <row r="330" customHeight="1" spans="1:13">
      <c r="A330" s="106"/>
      <c r="B330" s="106" t="s">
        <v>21</v>
      </c>
      <c r="C330" s="287" t="s">
        <v>2200</v>
      </c>
      <c r="D330" s="299">
        <v>2019</v>
      </c>
      <c r="E330" s="125" t="s">
        <v>1099</v>
      </c>
      <c r="F330" s="125" t="s">
        <v>1840</v>
      </c>
      <c r="G330" s="125">
        <v>10</v>
      </c>
      <c r="H330" s="125" t="s">
        <v>2201</v>
      </c>
      <c r="I330" s="125" t="s">
        <v>25</v>
      </c>
      <c r="J330" s="125"/>
      <c r="K330" s="106">
        <v>35</v>
      </c>
      <c r="L330" s="106"/>
      <c r="M330" s="106"/>
    </row>
    <row r="331" customHeight="1" spans="1:13">
      <c r="A331" s="106"/>
      <c r="B331" s="287" t="s">
        <v>66</v>
      </c>
      <c r="C331" s="287" t="s">
        <v>2202</v>
      </c>
      <c r="D331" s="125">
        <v>2020</v>
      </c>
      <c r="E331" s="125" t="s">
        <v>305</v>
      </c>
      <c r="F331" s="125" t="s">
        <v>2203</v>
      </c>
      <c r="G331" s="125">
        <v>151</v>
      </c>
      <c r="H331" s="125" t="s">
        <v>2204</v>
      </c>
      <c r="I331" s="125" t="s">
        <v>467</v>
      </c>
      <c r="J331" s="125"/>
      <c r="K331" s="106">
        <v>35</v>
      </c>
      <c r="L331" s="106"/>
      <c r="M331" s="106"/>
    </row>
    <row r="332" customHeight="1" spans="1:13">
      <c r="A332" s="106"/>
      <c r="B332" s="287" t="s">
        <v>21</v>
      </c>
      <c r="C332" s="287" t="s">
        <v>2205</v>
      </c>
      <c r="D332" s="106">
        <v>2019</v>
      </c>
      <c r="E332" s="106" t="s">
        <v>1161</v>
      </c>
      <c r="F332" s="300" t="s">
        <v>2206</v>
      </c>
      <c r="G332" s="106">
        <v>245</v>
      </c>
      <c r="H332" s="106" t="s">
        <v>857</v>
      </c>
      <c r="I332" s="106" t="s">
        <v>30</v>
      </c>
      <c r="J332" s="106"/>
      <c r="K332" s="106">
        <v>35</v>
      </c>
      <c r="L332" s="106"/>
      <c r="M332" s="106"/>
    </row>
    <row r="333" customHeight="1" spans="1:13">
      <c r="A333" s="106"/>
      <c r="B333" s="287" t="s">
        <v>21</v>
      </c>
      <c r="C333" s="287" t="s">
        <v>2207</v>
      </c>
      <c r="D333" s="106">
        <v>2019</v>
      </c>
      <c r="E333" s="106" t="s">
        <v>905</v>
      </c>
      <c r="F333" s="106" t="s">
        <v>1786</v>
      </c>
      <c r="G333" s="106">
        <v>2</v>
      </c>
      <c r="H333" s="106" t="s">
        <v>2087</v>
      </c>
      <c r="I333" s="106" t="s">
        <v>30</v>
      </c>
      <c r="J333" s="106"/>
      <c r="K333" s="106">
        <v>35</v>
      </c>
      <c r="L333" s="106"/>
      <c r="M333" s="106"/>
    </row>
    <row r="334" customHeight="1" spans="1:13">
      <c r="A334" s="106"/>
      <c r="B334" s="287" t="s">
        <v>21</v>
      </c>
      <c r="C334" s="287" t="s">
        <v>2208</v>
      </c>
      <c r="D334" s="106">
        <v>2019</v>
      </c>
      <c r="E334" s="106" t="s">
        <v>905</v>
      </c>
      <c r="F334" s="106" t="s">
        <v>1786</v>
      </c>
      <c r="G334" s="106">
        <v>2</v>
      </c>
      <c r="H334" s="106" t="s">
        <v>2087</v>
      </c>
      <c r="I334" s="106" t="s">
        <v>30</v>
      </c>
      <c r="J334" s="106"/>
      <c r="K334" s="106">
        <v>35</v>
      </c>
      <c r="L334" s="106"/>
      <c r="M334" s="106"/>
    </row>
    <row r="335" customHeight="1" spans="1:13">
      <c r="A335" s="106"/>
      <c r="B335" s="287" t="s">
        <v>66</v>
      </c>
      <c r="C335" s="106">
        <v>7880445</v>
      </c>
      <c r="D335" s="106">
        <v>2020</v>
      </c>
      <c r="E335" s="106" t="s">
        <v>786</v>
      </c>
      <c r="F335" s="106" t="s">
        <v>2209</v>
      </c>
      <c r="G335" s="106" t="s">
        <v>2210</v>
      </c>
      <c r="H335" s="106" t="s">
        <v>901</v>
      </c>
      <c r="I335" s="106" t="s">
        <v>68</v>
      </c>
      <c r="J335" s="106"/>
      <c r="K335" s="106">
        <v>35</v>
      </c>
      <c r="L335" s="106"/>
      <c r="M335" s="106"/>
    </row>
    <row r="336" customHeight="1" spans="1:13">
      <c r="A336" s="106"/>
      <c r="B336" s="287" t="s">
        <v>21</v>
      </c>
      <c r="C336" s="287" t="s">
        <v>2211</v>
      </c>
      <c r="D336" s="106">
        <v>2019</v>
      </c>
      <c r="E336" s="106" t="s">
        <v>2212</v>
      </c>
      <c r="F336" s="106" t="s">
        <v>1848</v>
      </c>
      <c r="G336" s="106">
        <v>297</v>
      </c>
      <c r="H336" s="106"/>
      <c r="I336" s="106" t="s">
        <v>30</v>
      </c>
      <c r="J336" s="106"/>
      <c r="K336" s="106">
        <v>35</v>
      </c>
      <c r="L336" s="106"/>
      <c r="M336" s="106"/>
    </row>
    <row r="337" customHeight="1" spans="1:13">
      <c r="A337" s="106"/>
      <c r="B337" s="287" t="s">
        <v>21</v>
      </c>
      <c r="C337" s="287" t="s">
        <v>2213</v>
      </c>
      <c r="D337" s="106">
        <v>2019</v>
      </c>
      <c r="E337" s="106" t="s">
        <v>956</v>
      </c>
      <c r="F337" s="106" t="s">
        <v>1840</v>
      </c>
      <c r="G337" s="106"/>
      <c r="H337" s="106">
        <v>541</v>
      </c>
      <c r="I337" s="106" t="s">
        <v>30</v>
      </c>
      <c r="J337" s="106"/>
      <c r="K337" s="106">
        <v>35</v>
      </c>
      <c r="L337" s="106"/>
      <c r="M337" s="106"/>
    </row>
    <row r="338" customHeight="1" spans="1:13">
      <c r="A338" s="106"/>
      <c r="B338" s="287" t="s">
        <v>21</v>
      </c>
      <c r="C338" s="287" t="s">
        <v>2214</v>
      </c>
      <c r="D338" s="106">
        <v>2019</v>
      </c>
      <c r="E338" s="106" t="s">
        <v>956</v>
      </c>
      <c r="F338" s="106" t="s">
        <v>1840</v>
      </c>
      <c r="G338" s="106"/>
      <c r="H338" s="106">
        <v>541</v>
      </c>
      <c r="I338" s="106" t="s">
        <v>30</v>
      </c>
      <c r="J338" s="106"/>
      <c r="K338" s="106">
        <v>35</v>
      </c>
      <c r="L338" s="106"/>
      <c r="M338" s="106"/>
    </row>
    <row r="339" customHeight="1" spans="1:13">
      <c r="A339" s="106"/>
      <c r="B339" s="287" t="s">
        <v>21</v>
      </c>
      <c r="C339" s="287" t="s">
        <v>2215</v>
      </c>
      <c r="D339" s="106">
        <v>2019</v>
      </c>
      <c r="E339" s="106" t="s">
        <v>956</v>
      </c>
      <c r="F339" s="106" t="s">
        <v>1840</v>
      </c>
      <c r="G339" s="106"/>
      <c r="H339" s="106">
        <v>541</v>
      </c>
      <c r="I339" s="106" t="s">
        <v>30</v>
      </c>
      <c r="J339" s="106"/>
      <c r="K339" s="106">
        <v>35</v>
      </c>
      <c r="L339" s="106"/>
      <c r="M339" s="106"/>
    </row>
    <row r="340" customHeight="1" spans="1:13">
      <c r="A340" s="106"/>
      <c r="B340" s="287" t="s">
        <v>21</v>
      </c>
      <c r="C340" s="287" t="s">
        <v>2216</v>
      </c>
      <c r="D340" s="106">
        <v>2019</v>
      </c>
      <c r="E340" s="106" t="s">
        <v>956</v>
      </c>
      <c r="F340" s="106" t="s">
        <v>1840</v>
      </c>
      <c r="G340" s="106"/>
      <c r="H340" s="106">
        <v>541</v>
      </c>
      <c r="I340" s="106" t="s">
        <v>30</v>
      </c>
      <c r="J340" s="106"/>
      <c r="K340" s="106">
        <v>35</v>
      </c>
      <c r="L340" s="106"/>
      <c r="M340" s="106"/>
    </row>
    <row r="341" customHeight="1" spans="1:13">
      <c r="A341" s="106"/>
      <c r="B341" s="287" t="s">
        <v>21</v>
      </c>
      <c r="C341" s="287" t="s">
        <v>2217</v>
      </c>
      <c r="D341" s="106">
        <v>2019</v>
      </c>
      <c r="E341" s="106" t="s">
        <v>956</v>
      </c>
      <c r="F341" s="106" t="s">
        <v>1840</v>
      </c>
      <c r="G341" s="106"/>
      <c r="H341" s="106">
        <v>541</v>
      </c>
      <c r="I341" s="106" t="s">
        <v>30</v>
      </c>
      <c r="J341" s="106"/>
      <c r="K341" s="106">
        <v>35</v>
      </c>
      <c r="L341" s="106"/>
      <c r="M341" s="106"/>
    </row>
    <row r="342" customHeight="1" spans="1:13">
      <c r="A342" s="106"/>
      <c r="B342" s="287" t="s">
        <v>21</v>
      </c>
      <c r="C342" s="287" t="s">
        <v>2218</v>
      </c>
      <c r="D342" s="106">
        <v>1988</v>
      </c>
      <c r="E342" s="106" t="s">
        <v>102</v>
      </c>
      <c r="F342" s="106" t="s">
        <v>1868</v>
      </c>
      <c r="G342" s="106" t="s">
        <v>1865</v>
      </c>
      <c r="H342" s="106">
        <v>127</v>
      </c>
      <c r="I342" s="106" t="s">
        <v>2219</v>
      </c>
      <c r="J342" s="106"/>
      <c r="K342" s="106">
        <v>35</v>
      </c>
      <c r="L342" s="106"/>
      <c r="M342" s="106"/>
    </row>
    <row r="343" customHeight="1" spans="1:13">
      <c r="A343" s="106"/>
      <c r="B343" s="287" t="s">
        <v>21</v>
      </c>
      <c r="C343" s="287" t="s">
        <v>2220</v>
      </c>
      <c r="D343" s="106">
        <v>1988</v>
      </c>
      <c r="E343" s="106" t="s">
        <v>102</v>
      </c>
      <c r="F343" s="106" t="s">
        <v>1868</v>
      </c>
      <c r="G343" s="106" t="s">
        <v>1865</v>
      </c>
      <c r="H343" s="106">
        <v>127</v>
      </c>
      <c r="I343" s="106" t="s">
        <v>25</v>
      </c>
      <c r="J343" s="106"/>
      <c r="K343" s="106">
        <v>35</v>
      </c>
      <c r="L343" s="106"/>
      <c r="M343" s="106"/>
    </row>
    <row r="344" customHeight="1" spans="1:13">
      <c r="A344" s="106"/>
      <c r="B344" s="287" t="s">
        <v>21</v>
      </c>
      <c r="C344" s="287" t="s">
        <v>2221</v>
      </c>
      <c r="D344" s="106">
        <v>1988</v>
      </c>
      <c r="E344" s="106" t="s">
        <v>102</v>
      </c>
      <c r="F344" s="106" t="s">
        <v>1868</v>
      </c>
      <c r="G344" s="106" t="s">
        <v>1865</v>
      </c>
      <c r="H344" s="106">
        <v>127</v>
      </c>
      <c r="I344" s="106" t="s">
        <v>25</v>
      </c>
      <c r="J344" s="106"/>
      <c r="K344" s="106">
        <v>35</v>
      </c>
      <c r="L344" s="106"/>
      <c r="M344" s="106"/>
    </row>
    <row r="345" customHeight="1" spans="1:13">
      <c r="A345" s="106"/>
      <c r="B345" s="287" t="s">
        <v>21</v>
      </c>
      <c r="C345" s="287" t="s">
        <v>2222</v>
      </c>
      <c r="D345" s="106">
        <v>1988</v>
      </c>
      <c r="E345" s="106" t="s">
        <v>102</v>
      </c>
      <c r="F345" s="106" t="s">
        <v>1868</v>
      </c>
      <c r="G345" s="106" t="s">
        <v>1865</v>
      </c>
      <c r="H345" s="106">
        <v>127</v>
      </c>
      <c r="I345" s="106" t="s">
        <v>25</v>
      </c>
      <c r="J345" s="106"/>
      <c r="K345" s="106">
        <v>35</v>
      </c>
      <c r="L345" s="106"/>
      <c r="M345" s="106"/>
    </row>
    <row r="346" customHeight="1" spans="1:13">
      <c r="A346" s="106"/>
      <c r="B346" s="287" t="s">
        <v>21</v>
      </c>
      <c r="C346" s="287" t="s">
        <v>2223</v>
      </c>
      <c r="D346" s="106">
        <v>1988</v>
      </c>
      <c r="E346" s="106" t="s">
        <v>102</v>
      </c>
      <c r="F346" s="106" t="s">
        <v>1868</v>
      </c>
      <c r="G346" s="106" t="s">
        <v>1865</v>
      </c>
      <c r="H346" s="106">
        <v>127</v>
      </c>
      <c r="I346" s="106" t="s">
        <v>25</v>
      </c>
      <c r="J346" s="106"/>
      <c r="K346" s="106">
        <v>35</v>
      </c>
      <c r="L346" s="106"/>
      <c r="M346" s="106"/>
    </row>
    <row r="347" customHeight="1" spans="1:13">
      <c r="A347" s="106"/>
      <c r="B347" s="287" t="s">
        <v>21</v>
      </c>
      <c r="C347" s="287" t="s">
        <v>2224</v>
      </c>
      <c r="D347" s="106">
        <v>1988</v>
      </c>
      <c r="E347" s="106" t="s">
        <v>102</v>
      </c>
      <c r="F347" s="106" t="s">
        <v>1868</v>
      </c>
      <c r="G347" s="106" t="s">
        <v>1865</v>
      </c>
      <c r="H347" s="106">
        <v>127</v>
      </c>
      <c r="I347" s="106" t="s">
        <v>25</v>
      </c>
      <c r="J347" s="106"/>
      <c r="K347" s="106">
        <v>35</v>
      </c>
      <c r="L347" s="106"/>
      <c r="M347" s="106"/>
    </row>
    <row r="348" customHeight="1" spans="1:13">
      <c r="A348" s="106"/>
      <c r="B348" s="287" t="s">
        <v>21</v>
      </c>
      <c r="C348" s="287" t="s">
        <v>2225</v>
      </c>
      <c r="D348" s="106">
        <v>1988</v>
      </c>
      <c r="E348" s="106" t="s">
        <v>102</v>
      </c>
      <c r="F348" s="106" t="s">
        <v>1917</v>
      </c>
      <c r="G348" s="106" t="s">
        <v>1865</v>
      </c>
      <c r="H348" s="106">
        <v>130</v>
      </c>
      <c r="I348" s="106" t="s">
        <v>25</v>
      </c>
      <c r="J348" s="106"/>
      <c r="K348" s="106">
        <v>35</v>
      </c>
      <c r="L348" s="106"/>
      <c r="M348" s="106"/>
    </row>
    <row r="349" customHeight="1" spans="1:13">
      <c r="A349" s="106"/>
      <c r="B349" s="287" t="s">
        <v>21</v>
      </c>
      <c r="C349" s="106">
        <v>52171155</v>
      </c>
      <c r="D349" s="106">
        <v>1988</v>
      </c>
      <c r="E349" s="106" t="s">
        <v>102</v>
      </c>
      <c r="F349" s="106" t="s">
        <v>1993</v>
      </c>
      <c r="G349" s="106"/>
      <c r="H349" s="106">
        <v>67</v>
      </c>
      <c r="I349" s="106" t="s">
        <v>72</v>
      </c>
      <c r="J349" s="106"/>
      <c r="K349" s="106">
        <v>35</v>
      </c>
      <c r="L349" s="106"/>
      <c r="M349" s="106"/>
    </row>
    <row r="350" customHeight="1" spans="1:13">
      <c r="A350" s="106"/>
      <c r="B350" s="287" t="s">
        <v>21</v>
      </c>
      <c r="C350" s="287" t="s">
        <v>2226</v>
      </c>
      <c r="D350" s="106">
        <v>2007</v>
      </c>
      <c r="E350" s="106" t="s">
        <v>2227</v>
      </c>
      <c r="F350" s="106" t="s">
        <v>2228</v>
      </c>
      <c r="G350" s="106"/>
      <c r="H350" s="106">
        <v>2</v>
      </c>
      <c r="I350" s="106" t="s">
        <v>666</v>
      </c>
      <c r="J350" s="106"/>
      <c r="K350" s="106">
        <v>35</v>
      </c>
      <c r="L350" s="106"/>
      <c r="M350" s="106"/>
    </row>
    <row r="351" customHeight="1" spans="1:13">
      <c r="A351" s="106"/>
      <c r="B351" s="287" t="s">
        <v>21</v>
      </c>
      <c r="C351" s="106">
        <v>15495354</v>
      </c>
      <c r="D351" s="106">
        <v>1988</v>
      </c>
      <c r="E351" s="106" t="s">
        <v>102</v>
      </c>
      <c r="F351" s="106" t="s">
        <v>2114</v>
      </c>
      <c r="G351" s="106"/>
      <c r="H351" s="106">
        <v>16</v>
      </c>
      <c r="I351" s="106" t="s">
        <v>25</v>
      </c>
      <c r="J351" s="106"/>
      <c r="K351" s="106">
        <v>35</v>
      </c>
      <c r="L351" s="106"/>
      <c r="M351" s="106"/>
    </row>
    <row r="352" customHeight="1" spans="1:13">
      <c r="A352" s="106"/>
      <c r="B352" s="287" t="s">
        <v>21</v>
      </c>
      <c r="C352" s="287" t="s">
        <v>2229</v>
      </c>
      <c r="D352" s="106">
        <v>2019</v>
      </c>
      <c r="E352" s="106" t="s">
        <v>884</v>
      </c>
      <c r="F352" s="106" t="s">
        <v>1786</v>
      </c>
      <c r="G352" s="106" t="s">
        <v>884</v>
      </c>
      <c r="H352" s="106">
        <v>269</v>
      </c>
      <c r="I352" s="106" t="s">
        <v>30</v>
      </c>
      <c r="J352" s="106"/>
      <c r="K352" s="106">
        <v>35</v>
      </c>
      <c r="L352" s="106"/>
      <c r="M352" s="106"/>
    </row>
    <row r="353" customHeight="1" spans="1:13">
      <c r="A353" s="106"/>
      <c r="B353" s="287" t="s">
        <v>21</v>
      </c>
      <c r="C353" s="287" t="s">
        <v>2230</v>
      </c>
      <c r="D353" s="106">
        <v>1988</v>
      </c>
      <c r="E353" s="106" t="s">
        <v>102</v>
      </c>
      <c r="F353" s="106" t="s">
        <v>1868</v>
      </c>
      <c r="G353" s="106" t="s">
        <v>1865</v>
      </c>
      <c r="H353" s="106">
        <v>127</v>
      </c>
      <c r="I353" s="106" t="s">
        <v>25</v>
      </c>
      <c r="J353" s="106"/>
      <c r="K353" s="106">
        <v>35</v>
      </c>
      <c r="L353" s="106"/>
      <c r="M353" s="106"/>
    </row>
    <row r="354" customHeight="1" spans="1:13">
      <c r="A354" s="106"/>
      <c r="B354" s="287" t="s">
        <v>21</v>
      </c>
      <c r="C354" s="287" t="s">
        <v>2231</v>
      </c>
      <c r="D354" s="106">
        <v>2019</v>
      </c>
      <c r="E354" s="106" t="s">
        <v>956</v>
      </c>
      <c r="F354" s="106" t="s">
        <v>1848</v>
      </c>
      <c r="G354" s="106">
        <v>298</v>
      </c>
      <c r="H354" s="106" t="s">
        <v>851</v>
      </c>
      <c r="I354" s="106" t="s">
        <v>25</v>
      </c>
      <c r="J354" s="106"/>
      <c r="K354" s="106">
        <v>35</v>
      </c>
      <c r="L354" s="106"/>
      <c r="M354" s="106"/>
    </row>
    <row r="355" customHeight="1" spans="1:13">
      <c r="A355" s="106"/>
      <c r="B355" s="287"/>
      <c r="C355" s="287" t="s">
        <v>2232</v>
      </c>
      <c r="D355" s="106">
        <v>1987</v>
      </c>
      <c r="E355" s="106" t="s">
        <v>102</v>
      </c>
      <c r="F355" s="106" t="s">
        <v>2019</v>
      </c>
      <c r="G355" s="106">
        <v>106</v>
      </c>
      <c r="H355" s="106" t="s">
        <v>105</v>
      </c>
      <c r="I355" s="106" t="s">
        <v>25</v>
      </c>
      <c r="J355" s="106"/>
      <c r="K355" s="106">
        <v>35</v>
      </c>
      <c r="L355" s="106"/>
      <c r="M355" s="106"/>
    </row>
    <row r="356" customHeight="1" spans="1:13">
      <c r="A356" s="106"/>
      <c r="B356" s="287"/>
      <c r="C356" s="287" t="s">
        <v>2233</v>
      </c>
      <c r="D356" s="106">
        <v>1987</v>
      </c>
      <c r="E356" s="106" t="s">
        <v>102</v>
      </c>
      <c r="F356" s="106" t="s">
        <v>1864</v>
      </c>
      <c r="G356" s="106">
        <v>9</v>
      </c>
      <c r="H356" s="106" t="s">
        <v>105</v>
      </c>
      <c r="I356" s="106" t="s">
        <v>72</v>
      </c>
      <c r="J356" s="106"/>
      <c r="K356" s="106">
        <v>35</v>
      </c>
      <c r="L356" s="106"/>
      <c r="M356" s="106"/>
    </row>
    <row r="357" customHeight="1" spans="1:13">
      <c r="A357" s="106"/>
      <c r="B357" s="287"/>
      <c r="C357" s="287" t="s">
        <v>2234</v>
      </c>
      <c r="D357" s="106">
        <v>1988</v>
      </c>
      <c r="E357" s="106" t="s">
        <v>102</v>
      </c>
      <c r="F357" s="106" t="s">
        <v>2235</v>
      </c>
      <c r="G357" s="106">
        <v>43</v>
      </c>
      <c r="H357" s="106" t="s">
        <v>105</v>
      </c>
      <c r="I357" s="106" t="s">
        <v>666</v>
      </c>
      <c r="J357" s="106"/>
      <c r="K357" s="106">
        <v>35</v>
      </c>
      <c r="L357" s="106"/>
      <c r="M357" s="106"/>
    </row>
    <row r="358" customHeight="1" spans="1:13">
      <c r="A358" s="106"/>
      <c r="B358" s="287"/>
      <c r="C358" s="287" t="s">
        <v>2236</v>
      </c>
      <c r="D358" s="106">
        <v>1988</v>
      </c>
      <c r="E358" s="106" t="s">
        <v>102</v>
      </c>
      <c r="F358" s="106" t="s">
        <v>2235</v>
      </c>
      <c r="G358" s="106">
        <v>43</v>
      </c>
      <c r="H358" s="106" t="s">
        <v>105</v>
      </c>
      <c r="I358" s="106" t="s">
        <v>666</v>
      </c>
      <c r="J358" s="106"/>
      <c r="K358" s="106">
        <v>35</v>
      </c>
      <c r="L358" s="106"/>
      <c r="M358" s="106"/>
    </row>
    <row r="359" customHeight="1" spans="1:13">
      <c r="A359" s="106"/>
      <c r="B359" s="287"/>
      <c r="C359" s="287" t="s">
        <v>2237</v>
      </c>
      <c r="D359" s="106">
        <v>1988</v>
      </c>
      <c r="E359" s="106" t="s">
        <v>102</v>
      </c>
      <c r="F359" s="106" t="s">
        <v>288</v>
      </c>
      <c r="G359" s="106">
        <v>7</v>
      </c>
      <c r="H359" s="106" t="s">
        <v>1567</v>
      </c>
      <c r="I359" s="106" t="s">
        <v>1138</v>
      </c>
      <c r="J359" s="106"/>
      <c r="K359" s="106">
        <v>35</v>
      </c>
      <c r="L359" s="106"/>
      <c r="M359" s="106"/>
    </row>
    <row r="360" customHeight="1" spans="1:13">
      <c r="A360" s="106"/>
      <c r="B360" s="287"/>
      <c r="C360" s="287" t="s">
        <v>2238</v>
      </c>
      <c r="D360" s="106">
        <v>1988</v>
      </c>
      <c r="E360" s="106" t="s">
        <v>102</v>
      </c>
      <c r="F360" s="106" t="s">
        <v>288</v>
      </c>
      <c r="G360" s="106">
        <v>7</v>
      </c>
      <c r="H360" s="106" t="s">
        <v>1567</v>
      </c>
      <c r="I360" s="106" t="s">
        <v>1138</v>
      </c>
      <c r="J360" s="106"/>
      <c r="K360" s="106">
        <v>35</v>
      </c>
      <c r="L360" s="106"/>
      <c r="M360" s="106"/>
    </row>
    <row r="361" customHeight="1" spans="1:13">
      <c r="A361" s="106"/>
      <c r="B361" s="287"/>
      <c r="C361" s="287" t="s">
        <v>2239</v>
      </c>
      <c r="D361" s="106">
        <v>1989</v>
      </c>
      <c r="E361" s="106" t="s">
        <v>102</v>
      </c>
      <c r="F361" s="106" t="s">
        <v>288</v>
      </c>
      <c r="G361" s="106">
        <v>3</v>
      </c>
      <c r="H361" s="106" t="s">
        <v>1567</v>
      </c>
      <c r="I361" s="106" t="s">
        <v>72</v>
      </c>
      <c r="J361" s="106"/>
      <c r="K361" s="106">
        <v>35</v>
      </c>
      <c r="L361" s="106"/>
      <c r="M361" s="106"/>
    </row>
    <row r="362" customHeight="1" spans="1:13">
      <c r="A362" s="106"/>
      <c r="B362" s="287"/>
      <c r="C362" s="287" t="s">
        <v>2240</v>
      </c>
      <c r="D362" s="106">
        <v>1989</v>
      </c>
      <c r="E362" s="106" t="s">
        <v>102</v>
      </c>
      <c r="F362" s="106" t="s">
        <v>288</v>
      </c>
      <c r="G362" s="106">
        <v>3</v>
      </c>
      <c r="H362" s="106" t="s">
        <v>1567</v>
      </c>
      <c r="I362" s="106" t="s">
        <v>72</v>
      </c>
      <c r="J362" s="106"/>
      <c r="K362" s="106">
        <v>35</v>
      </c>
      <c r="L362" s="106"/>
      <c r="M362" s="106"/>
    </row>
    <row r="363" customHeight="1" spans="1:13">
      <c r="A363" s="106"/>
      <c r="B363" s="287"/>
      <c r="C363" s="287" t="s">
        <v>2241</v>
      </c>
      <c r="D363" s="106">
        <v>1989</v>
      </c>
      <c r="E363" s="106" t="s">
        <v>1995</v>
      </c>
      <c r="F363" s="106" t="s">
        <v>1996</v>
      </c>
      <c r="G363" s="106">
        <v>138</v>
      </c>
      <c r="H363" s="106" t="s">
        <v>105</v>
      </c>
      <c r="I363" s="106" t="s">
        <v>25</v>
      </c>
      <c r="J363" s="106"/>
      <c r="K363" s="106">
        <v>35</v>
      </c>
      <c r="L363" s="106"/>
      <c r="M363" s="106"/>
    </row>
    <row r="364" customHeight="1" spans="1:13">
      <c r="A364" s="106"/>
      <c r="B364" s="287" t="s">
        <v>21</v>
      </c>
      <c r="C364" s="287" t="s">
        <v>2242</v>
      </c>
      <c r="D364" s="106">
        <v>1988</v>
      </c>
      <c r="E364" s="106" t="s">
        <v>102</v>
      </c>
      <c r="F364" s="106" t="s">
        <v>1868</v>
      </c>
      <c r="G364" s="106"/>
      <c r="H364" s="106">
        <v>115</v>
      </c>
      <c r="I364" s="106" t="s">
        <v>72</v>
      </c>
      <c r="J364" s="106"/>
      <c r="K364" s="106">
        <v>36</v>
      </c>
      <c r="L364" s="106"/>
      <c r="M364" s="106"/>
    </row>
    <row r="365" customHeight="1" spans="1:13">
      <c r="A365" s="106"/>
      <c r="B365" s="287"/>
      <c r="C365" s="287" t="s">
        <v>2243</v>
      </c>
      <c r="D365" s="106">
        <v>1988</v>
      </c>
      <c r="E365" s="106" t="s">
        <v>2244</v>
      </c>
      <c r="F365" s="106" t="s">
        <v>2114</v>
      </c>
      <c r="G365" s="106">
        <v>16</v>
      </c>
      <c r="H365" s="106" t="s">
        <v>105</v>
      </c>
      <c r="I365" s="106" t="s">
        <v>25</v>
      </c>
      <c r="J365" s="106"/>
      <c r="K365" s="106">
        <v>36</v>
      </c>
      <c r="L365" s="106"/>
      <c r="M365" s="106"/>
    </row>
    <row r="366" customHeight="1" spans="1:13">
      <c r="A366" s="106"/>
      <c r="B366" s="287" t="s">
        <v>21</v>
      </c>
      <c r="C366" s="287" t="s">
        <v>2245</v>
      </c>
      <c r="D366" s="106">
        <v>1987</v>
      </c>
      <c r="E366" s="106" t="s">
        <v>102</v>
      </c>
      <c r="F366" s="106" t="s">
        <v>1965</v>
      </c>
      <c r="G366" s="106"/>
      <c r="H366" s="106">
        <v>1</v>
      </c>
      <c r="I366" s="106" t="s">
        <v>72</v>
      </c>
      <c r="J366" s="106"/>
      <c r="K366" s="106">
        <v>37</v>
      </c>
      <c r="L366" s="106"/>
      <c r="M366" s="106"/>
    </row>
    <row r="367" customHeight="1" spans="1:13">
      <c r="A367" s="106"/>
      <c r="B367" s="287" t="s">
        <v>21</v>
      </c>
      <c r="C367" s="287" t="s">
        <v>2246</v>
      </c>
      <c r="D367" s="125">
        <v>2019</v>
      </c>
      <c r="E367" s="125" t="s">
        <v>786</v>
      </c>
      <c r="F367" s="125" t="s">
        <v>2247</v>
      </c>
      <c r="G367" s="125">
        <v>250</v>
      </c>
      <c r="H367" s="125"/>
      <c r="I367" s="125" t="s">
        <v>30</v>
      </c>
      <c r="J367" s="125"/>
      <c r="K367" s="106">
        <v>40</v>
      </c>
      <c r="L367" s="106"/>
      <c r="M367" s="106"/>
    </row>
    <row r="368" customHeight="1" spans="1:13">
      <c r="A368" s="106"/>
      <c r="B368" s="287" t="s">
        <v>21</v>
      </c>
      <c r="C368" s="287" t="s">
        <v>2248</v>
      </c>
      <c r="D368" s="125">
        <v>2019</v>
      </c>
      <c r="E368" s="125" t="s">
        <v>786</v>
      </c>
      <c r="F368" s="125" t="s">
        <v>2247</v>
      </c>
      <c r="G368" s="125">
        <v>250</v>
      </c>
      <c r="H368" s="125"/>
      <c r="I368" s="125" t="s">
        <v>30</v>
      </c>
      <c r="J368" s="125"/>
      <c r="K368" s="106">
        <v>40</v>
      </c>
      <c r="L368" s="106"/>
      <c r="M368" s="106"/>
    </row>
    <row r="369" customHeight="1" spans="1:13">
      <c r="A369" s="106"/>
      <c r="B369" s="287" t="s">
        <v>21</v>
      </c>
      <c r="C369" s="287" t="s">
        <v>2249</v>
      </c>
      <c r="D369" s="125">
        <v>2019</v>
      </c>
      <c r="E369" s="125" t="s">
        <v>786</v>
      </c>
      <c r="F369" s="125" t="s">
        <v>2247</v>
      </c>
      <c r="G369" s="125">
        <v>250</v>
      </c>
      <c r="H369" s="125"/>
      <c r="I369" s="125" t="s">
        <v>30</v>
      </c>
      <c r="J369" s="125"/>
      <c r="K369" s="106">
        <v>40</v>
      </c>
      <c r="L369" s="106"/>
      <c r="M369" s="106"/>
    </row>
    <row r="370" customHeight="1" spans="1:13">
      <c r="A370" s="106"/>
      <c r="B370" s="287" t="s">
        <v>21</v>
      </c>
      <c r="C370" s="287" t="s">
        <v>2250</v>
      </c>
      <c r="D370" s="125">
        <v>2019</v>
      </c>
      <c r="E370" s="125" t="s">
        <v>884</v>
      </c>
      <c r="F370" s="125" t="s">
        <v>1449</v>
      </c>
      <c r="G370" s="125">
        <v>223</v>
      </c>
      <c r="H370" s="125" t="s">
        <v>932</v>
      </c>
      <c r="I370" s="125" t="s">
        <v>30</v>
      </c>
      <c r="J370" s="125"/>
      <c r="K370" s="106">
        <v>40</v>
      </c>
      <c r="L370" s="106"/>
      <c r="M370" s="106"/>
    </row>
    <row r="371" customHeight="1" spans="1:13">
      <c r="A371" s="106"/>
      <c r="B371" s="287" t="s">
        <v>21</v>
      </c>
      <c r="C371" s="287" t="s">
        <v>2251</v>
      </c>
      <c r="D371" s="125">
        <v>2019</v>
      </c>
      <c r="E371" s="125" t="s">
        <v>2252</v>
      </c>
      <c r="F371" s="125" t="s">
        <v>1848</v>
      </c>
      <c r="G371" s="125">
        <v>259</v>
      </c>
      <c r="H371" s="125" t="s">
        <v>2253</v>
      </c>
      <c r="I371" s="125" t="s">
        <v>25</v>
      </c>
      <c r="J371" s="125"/>
      <c r="K371" s="106">
        <v>40</v>
      </c>
      <c r="L371" s="106"/>
      <c r="M371" s="106"/>
    </row>
    <row r="372" customHeight="1" spans="1:13">
      <c r="A372" s="106"/>
      <c r="B372" s="287" t="s">
        <v>66</v>
      </c>
      <c r="C372" s="287" t="s">
        <v>2254</v>
      </c>
      <c r="D372" s="125">
        <v>2020</v>
      </c>
      <c r="E372" s="125" t="s">
        <v>954</v>
      </c>
      <c r="F372" s="125" t="s">
        <v>1786</v>
      </c>
      <c r="G372" s="125">
        <v>2</v>
      </c>
      <c r="H372" s="125" t="s">
        <v>2255</v>
      </c>
      <c r="I372" s="125" t="s">
        <v>68</v>
      </c>
      <c r="J372" s="125"/>
      <c r="K372" s="106">
        <v>40</v>
      </c>
      <c r="L372" s="106"/>
      <c r="M372" s="106"/>
    </row>
    <row r="373" customHeight="1" spans="1:13">
      <c r="A373" s="106"/>
      <c r="B373" s="287" t="s">
        <v>21</v>
      </c>
      <c r="C373" s="287" t="s">
        <v>2256</v>
      </c>
      <c r="D373" s="290">
        <v>2019</v>
      </c>
      <c r="E373" s="290" t="s">
        <v>1852</v>
      </c>
      <c r="F373" s="290" t="s">
        <v>1848</v>
      </c>
      <c r="G373" s="290">
        <v>297</v>
      </c>
      <c r="H373" s="290" t="s">
        <v>2257</v>
      </c>
      <c r="I373" s="290" t="s">
        <v>72</v>
      </c>
      <c r="J373" s="106"/>
      <c r="K373" s="106">
        <v>40</v>
      </c>
      <c r="L373" s="106"/>
      <c r="M373" s="106"/>
    </row>
    <row r="374" customHeight="1" spans="1:13">
      <c r="A374" s="106"/>
      <c r="B374" s="287" t="s">
        <v>21</v>
      </c>
      <c r="C374" s="287" t="s">
        <v>2258</v>
      </c>
      <c r="D374" s="106">
        <v>2019</v>
      </c>
      <c r="E374" s="106" t="s">
        <v>1161</v>
      </c>
      <c r="F374" s="106" t="s">
        <v>1786</v>
      </c>
      <c r="G374" s="106">
        <v>209</v>
      </c>
      <c r="H374" s="106" t="s">
        <v>932</v>
      </c>
      <c r="I374" s="106" t="s">
        <v>25</v>
      </c>
      <c r="J374" s="106"/>
      <c r="K374" s="106">
        <v>40</v>
      </c>
      <c r="L374" s="106"/>
      <c r="M374" s="106"/>
    </row>
    <row r="375" customHeight="1" spans="1:13">
      <c r="A375" s="106"/>
      <c r="B375" s="287" t="s">
        <v>66</v>
      </c>
      <c r="C375" s="106">
        <v>6163036</v>
      </c>
      <c r="D375" s="106">
        <v>2020</v>
      </c>
      <c r="E375" s="106" t="s">
        <v>786</v>
      </c>
      <c r="F375" s="106" t="s">
        <v>2259</v>
      </c>
      <c r="G375" s="106" t="s">
        <v>2210</v>
      </c>
      <c r="H375" s="106" t="s">
        <v>2260</v>
      </c>
      <c r="I375" s="106" t="s">
        <v>68</v>
      </c>
      <c r="J375" s="106"/>
      <c r="K375" s="106">
        <v>40</v>
      </c>
      <c r="L375" s="106"/>
      <c r="M375" s="106"/>
    </row>
    <row r="376" customHeight="1" spans="1:13">
      <c r="A376" s="106"/>
      <c r="B376" s="287" t="s">
        <v>66</v>
      </c>
      <c r="C376" s="106">
        <v>2030574</v>
      </c>
      <c r="D376" s="106">
        <v>2020</v>
      </c>
      <c r="E376" s="106" t="s">
        <v>786</v>
      </c>
      <c r="F376" s="106" t="s">
        <v>2259</v>
      </c>
      <c r="G376" s="106" t="s">
        <v>2210</v>
      </c>
      <c r="H376" s="106" t="s">
        <v>2260</v>
      </c>
      <c r="I376" s="106" t="s">
        <v>68</v>
      </c>
      <c r="J376" s="106"/>
      <c r="K376" s="106">
        <v>40</v>
      </c>
      <c r="L376" s="106"/>
      <c r="M376" s="106"/>
    </row>
    <row r="377" customHeight="1" spans="1:13">
      <c r="A377" s="106"/>
      <c r="B377" s="287" t="s">
        <v>21</v>
      </c>
      <c r="C377" s="287" t="s">
        <v>2261</v>
      </c>
      <c r="D377" s="106">
        <v>2020</v>
      </c>
      <c r="E377" s="106" t="s">
        <v>1847</v>
      </c>
      <c r="F377" s="106" t="s">
        <v>1978</v>
      </c>
      <c r="G377" s="106">
        <v>43</v>
      </c>
      <c r="H377" s="106" t="s">
        <v>2262</v>
      </c>
      <c r="I377" s="106" t="s">
        <v>30</v>
      </c>
      <c r="J377" s="106"/>
      <c r="K377" s="106">
        <v>40</v>
      </c>
      <c r="L377" s="106"/>
      <c r="M377" s="106"/>
    </row>
    <row r="378" customHeight="1" spans="1:13">
      <c r="A378" s="106"/>
      <c r="B378" s="293" t="s">
        <v>21</v>
      </c>
      <c r="C378" s="293" t="s">
        <v>2263</v>
      </c>
      <c r="D378" s="294">
        <v>2019</v>
      </c>
      <c r="E378" s="294" t="s">
        <v>305</v>
      </c>
      <c r="F378" s="294" t="s">
        <v>1449</v>
      </c>
      <c r="G378" s="294">
        <v>172</v>
      </c>
      <c r="H378" s="294" t="s">
        <v>1981</v>
      </c>
      <c r="I378" s="294" t="s">
        <v>30</v>
      </c>
      <c r="J378" s="106"/>
      <c r="K378" s="106">
        <v>40</v>
      </c>
      <c r="L378" s="106"/>
      <c r="M378" s="106"/>
    </row>
    <row r="379" customHeight="1" spans="1:13">
      <c r="A379" s="106"/>
      <c r="B379" s="293" t="s">
        <v>21</v>
      </c>
      <c r="C379" s="293" t="s">
        <v>2264</v>
      </c>
      <c r="D379" s="294">
        <v>2019</v>
      </c>
      <c r="E379" s="294" t="s">
        <v>305</v>
      </c>
      <c r="F379" s="294" t="s">
        <v>1449</v>
      </c>
      <c r="G379" s="294">
        <v>172</v>
      </c>
      <c r="H379" s="294" t="s">
        <v>1981</v>
      </c>
      <c r="I379" s="294" t="s">
        <v>30</v>
      </c>
      <c r="J379" s="106"/>
      <c r="K379" s="106">
        <v>40</v>
      </c>
      <c r="L379" s="106"/>
      <c r="M379" s="106"/>
    </row>
    <row r="380" customHeight="1" spans="1:13">
      <c r="A380" s="106"/>
      <c r="B380" s="293" t="s">
        <v>21</v>
      </c>
      <c r="C380" s="293" t="s">
        <v>2265</v>
      </c>
      <c r="D380" s="294">
        <v>2019</v>
      </c>
      <c r="E380" s="294" t="s">
        <v>305</v>
      </c>
      <c r="F380" s="294" t="s">
        <v>1449</v>
      </c>
      <c r="G380" s="294">
        <v>172</v>
      </c>
      <c r="H380" s="294" t="s">
        <v>1981</v>
      </c>
      <c r="I380" s="294" t="s">
        <v>30</v>
      </c>
      <c r="J380" s="106"/>
      <c r="K380" s="106">
        <v>40</v>
      </c>
      <c r="L380" s="106"/>
      <c r="M380" s="106"/>
    </row>
    <row r="381" customHeight="1" spans="1:13">
      <c r="A381" s="106"/>
      <c r="B381" s="293" t="s">
        <v>21</v>
      </c>
      <c r="C381" s="293" t="s">
        <v>2266</v>
      </c>
      <c r="D381" s="294">
        <v>2019</v>
      </c>
      <c r="E381" s="294" t="s">
        <v>305</v>
      </c>
      <c r="F381" s="294" t="s">
        <v>1449</v>
      </c>
      <c r="G381" s="294">
        <v>172</v>
      </c>
      <c r="H381" s="294" t="s">
        <v>1981</v>
      </c>
      <c r="I381" s="294" t="s">
        <v>30</v>
      </c>
      <c r="J381" s="106"/>
      <c r="K381" s="106">
        <v>40</v>
      </c>
      <c r="L381" s="106"/>
      <c r="M381" s="106"/>
    </row>
    <row r="382" customHeight="1" spans="1:13">
      <c r="A382" s="106"/>
      <c r="B382" s="293" t="s">
        <v>21</v>
      </c>
      <c r="C382" s="293" t="s">
        <v>2267</v>
      </c>
      <c r="D382" s="294">
        <v>2019</v>
      </c>
      <c r="E382" s="294" t="s">
        <v>305</v>
      </c>
      <c r="F382" s="294" t="s">
        <v>1449</v>
      </c>
      <c r="G382" s="294">
        <v>172</v>
      </c>
      <c r="H382" s="294" t="s">
        <v>1981</v>
      </c>
      <c r="I382" s="294" t="s">
        <v>30</v>
      </c>
      <c r="J382" s="106"/>
      <c r="K382" s="106">
        <v>40</v>
      </c>
      <c r="L382" s="106"/>
      <c r="M382" s="106"/>
    </row>
    <row r="383" customHeight="1" spans="1:13">
      <c r="A383" s="106"/>
      <c r="B383" s="287" t="s">
        <v>21</v>
      </c>
      <c r="C383" s="287" t="s">
        <v>2268</v>
      </c>
      <c r="D383" s="106">
        <v>2019</v>
      </c>
      <c r="E383" s="106" t="s">
        <v>1995</v>
      </c>
      <c r="F383" s="106" t="s">
        <v>1859</v>
      </c>
      <c r="G383" s="106" t="s">
        <v>2269</v>
      </c>
      <c r="H383" s="106">
        <v>11</v>
      </c>
      <c r="I383" s="106" t="s">
        <v>30</v>
      </c>
      <c r="J383" s="106"/>
      <c r="K383" s="106">
        <v>40</v>
      </c>
      <c r="L383" s="106"/>
      <c r="M383" s="106"/>
    </row>
    <row r="384" customHeight="1" spans="1:13">
      <c r="A384" s="106"/>
      <c r="B384" s="287" t="s">
        <v>21</v>
      </c>
      <c r="C384" s="287" t="s">
        <v>2270</v>
      </c>
      <c r="D384" s="106">
        <v>2019</v>
      </c>
      <c r="E384" s="106" t="s">
        <v>1995</v>
      </c>
      <c r="F384" s="106" t="s">
        <v>1859</v>
      </c>
      <c r="G384" s="106" t="s">
        <v>2269</v>
      </c>
      <c r="H384" s="106">
        <v>11</v>
      </c>
      <c r="I384" s="106" t="s">
        <v>30</v>
      </c>
      <c r="J384" s="106"/>
      <c r="K384" s="106">
        <v>40</v>
      </c>
      <c r="L384" s="106"/>
      <c r="M384" s="106"/>
    </row>
    <row r="385" customHeight="1" spans="1:13">
      <c r="A385" s="106"/>
      <c r="B385" s="287" t="s">
        <v>21</v>
      </c>
      <c r="C385" s="287" t="s">
        <v>2271</v>
      </c>
      <c r="D385" s="106">
        <v>2019</v>
      </c>
      <c r="E385" s="106" t="s">
        <v>909</v>
      </c>
      <c r="F385" s="106" t="s">
        <v>2272</v>
      </c>
      <c r="G385" s="106" t="s">
        <v>2273</v>
      </c>
      <c r="H385" s="106">
        <v>1</v>
      </c>
      <c r="I385" s="106" t="s">
        <v>30</v>
      </c>
      <c r="J385" s="106"/>
      <c r="K385" s="106">
        <v>40</v>
      </c>
      <c r="L385" s="106"/>
      <c r="M385" s="106"/>
    </row>
    <row r="386" customHeight="1" spans="1:13">
      <c r="A386" s="106"/>
      <c r="B386" s="287" t="s">
        <v>21</v>
      </c>
      <c r="C386" s="287" t="s">
        <v>2274</v>
      </c>
      <c r="D386" s="106">
        <v>1987</v>
      </c>
      <c r="E386" s="106" t="s">
        <v>102</v>
      </c>
      <c r="F386" s="106" t="s">
        <v>1965</v>
      </c>
      <c r="G386" s="106"/>
      <c r="H386" s="106">
        <v>1</v>
      </c>
      <c r="I386" s="106" t="s">
        <v>72</v>
      </c>
      <c r="J386" s="106"/>
      <c r="K386" s="106">
        <v>40</v>
      </c>
      <c r="L386" s="106"/>
      <c r="M386" s="106"/>
    </row>
    <row r="387" customHeight="1" spans="1:13">
      <c r="A387" s="106"/>
      <c r="B387" s="287" t="s">
        <v>21</v>
      </c>
      <c r="C387" s="287" t="s">
        <v>2275</v>
      </c>
      <c r="D387" s="106">
        <v>1987</v>
      </c>
      <c r="E387" s="106" t="s">
        <v>102</v>
      </c>
      <c r="F387" s="106" t="s">
        <v>1965</v>
      </c>
      <c r="G387" s="106"/>
      <c r="H387" s="106">
        <v>1</v>
      </c>
      <c r="I387" s="106" t="s">
        <v>72</v>
      </c>
      <c r="J387" s="106"/>
      <c r="K387" s="106">
        <v>40</v>
      </c>
      <c r="L387" s="106"/>
      <c r="M387" s="106"/>
    </row>
    <row r="388" customHeight="1" spans="1:13">
      <c r="A388" s="106"/>
      <c r="B388" s="287" t="s">
        <v>21</v>
      </c>
      <c r="C388" s="287" t="s">
        <v>2276</v>
      </c>
      <c r="D388" s="106">
        <v>1987</v>
      </c>
      <c r="E388" s="106" t="s">
        <v>102</v>
      </c>
      <c r="F388" s="106" t="s">
        <v>1965</v>
      </c>
      <c r="G388" s="106"/>
      <c r="H388" s="106">
        <v>1</v>
      </c>
      <c r="I388" s="106" t="s">
        <v>72</v>
      </c>
      <c r="J388" s="106"/>
      <c r="K388" s="106">
        <v>40</v>
      </c>
      <c r="L388" s="106"/>
      <c r="M388" s="106"/>
    </row>
    <row r="389" customHeight="1" spans="1:13">
      <c r="A389" s="106"/>
      <c r="B389" s="287" t="s">
        <v>21</v>
      </c>
      <c r="C389" s="287" t="s">
        <v>2277</v>
      </c>
      <c r="D389" s="106">
        <v>1987</v>
      </c>
      <c r="E389" s="106" t="s">
        <v>102</v>
      </c>
      <c r="F389" s="106" t="s">
        <v>1965</v>
      </c>
      <c r="G389" s="106"/>
      <c r="H389" s="106">
        <v>1</v>
      </c>
      <c r="I389" s="106" t="s">
        <v>72</v>
      </c>
      <c r="J389" s="106"/>
      <c r="K389" s="106">
        <v>40</v>
      </c>
      <c r="L389" s="106"/>
      <c r="M389" s="106"/>
    </row>
    <row r="390" customHeight="1" spans="1:13">
      <c r="A390" s="106"/>
      <c r="B390" s="287" t="s">
        <v>21</v>
      </c>
      <c r="C390" s="287" t="s">
        <v>2278</v>
      </c>
      <c r="D390" s="106">
        <v>1987</v>
      </c>
      <c r="E390" s="106" t="s">
        <v>102</v>
      </c>
      <c r="F390" s="106" t="s">
        <v>1965</v>
      </c>
      <c r="G390" s="106"/>
      <c r="H390" s="106">
        <v>1</v>
      </c>
      <c r="I390" s="106" t="s">
        <v>72</v>
      </c>
      <c r="J390" s="106"/>
      <c r="K390" s="106">
        <v>40</v>
      </c>
      <c r="L390" s="106"/>
      <c r="M390" s="106"/>
    </row>
    <row r="391" customHeight="1" spans="1:13">
      <c r="A391" s="106"/>
      <c r="B391" s="287" t="s">
        <v>21</v>
      </c>
      <c r="C391" s="287" t="s">
        <v>2279</v>
      </c>
      <c r="D391" s="106">
        <v>1987</v>
      </c>
      <c r="E391" s="106" t="s">
        <v>102</v>
      </c>
      <c r="F391" s="106" t="s">
        <v>1965</v>
      </c>
      <c r="G391" s="106"/>
      <c r="H391" s="106">
        <v>1</v>
      </c>
      <c r="I391" s="106" t="s">
        <v>72</v>
      </c>
      <c r="J391" s="106"/>
      <c r="K391" s="106">
        <v>40</v>
      </c>
      <c r="L391" s="106"/>
      <c r="M391" s="106"/>
    </row>
    <row r="392" customHeight="1" spans="1:13">
      <c r="A392" s="106"/>
      <c r="B392" s="287" t="s">
        <v>21</v>
      </c>
      <c r="C392" s="287" t="s">
        <v>2280</v>
      </c>
      <c r="D392" s="106">
        <v>1987</v>
      </c>
      <c r="E392" s="106" t="s">
        <v>102</v>
      </c>
      <c r="F392" s="106" t="s">
        <v>1965</v>
      </c>
      <c r="G392" s="106"/>
      <c r="H392" s="106">
        <v>1</v>
      </c>
      <c r="I392" s="106" t="s">
        <v>72</v>
      </c>
      <c r="J392" s="106"/>
      <c r="K392" s="106">
        <v>40</v>
      </c>
      <c r="L392" s="106"/>
      <c r="M392" s="106"/>
    </row>
    <row r="393" customHeight="1" spans="1:13">
      <c r="A393" s="106"/>
      <c r="B393" s="287" t="s">
        <v>21</v>
      </c>
      <c r="C393" s="287" t="s">
        <v>2281</v>
      </c>
      <c r="D393" s="106">
        <v>1987</v>
      </c>
      <c r="E393" s="106" t="s">
        <v>1969</v>
      </c>
      <c r="F393" s="106" t="s">
        <v>1993</v>
      </c>
      <c r="G393" s="106"/>
      <c r="H393" s="106">
        <v>1</v>
      </c>
      <c r="I393" s="106" t="s">
        <v>72</v>
      </c>
      <c r="J393" s="106"/>
      <c r="K393" s="106">
        <v>40</v>
      </c>
      <c r="L393" s="106"/>
      <c r="M393" s="106"/>
    </row>
    <row r="394" customHeight="1" spans="1:13">
      <c r="A394" s="106"/>
      <c r="B394" s="287" t="s">
        <v>21</v>
      </c>
      <c r="C394" s="287" t="s">
        <v>2282</v>
      </c>
      <c r="D394" s="106">
        <v>1987</v>
      </c>
      <c r="E394" s="106" t="s">
        <v>1969</v>
      </c>
      <c r="F394" s="106" t="s">
        <v>1943</v>
      </c>
      <c r="G394" s="106"/>
      <c r="H394" s="106">
        <v>3</v>
      </c>
      <c r="I394" s="106" t="s">
        <v>72</v>
      </c>
      <c r="J394" s="106"/>
      <c r="K394" s="106">
        <v>40</v>
      </c>
      <c r="L394" s="106"/>
      <c r="M394" s="106"/>
    </row>
    <row r="395" customHeight="1" spans="1:13">
      <c r="A395" s="106"/>
      <c r="B395" s="287" t="s">
        <v>21</v>
      </c>
      <c r="C395" s="287" t="s">
        <v>2283</v>
      </c>
      <c r="D395" s="106">
        <v>1987</v>
      </c>
      <c r="E395" s="106" t="s">
        <v>1969</v>
      </c>
      <c r="F395" s="106" t="s">
        <v>1943</v>
      </c>
      <c r="G395" s="106"/>
      <c r="H395" s="106">
        <v>3</v>
      </c>
      <c r="I395" s="106" t="s">
        <v>72</v>
      </c>
      <c r="J395" s="106"/>
      <c r="K395" s="106">
        <v>40</v>
      </c>
      <c r="L395" s="106"/>
      <c r="M395" s="106"/>
    </row>
    <row r="396" customHeight="1" spans="1:13">
      <c r="A396" s="106"/>
      <c r="B396" s="287" t="s">
        <v>21</v>
      </c>
      <c r="C396" s="287" t="s">
        <v>2284</v>
      </c>
      <c r="D396" s="106">
        <v>1987</v>
      </c>
      <c r="E396" s="106" t="s">
        <v>1969</v>
      </c>
      <c r="F396" s="106" t="s">
        <v>1943</v>
      </c>
      <c r="G396" s="106"/>
      <c r="H396" s="106">
        <v>3</v>
      </c>
      <c r="I396" s="106" t="s">
        <v>72</v>
      </c>
      <c r="J396" s="106"/>
      <c r="K396" s="106">
        <v>40</v>
      </c>
      <c r="L396" s="106"/>
      <c r="M396" s="106"/>
    </row>
    <row r="397" customHeight="1" spans="1:13">
      <c r="A397" s="106"/>
      <c r="B397" s="287" t="s">
        <v>21</v>
      </c>
      <c r="C397" s="287" t="s">
        <v>2285</v>
      </c>
      <c r="D397" s="106">
        <v>1987</v>
      </c>
      <c r="E397" s="106" t="s">
        <v>1969</v>
      </c>
      <c r="F397" s="106" t="s">
        <v>1943</v>
      </c>
      <c r="G397" s="106"/>
      <c r="H397" s="106">
        <v>3</v>
      </c>
      <c r="I397" s="106" t="s">
        <v>72</v>
      </c>
      <c r="J397" s="106"/>
      <c r="K397" s="106">
        <v>40</v>
      </c>
      <c r="L397" s="106"/>
      <c r="M397" s="106"/>
    </row>
    <row r="398" customHeight="1" spans="1:13">
      <c r="A398" s="106"/>
      <c r="B398" s="287" t="s">
        <v>21</v>
      </c>
      <c r="C398" s="287" t="s">
        <v>2286</v>
      </c>
      <c r="D398" s="106">
        <v>2019</v>
      </c>
      <c r="E398" s="106" t="s">
        <v>884</v>
      </c>
      <c r="F398" s="106" t="s">
        <v>1786</v>
      </c>
      <c r="G398" s="106" t="s">
        <v>932</v>
      </c>
      <c r="H398" s="106">
        <v>269</v>
      </c>
      <c r="I398" s="106" t="s">
        <v>25</v>
      </c>
      <c r="J398" s="106"/>
      <c r="K398" s="106">
        <v>40</v>
      </c>
      <c r="L398" s="106"/>
      <c r="M398" s="106"/>
    </row>
    <row r="399" customHeight="1" spans="1:13">
      <c r="A399" s="106"/>
      <c r="B399" s="287" t="s">
        <v>21</v>
      </c>
      <c r="C399" s="287" t="s">
        <v>2287</v>
      </c>
      <c r="D399" s="106">
        <v>2019</v>
      </c>
      <c r="E399" s="106" t="s">
        <v>1161</v>
      </c>
      <c r="F399" s="106" t="s">
        <v>1786</v>
      </c>
      <c r="G399" s="106"/>
      <c r="H399" s="106">
        <v>269</v>
      </c>
      <c r="I399" s="106" t="s">
        <v>30</v>
      </c>
      <c r="J399" s="106"/>
      <c r="K399" s="106">
        <v>40</v>
      </c>
      <c r="L399" s="106"/>
      <c r="M399" s="106"/>
    </row>
    <row r="400" customHeight="1" spans="1:13">
      <c r="A400" s="106"/>
      <c r="B400" s="287" t="s">
        <v>21</v>
      </c>
      <c r="C400" s="287" t="s">
        <v>2288</v>
      </c>
      <c r="D400" s="106">
        <v>2019</v>
      </c>
      <c r="E400" s="106" t="s">
        <v>1161</v>
      </c>
      <c r="F400" s="106" t="s">
        <v>1786</v>
      </c>
      <c r="G400" s="106"/>
      <c r="H400" s="106">
        <v>269</v>
      </c>
      <c r="I400" s="106" t="s">
        <v>30</v>
      </c>
      <c r="J400" s="106"/>
      <c r="K400" s="106">
        <v>40</v>
      </c>
      <c r="L400" s="106"/>
      <c r="M400" s="106"/>
    </row>
    <row r="401" customHeight="1" spans="1:13">
      <c r="A401" s="106"/>
      <c r="B401" s="287" t="s">
        <v>21</v>
      </c>
      <c r="C401" s="287" t="s">
        <v>2289</v>
      </c>
      <c r="D401" s="106">
        <v>2019</v>
      </c>
      <c r="E401" s="106" t="s">
        <v>1161</v>
      </c>
      <c r="F401" s="106" t="s">
        <v>1786</v>
      </c>
      <c r="G401" s="106"/>
      <c r="H401" s="106">
        <v>269</v>
      </c>
      <c r="I401" s="106" t="s">
        <v>30</v>
      </c>
      <c r="J401" s="106"/>
      <c r="K401" s="106">
        <v>40</v>
      </c>
      <c r="L401" s="106"/>
      <c r="M401" s="106"/>
    </row>
    <row r="402" customHeight="1" spans="1:13">
      <c r="A402" s="106"/>
      <c r="B402" s="287" t="s">
        <v>21</v>
      </c>
      <c r="C402" s="287" t="s">
        <v>2290</v>
      </c>
      <c r="D402" s="106">
        <v>2019</v>
      </c>
      <c r="E402" s="106" t="s">
        <v>1161</v>
      </c>
      <c r="F402" s="106" t="s">
        <v>1786</v>
      </c>
      <c r="G402" s="106"/>
      <c r="H402" s="106">
        <v>269</v>
      </c>
      <c r="I402" s="106" t="s">
        <v>30</v>
      </c>
      <c r="J402" s="106"/>
      <c r="K402" s="106">
        <v>40</v>
      </c>
      <c r="L402" s="106"/>
      <c r="M402" s="106"/>
    </row>
    <row r="403" customHeight="1" spans="1:13">
      <c r="A403" s="106"/>
      <c r="B403" s="287" t="s">
        <v>21</v>
      </c>
      <c r="C403" s="287" t="s">
        <v>2291</v>
      </c>
      <c r="D403" s="106">
        <v>2019</v>
      </c>
      <c r="E403" s="106" t="s">
        <v>1161</v>
      </c>
      <c r="F403" s="106" t="s">
        <v>1786</v>
      </c>
      <c r="G403" s="106"/>
      <c r="H403" s="106">
        <v>269</v>
      </c>
      <c r="I403" s="106" t="s">
        <v>30</v>
      </c>
      <c r="J403" s="106"/>
      <c r="K403" s="106">
        <v>40</v>
      </c>
      <c r="L403" s="106"/>
      <c r="M403" s="106"/>
    </row>
    <row r="404" customHeight="1" spans="1:13">
      <c r="A404" s="106"/>
      <c r="B404" s="287" t="s">
        <v>21</v>
      </c>
      <c r="C404" s="287" t="s">
        <v>2292</v>
      </c>
      <c r="D404" s="106">
        <v>1981</v>
      </c>
      <c r="E404" s="106" t="s">
        <v>62</v>
      </c>
      <c r="F404" s="106" t="s">
        <v>1952</v>
      </c>
      <c r="G404" s="106">
        <v>75</v>
      </c>
      <c r="H404" s="106" t="s">
        <v>2036</v>
      </c>
      <c r="I404" s="106" t="s">
        <v>72</v>
      </c>
      <c r="J404" s="106"/>
      <c r="K404" s="106">
        <v>40</v>
      </c>
      <c r="L404" s="106"/>
      <c r="M404" s="106"/>
    </row>
    <row r="405" customHeight="1" spans="1:13">
      <c r="A405" s="106"/>
      <c r="B405" s="287" t="s">
        <v>21</v>
      </c>
      <c r="C405" s="287" t="s">
        <v>2293</v>
      </c>
      <c r="D405" s="106">
        <v>1981</v>
      </c>
      <c r="E405" s="106" t="s">
        <v>62</v>
      </c>
      <c r="F405" s="106" t="s">
        <v>1952</v>
      </c>
      <c r="G405" s="106">
        <v>75</v>
      </c>
      <c r="H405" s="106" t="s">
        <v>2036</v>
      </c>
      <c r="I405" s="106" t="s">
        <v>72</v>
      </c>
      <c r="J405" s="106"/>
      <c r="K405" s="106">
        <v>40</v>
      </c>
      <c r="L405" s="106"/>
      <c r="M405" s="106"/>
    </row>
    <row r="406" customHeight="1" spans="1:13">
      <c r="A406" s="106"/>
      <c r="B406" s="287" t="s">
        <v>21</v>
      </c>
      <c r="C406" s="287" t="s">
        <v>2294</v>
      </c>
      <c r="D406" s="106">
        <v>1981</v>
      </c>
      <c r="E406" s="106" t="s">
        <v>62</v>
      </c>
      <c r="F406" s="106" t="s">
        <v>1952</v>
      </c>
      <c r="G406" s="106">
        <v>75</v>
      </c>
      <c r="H406" s="106" t="s">
        <v>2036</v>
      </c>
      <c r="I406" s="106" t="s">
        <v>72</v>
      </c>
      <c r="J406" s="106"/>
      <c r="K406" s="106">
        <v>40</v>
      </c>
      <c r="L406" s="106"/>
      <c r="M406" s="106"/>
    </row>
    <row r="407" customHeight="1" spans="1:13">
      <c r="A407" s="106"/>
      <c r="B407" s="287" t="s">
        <v>21</v>
      </c>
      <c r="C407" s="287" t="s">
        <v>2295</v>
      </c>
      <c r="D407" s="106">
        <v>1989</v>
      </c>
      <c r="E407" s="106" t="s">
        <v>102</v>
      </c>
      <c r="F407" s="106" t="s">
        <v>288</v>
      </c>
      <c r="G407" s="106">
        <v>21</v>
      </c>
      <c r="H407" s="106" t="s">
        <v>105</v>
      </c>
      <c r="I407" s="106" t="s">
        <v>72</v>
      </c>
      <c r="J407" s="106"/>
      <c r="K407" s="106">
        <v>40</v>
      </c>
      <c r="L407" s="106"/>
      <c r="M407" s="106"/>
    </row>
    <row r="408" customHeight="1" spans="1:13">
      <c r="A408" s="106"/>
      <c r="B408" s="287" t="s">
        <v>21</v>
      </c>
      <c r="C408" s="287" t="s">
        <v>2296</v>
      </c>
      <c r="D408" s="106">
        <v>1992</v>
      </c>
      <c r="E408" s="106" t="s">
        <v>2031</v>
      </c>
      <c r="F408" s="106" t="s">
        <v>1826</v>
      </c>
      <c r="G408" s="106">
        <v>328</v>
      </c>
      <c r="H408" s="106" t="s">
        <v>105</v>
      </c>
      <c r="I408" s="106" t="s">
        <v>25</v>
      </c>
      <c r="J408" s="106"/>
      <c r="K408" s="106">
        <v>40</v>
      </c>
      <c r="L408" s="106"/>
      <c r="M408" s="106"/>
    </row>
    <row r="409" customHeight="1" spans="1:13">
      <c r="A409" s="106"/>
      <c r="B409" s="287" t="s">
        <v>21</v>
      </c>
      <c r="C409" s="287" t="s">
        <v>2297</v>
      </c>
      <c r="D409" s="106">
        <v>1992</v>
      </c>
      <c r="E409" s="106" t="s">
        <v>2031</v>
      </c>
      <c r="F409" s="106" t="s">
        <v>1826</v>
      </c>
      <c r="G409" s="106">
        <v>328</v>
      </c>
      <c r="H409" s="106" t="s">
        <v>105</v>
      </c>
      <c r="I409" s="106" t="s">
        <v>25</v>
      </c>
      <c r="J409" s="106"/>
      <c r="K409" s="106">
        <v>40</v>
      </c>
      <c r="L409" s="106"/>
      <c r="M409" s="106"/>
    </row>
    <row r="410" customHeight="1" spans="1:13">
      <c r="A410" s="106"/>
      <c r="B410" s="287" t="s">
        <v>21</v>
      </c>
      <c r="C410" s="287" t="s">
        <v>2298</v>
      </c>
      <c r="D410" s="106">
        <v>1992</v>
      </c>
      <c r="E410" s="106" t="s">
        <v>2031</v>
      </c>
      <c r="F410" s="106" t="s">
        <v>1826</v>
      </c>
      <c r="G410" s="106">
        <v>328</v>
      </c>
      <c r="H410" s="106" t="s">
        <v>105</v>
      </c>
      <c r="I410" s="106" t="s">
        <v>25</v>
      </c>
      <c r="J410" s="106"/>
      <c r="K410" s="106">
        <v>40</v>
      </c>
      <c r="L410" s="106"/>
      <c r="M410" s="106"/>
    </row>
    <row r="411" customHeight="1" spans="1:13">
      <c r="A411" s="106"/>
      <c r="B411" s="287" t="s">
        <v>21</v>
      </c>
      <c r="C411" s="287" t="s">
        <v>2299</v>
      </c>
      <c r="D411" s="106">
        <v>1992</v>
      </c>
      <c r="E411" s="106" t="s">
        <v>2031</v>
      </c>
      <c r="F411" s="106" t="s">
        <v>1826</v>
      </c>
      <c r="G411" s="106">
        <v>328</v>
      </c>
      <c r="H411" s="106" t="s">
        <v>105</v>
      </c>
      <c r="I411" s="106" t="s">
        <v>25</v>
      </c>
      <c r="J411" s="106"/>
      <c r="K411" s="106">
        <v>40</v>
      </c>
      <c r="L411" s="106"/>
      <c r="M411" s="106"/>
    </row>
    <row r="412" customHeight="1" spans="1:13">
      <c r="A412" s="106"/>
      <c r="B412" s="287" t="s">
        <v>21</v>
      </c>
      <c r="C412" s="287" t="s">
        <v>2300</v>
      </c>
      <c r="D412" s="106">
        <v>1992</v>
      </c>
      <c r="E412" s="106" t="s">
        <v>2031</v>
      </c>
      <c r="F412" s="106" t="s">
        <v>1826</v>
      </c>
      <c r="G412" s="106">
        <v>328</v>
      </c>
      <c r="H412" s="106" t="s">
        <v>105</v>
      </c>
      <c r="I412" s="106" t="s">
        <v>25</v>
      </c>
      <c r="J412" s="106"/>
      <c r="K412" s="106">
        <v>40</v>
      </c>
      <c r="L412" s="106"/>
      <c r="M412" s="106"/>
    </row>
    <row r="413" customHeight="1" spans="1:13">
      <c r="A413" s="106"/>
      <c r="B413" s="287" t="s">
        <v>21</v>
      </c>
      <c r="C413" s="287" t="s">
        <v>2301</v>
      </c>
      <c r="D413" s="125">
        <v>2017</v>
      </c>
      <c r="E413" s="125" t="s">
        <v>954</v>
      </c>
      <c r="F413" s="125" t="s">
        <v>2302</v>
      </c>
      <c r="G413" s="125">
        <v>93</v>
      </c>
      <c r="H413" s="125"/>
      <c r="I413" s="125" t="s">
        <v>25</v>
      </c>
      <c r="J413" s="125"/>
      <c r="K413" s="106">
        <v>42</v>
      </c>
      <c r="L413" s="106"/>
      <c r="M413" s="106"/>
    </row>
    <row r="414" customHeight="1" spans="1:13">
      <c r="A414" s="106"/>
      <c r="B414" s="106" t="s">
        <v>21</v>
      </c>
      <c r="C414" s="287" t="s">
        <v>2303</v>
      </c>
      <c r="D414" s="125">
        <v>2019</v>
      </c>
      <c r="E414" s="125" t="s">
        <v>884</v>
      </c>
      <c r="F414" s="125" t="s">
        <v>2247</v>
      </c>
      <c r="G414" s="125">
        <v>229</v>
      </c>
      <c r="H414" s="125" t="s">
        <v>886</v>
      </c>
      <c r="I414" s="125" t="s">
        <v>30</v>
      </c>
      <c r="J414" s="125"/>
      <c r="K414" s="106">
        <v>42</v>
      </c>
      <c r="L414" s="106"/>
      <c r="M414" s="106"/>
    </row>
    <row r="415" customHeight="1" spans="1:13">
      <c r="A415" s="106"/>
      <c r="B415" s="287" t="s">
        <v>21</v>
      </c>
      <c r="C415" s="287" t="s">
        <v>2304</v>
      </c>
      <c r="D415" s="106">
        <v>1988</v>
      </c>
      <c r="E415" s="106" t="s">
        <v>1969</v>
      </c>
      <c r="F415" s="106" t="s">
        <v>1933</v>
      </c>
      <c r="G415" s="106"/>
      <c r="H415" s="106">
        <v>2</v>
      </c>
      <c r="I415" s="106" t="s">
        <v>72</v>
      </c>
      <c r="J415" s="106"/>
      <c r="K415" s="106">
        <v>44</v>
      </c>
      <c r="L415" s="106"/>
      <c r="M415" s="106"/>
    </row>
    <row r="416" customHeight="1" spans="1:13">
      <c r="A416" s="106"/>
      <c r="B416" s="287" t="s">
        <v>21</v>
      </c>
      <c r="C416" s="287" t="s">
        <v>2305</v>
      </c>
      <c r="D416" s="297">
        <v>2019</v>
      </c>
      <c r="E416" s="297" t="s">
        <v>786</v>
      </c>
      <c r="F416" s="297" t="s">
        <v>1848</v>
      </c>
      <c r="G416" s="297">
        <v>17</v>
      </c>
      <c r="H416" s="297" t="s">
        <v>901</v>
      </c>
      <c r="I416" s="297" t="s">
        <v>30</v>
      </c>
      <c r="J416" s="106"/>
      <c r="K416" s="106">
        <v>45</v>
      </c>
      <c r="L416" s="106"/>
      <c r="M416" s="106"/>
    </row>
    <row r="417" customHeight="1" spans="1:13">
      <c r="A417" s="106"/>
      <c r="B417" s="287" t="s">
        <v>21</v>
      </c>
      <c r="C417" s="287" t="s">
        <v>2306</v>
      </c>
      <c r="D417" s="106">
        <v>2019</v>
      </c>
      <c r="E417" s="106" t="s">
        <v>1161</v>
      </c>
      <c r="F417" s="106" t="s">
        <v>1786</v>
      </c>
      <c r="G417" s="106"/>
      <c r="H417" s="106">
        <v>209</v>
      </c>
      <c r="I417" s="106" t="s">
        <v>30</v>
      </c>
      <c r="J417" s="106"/>
      <c r="K417" s="106">
        <v>45</v>
      </c>
      <c r="L417" s="106"/>
      <c r="M417" s="106"/>
    </row>
    <row r="418" customHeight="1" spans="1:13">
      <c r="A418" s="106"/>
      <c r="B418" s="287" t="s">
        <v>149</v>
      </c>
      <c r="C418" s="106">
        <v>12951671</v>
      </c>
      <c r="D418" s="106">
        <v>2019</v>
      </c>
      <c r="E418" s="106" t="s">
        <v>1161</v>
      </c>
      <c r="F418" s="106" t="s">
        <v>1786</v>
      </c>
      <c r="G418" s="106" t="s">
        <v>2307</v>
      </c>
      <c r="H418" s="106">
        <v>269</v>
      </c>
      <c r="I418" s="106" t="s">
        <v>155</v>
      </c>
      <c r="J418" s="106"/>
      <c r="K418" s="106">
        <v>45</v>
      </c>
      <c r="L418" s="106"/>
      <c r="M418" s="106"/>
    </row>
    <row r="419" customHeight="1" spans="1:13">
      <c r="A419" s="106"/>
      <c r="B419" s="287" t="s">
        <v>21</v>
      </c>
      <c r="C419" s="106">
        <v>49434592</v>
      </c>
      <c r="D419" s="106">
        <v>2019</v>
      </c>
      <c r="E419" s="106" t="s">
        <v>1161</v>
      </c>
      <c r="F419" s="106" t="s">
        <v>1786</v>
      </c>
      <c r="G419" s="106"/>
      <c r="H419" s="106">
        <v>209</v>
      </c>
      <c r="I419" s="106" t="s">
        <v>30</v>
      </c>
      <c r="J419" s="106"/>
      <c r="K419" s="106">
        <v>45</v>
      </c>
      <c r="L419" s="106"/>
      <c r="M419" s="106"/>
    </row>
    <row r="420" customHeight="1" spans="1:13">
      <c r="A420" s="106"/>
      <c r="B420" s="287"/>
      <c r="C420" s="287" t="s">
        <v>2308</v>
      </c>
      <c r="D420" s="106">
        <v>1987</v>
      </c>
      <c r="E420" s="106" t="s">
        <v>102</v>
      </c>
      <c r="F420" s="106" t="s">
        <v>1993</v>
      </c>
      <c r="G420" s="106">
        <v>56</v>
      </c>
      <c r="H420" s="106" t="s">
        <v>105</v>
      </c>
      <c r="I420" s="106" t="s">
        <v>72</v>
      </c>
      <c r="J420" s="106"/>
      <c r="K420" s="106">
        <v>45</v>
      </c>
      <c r="L420" s="106"/>
      <c r="M420" s="106"/>
    </row>
    <row r="421" customHeight="1" spans="1:13">
      <c r="A421" s="106"/>
      <c r="B421" s="287"/>
      <c r="C421" s="287" t="s">
        <v>2309</v>
      </c>
      <c r="D421" s="106">
        <v>1988</v>
      </c>
      <c r="E421" s="106" t="s">
        <v>102</v>
      </c>
      <c r="F421" s="106" t="s">
        <v>1868</v>
      </c>
      <c r="G421" s="106">
        <v>115</v>
      </c>
      <c r="H421" s="106" t="s">
        <v>243</v>
      </c>
      <c r="I421" s="106" t="s">
        <v>72</v>
      </c>
      <c r="J421" s="106"/>
      <c r="K421" s="106">
        <v>45</v>
      </c>
      <c r="L421" s="106"/>
      <c r="M421" s="106"/>
    </row>
    <row r="422" customHeight="1" spans="1:13">
      <c r="A422" s="106"/>
      <c r="B422" s="287"/>
      <c r="C422" s="287" t="s">
        <v>2310</v>
      </c>
      <c r="D422" s="106">
        <v>1988</v>
      </c>
      <c r="E422" s="106" t="s">
        <v>102</v>
      </c>
      <c r="F422" s="106" t="s">
        <v>1868</v>
      </c>
      <c r="G422" s="106">
        <v>115</v>
      </c>
      <c r="H422" s="106" t="s">
        <v>243</v>
      </c>
      <c r="I422" s="106" t="s">
        <v>72</v>
      </c>
      <c r="J422" s="106"/>
      <c r="K422" s="106">
        <v>45</v>
      </c>
      <c r="L422" s="106"/>
      <c r="M422" s="106"/>
    </row>
    <row r="423" customHeight="1" spans="1:13">
      <c r="A423" s="106"/>
      <c r="B423" s="287"/>
      <c r="C423" s="287" t="s">
        <v>2311</v>
      </c>
      <c r="D423" s="106">
        <v>1988</v>
      </c>
      <c r="E423" s="106" t="s">
        <v>102</v>
      </c>
      <c r="F423" s="106" t="s">
        <v>1868</v>
      </c>
      <c r="G423" s="106">
        <v>115</v>
      </c>
      <c r="H423" s="106" t="s">
        <v>105</v>
      </c>
      <c r="I423" s="106" t="s">
        <v>72</v>
      </c>
      <c r="J423" s="106"/>
      <c r="K423" s="106">
        <v>45</v>
      </c>
      <c r="L423" s="106"/>
      <c r="M423" s="106"/>
    </row>
    <row r="424" customHeight="1" spans="1:13">
      <c r="A424" s="106"/>
      <c r="B424" s="287"/>
      <c r="C424" s="287" t="s">
        <v>2312</v>
      </c>
      <c r="D424" s="106">
        <v>1988</v>
      </c>
      <c r="E424" s="106" t="s">
        <v>102</v>
      </c>
      <c r="F424" s="106" t="s">
        <v>1868</v>
      </c>
      <c r="G424" s="106">
        <v>115</v>
      </c>
      <c r="H424" s="106" t="s">
        <v>105</v>
      </c>
      <c r="I424" s="106" t="s">
        <v>72</v>
      </c>
      <c r="J424" s="106"/>
      <c r="K424" s="106">
        <v>45</v>
      </c>
      <c r="L424" s="106"/>
      <c r="M424" s="106"/>
    </row>
    <row r="425" customHeight="1" spans="1:13">
      <c r="A425" s="106"/>
      <c r="B425" s="287"/>
      <c r="C425" s="287" t="s">
        <v>2313</v>
      </c>
      <c r="D425" s="106">
        <v>1988</v>
      </c>
      <c r="E425" s="106" t="s">
        <v>102</v>
      </c>
      <c r="F425" s="106" t="s">
        <v>1868</v>
      </c>
      <c r="G425" s="106">
        <v>115</v>
      </c>
      <c r="H425" s="106" t="s">
        <v>105</v>
      </c>
      <c r="I425" s="106" t="s">
        <v>72</v>
      </c>
      <c r="J425" s="106"/>
      <c r="K425" s="106">
        <v>45</v>
      </c>
      <c r="L425" s="106"/>
      <c r="M425" s="106"/>
    </row>
    <row r="426" customHeight="1" spans="1:13">
      <c r="A426" s="106"/>
      <c r="B426" s="287"/>
      <c r="C426" s="287" t="s">
        <v>2314</v>
      </c>
      <c r="D426" s="106">
        <v>1988</v>
      </c>
      <c r="E426" s="106" t="s">
        <v>102</v>
      </c>
      <c r="F426" s="106" t="s">
        <v>1868</v>
      </c>
      <c r="G426" s="106">
        <v>115</v>
      </c>
      <c r="H426" s="106" t="s">
        <v>105</v>
      </c>
      <c r="I426" s="106" t="s">
        <v>72</v>
      </c>
      <c r="J426" s="106"/>
      <c r="K426" s="106">
        <v>45</v>
      </c>
      <c r="L426" s="106"/>
      <c r="M426" s="106"/>
    </row>
    <row r="427" customHeight="1" spans="1:13">
      <c r="A427" s="106"/>
      <c r="B427" s="287"/>
      <c r="C427" s="287" t="s">
        <v>2315</v>
      </c>
      <c r="D427" s="106">
        <v>1988</v>
      </c>
      <c r="E427" s="106" t="s">
        <v>102</v>
      </c>
      <c r="F427" s="106" t="s">
        <v>1868</v>
      </c>
      <c r="G427" s="106">
        <v>115</v>
      </c>
      <c r="H427" s="106" t="s">
        <v>105</v>
      </c>
      <c r="I427" s="106" t="s">
        <v>72</v>
      </c>
      <c r="J427" s="106"/>
      <c r="K427" s="106">
        <v>45</v>
      </c>
      <c r="L427" s="106"/>
      <c r="M427" s="106"/>
    </row>
    <row r="428" customHeight="1" spans="1:13">
      <c r="A428" s="106"/>
      <c r="B428" s="287" t="s">
        <v>161</v>
      </c>
      <c r="C428" s="287" t="s">
        <v>2316</v>
      </c>
      <c r="D428" s="106">
        <v>1990</v>
      </c>
      <c r="E428" s="106" t="s">
        <v>102</v>
      </c>
      <c r="F428" s="106" t="s">
        <v>288</v>
      </c>
      <c r="G428" s="106">
        <v>26</v>
      </c>
      <c r="H428" s="106" t="s">
        <v>105</v>
      </c>
      <c r="I428" s="106" t="s">
        <v>25</v>
      </c>
      <c r="J428" s="106"/>
      <c r="K428" s="106">
        <v>45</v>
      </c>
      <c r="L428" s="106"/>
      <c r="M428" s="106"/>
    </row>
    <row r="429" customHeight="1" spans="1:13">
      <c r="A429" s="106"/>
      <c r="B429" s="287" t="s">
        <v>161</v>
      </c>
      <c r="C429" s="287" t="s">
        <v>2317</v>
      </c>
      <c r="D429" s="106">
        <v>1990</v>
      </c>
      <c r="E429" s="106" t="s">
        <v>102</v>
      </c>
      <c r="F429" s="106" t="s">
        <v>288</v>
      </c>
      <c r="G429" s="106">
        <v>26</v>
      </c>
      <c r="H429" s="106" t="s">
        <v>105</v>
      </c>
      <c r="I429" s="106" t="s">
        <v>25</v>
      </c>
      <c r="J429" s="106"/>
      <c r="K429" s="106">
        <v>45</v>
      </c>
      <c r="L429" s="106"/>
      <c r="M429" s="106"/>
    </row>
    <row r="430" customHeight="1" spans="1:13">
      <c r="A430" s="106"/>
      <c r="B430" s="287" t="s">
        <v>161</v>
      </c>
      <c r="C430" s="287" t="s">
        <v>2318</v>
      </c>
      <c r="D430" s="106">
        <v>1990</v>
      </c>
      <c r="E430" s="106" t="s">
        <v>102</v>
      </c>
      <c r="F430" s="106" t="s">
        <v>288</v>
      </c>
      <c r="G430" s="106">
        <v>26</v>
      </c>
      <c r="H430" s="106" t="s">
        <v>105</v>
      </c>
      <c r="I430" s="106" t="s">
        <v>25</v>
      </c>
      <c r="J430" s="106"/>
      <c r="K430" s="106">
        <v>45</v>
      </c>
      <c r="L430" s="106"/>
      <c r="M430" s="106"/>
    </row>
    <row r="431" customHeight="1" spans="1:13">
      <c r="A431" s="106"/>
      <c r="B431" s="287" t="s">
        <v>161</v>
      </c>
      <c r="C431" s="287" t="s">
        <v>2319</v>
      </c>
      <c r="D431" s="106">
        <v>1990</v>
      </c>
      <c r="E431" s="106" t="s">
        <v>102</v>
      </c>
      <c r="F431" s="106" t="s">
        <v>288</v>
      </c>
      <c r="G431" s="106">
        <v>26</v>
      </c>
      <c r="H431" s="106" t="s">
        <v>105</v>
      </c>
      <c r="I431" s="106" t="s">
        <v>25</v>
      </c>
      <c r="J431" s="106"/>
      <c r="K431" s="106">
        <v>45</v>
      </c>
      <c r="L431" s="106"/>
      <c r="M431" s="106"/>
    </row>
    <row r="432" customHeight="1" spans="1:13">
      <c r="A432" s="106"/>
      <c r="B432" s="287" t="s">
        <v>161</v>
      </c>
      <c r="C432" s="287" t="s">
        <v>2320</v>
      </c>
      <c r="D432" s="106">
        <v>1990</v>
      </c>
      <c r="E432" s="106" t="s">
        <v>102</v>
      </c>
      <c r="F432" s="106" t="s">
        <v>288</v>
      </c>
      <c r="G432" s="106">
        <v>26</v>
      </c>
      <c r="H432" s="106" t="s">
        <v>105</v>
      </c>
      <c r="I432" s="106" t="s">
        <v>25</v>
      </c>
      <c r="J432" s="106"/>
      <c r="K432" s="106">
        <v>45</v>
      </c>
      <c r="L432" s="106"/>
      <c r="M432" s="106"/>
    </row>
    <row r="433" customHeight="1" spans="1:13">
      <c r="A433" s="106"/>
      <c r="B433" s="287" t="s">
        <v>161</v>
      </c>
      <c r="C433" s="287" t="s">
        <v>2321</v>
      </c>
      <c r="D433" s="106">
        <v>1990</v>
      </c>
      <c r="E433" s="106" t="s">
        <v>102</v>
      </c>
      <c r="F433" s="106" t="s">
        <v>288</v>
      </c>
      <c r="G433" s="106">
        <v>26</v>
      </c>
      <c r="H433" s="106" t="s">
        <v>105</v>
      </c>
      <c r="I433" s="106" t="s">
        <v>25</v>
      </c>
      <c r="J433" s="106"/>
      <c r="K433" s="106">
        <v>45</v>
      </c>
      <c r="L433" s="106"/>
      <c r="M433" s="106"/>
    </row>
    <row r="434" customHeight="1" spans="1:13">
      <c r="A434" s="106"/>
      <c r="B434" s="287" t="s">
        <v>21</v>
      </c>
      <c r="C434" s="287" t="s">
        <v>2322</v>
      </c>
      <c r="D434" s="106">
        <v>1990</v>
      </c>
      <c r="E434" s="106" t="s">
        <v>102</v>
      </c>
      <c r="F434" s="106" t="s">
        <v>288</v>
      </c>
      <c r="G434" s="106">
        <v>26</v>
      </c>
      <c r="H434" s="106" t="s">
        <v>105</v>
      </c>
      <c r="I434" s="106" t="s">
        <v>25</v>
      </c>
      <c r="J434" s="106"/>
      <c r="K434" s="106">
        <v>45</v>
      </c>
      <c r="L434" s="106"/>
      <c r="M434" s="106"/>
    </row>
    <row r="435" customHeight="1" spans="1:13">
      <c r="A435" s="106"/>
      <c r="B435" s="287"/>
      <c r="C435" s="287" t="s">
        <v>2323</v>
      </c>
      <c r="D435" s="106">
        <v>1990</v>
      </c>
      <c r="E435" s="106" t="s">
        <v>102</v>
      </c>
      <c r="F435" s="106" t="s">
        <v>288</v>
      </c>
      <c r="G435" s="106">
        <v>26</v>
      </c>
      <c r="H435" s="106" t="s">
        <v>105</v>
      </c>
      <c r="I435" s="106" t="s">
        <v>25</v>
      </c>
      <c r="J435" s="106"/>
      <c r="K435" s="106">
        <v>45</v>
      </c>
      <c r="L435" s="106"/>
      <c r="M435" s="106"/>
    </row>
    <row r="436" customHeight="1" spans="1:13">
      <c r="A436" s="106"/>
      <c r="B436" s="287"/>
      <c r="C436" s="287" t="s">
        <v>2324</v>
      </c>
      <c r="D436" s="106">
        <v>1990</v>
      </c>
      <c r="E436" s="106" t="s">
        <v>102</v>
      </c>
      <c r="F436" s="106" t="s">
        <v>288</v>
      </c>
      <c r="G436" s="106">
        <v>26</v>
      </c>
      <c r="H436" s="106" t="s">
        <v>105</v>
      </c>
      <c r="I436" s="106" t="s">
        <v>25</v>
      </c>
      <c r="J436" s="106"/>
      <c r="K436" s="106">
        <v>45</v>
      </c>
      <c r="L436" s="106"/>
      <c r="M436" s="106"/>
    </row>
    <row r="437" customHeight="1" spans="1:13">
      <c r="A437" s="106"/>
      <c r="B437" s="287" t="s">
        <v>21</v>
      </c>
      <c r="C437" s="287" t="s">
        <v>2325</v>
      </c>
      <c r="D437" s="106">
        <v>1981</v>
      </c>
      <c r="E437" s="106" t="s">
        <v>62</v>
      </c>
      <c r="F437" s="106" t="s">
        <v>2326</v>
      </c>
      <c r="G437" s="106">
        <v>30</v>
      </c>
      <c r="H437" s="106" t="s">
        <v>105</v>
      </c>
      <c r="I437" s="106" t="s">
        <v>72</v>
      </c>
      <c r="J437" s="106"/>
      <c r="K437" s="106">
        <v>45</v>
      </c>
      <c r="L437" s="106"/>
      <c r="M437" s="106"/>
    </row>
    <row r="438" customHeight="1" spans="1:13">
      <c r="A438" s="106"/>
      <c r="B438" s="287" t="s">
        <v>21</v>
      </c>
      <c r="C438" s="287" t="s">
        <v>2327</v>
      </c>
      <c r="D438" s="106">
        <v>1981</v>
      </c>
      <c r="E438" s="106" t="s">
        <v>62</v>
      </c>
      <c r="F438" s="106" t="s">
        <v>2326</v>
      </c>
      <c r="G438" s="106">
        <v>30</v>
      </c>
      <c r="H438" s="106" t="s">
        <v>105</v>
      </c>
      <c r="I438" s="106" t="s">
        <v>72</v>
      </c>
      <c r="J438" s="106"/>
      <c r="K438" s="106">
        <v>45</v>
      </c>
      <c r="L438" s="106"/>
      <c r="M438" s="106"/>
    </row>
    <row r="439" customHeight="1" spans="1:13">
      <c r="A439" s="106"/>
      <c r="B439" s="287" t="s">
        <v>21</v>
      </c>
      <c r="C439" s="287" t="s">
        <v>2328</v>
      </c>
      <c r="D439" s="106">
        <v>1981</v>
      </c>
      <c r="E439" s="106" t="s">
        <v>62</v>
      </c>
      <c r="F439" s="106" t="s">
        <v>1993</v>
      </c>
      <c r="G439" s="106">
        <v>21</v>
      </c>
      <c r="H439" s="106" t="s">
        <v>105</v>
      </c>
      <c r="I439" s="106" t="s">
        <v>763</v>
      </c>
      <c r="J439" s="106"/>
      <c r="K439" s="106">
        <v>45</v>
      </c>
      <c r="L439" s="106"/>
      <c r="M439" s="106"/>
    </row>
    <row r="440" customHeight="1" spans="1:13">
      <c r="A440" s="106"/>
      <c r="B440" s="287" t="s">
        <v>21</v>
      </c>
      <c r="C440" s="287" t="s">
        <v>2329</v>
      </c>
      <c r="D440" s="106">
        <v>1981</v>
      </c>
      <c r="E440" s="106" t="s">
        <v>62</v>
      </c>
      <c r="F440" s="106" t="s">
        <v>1993</v>
      </c>
      <c r="G440" s="106">
        <v>21</v>
      </c>
      <c r="H440" s="106" t="s">
        <v>105</v>
      </c>
      <c r="I440" s="106" t="s">
        <v>763</v>
      </c>
      <c r="J440" s="106"/>
      <c r="K440" s="106">
        <v>45</v>
      </c>
      <c r="L440" s="106"/>
      <c r="M440" s="106"/>
    </row>
    <row r="441" customHeight="1" spans="1:13">
      <c r="A441" s="106"/>
      <c r="B441" s="287" t="s">
        <v>21</v>
      </c>
      <c r="C441" s="287" t="s">
        <v>2330</v>
      </c>
      <c r="D441" s="106">
        <v>1981</v>
      </c>
      <c r="E441" s="106" t="s">
        <v>62</v>
      </c>
      <c r="F441" s="106" t="s">
        <v>1993</v>
      </c>
      <c r="G441" s="106">
        <v>21</v>
      </c>
      <c r="H441" s="106" t="s">
        <v>105</v>
      </c>
      <c r="I441" s="106" t="s">
        <v>763</v>
      </c>
      <c r="J441" s="106"/>
      <c r="K441" s="106">
        <v>45</v>
      </c>
      <c r="L441" s="106"/>
      <c r="M441" s="106"/>
    </row>
    <row r="442" customHeight="1" spans="1:13">
      <c r="A442" s="106"/>
      <c r="B442" s="287" t="s">
        <v>21</v>
      </c>
      <c r="C442" s="287" t="s">
        <v>2331</v>
      </c>
      <c r="D442" s="106">
        <v>1988</v>
      </c>
      <c r="E442" s="106" t="s">
        <v>102</v>
      </c>
      <c r="F442" s="106" t="s">
        <v>1993</v>
      </c>
      <c r="G442" s="106" t="s">
        <v>1865</v>
      </c>
      <c r="H442" s="106">
        <v>123</v>
      </c>
      <c r="I442" s="106" t="s">
        <v>25</v>
      </c>
      <c r="J442" s="106"/>
      <c r="K442" s="106">
        <v>48</v>
      </c>
      <c r="L442" s="106">
        <f>COUNTA(K443:K505,K507:K591)</f>
        <v>145</v>
      </c>
      <c r="M442" s="106"/>
    </row>
    <row r="443" customHeight="1" spans="1:13">
      <c r="A443" s="106"/>
      <c r="B443" s="287" t="s">
        <v>21</v>
      </c>
      <c r="C443" s="287" t="s">
        <v>2332</v>
      </c>
      <c r="D443" s="125">
        <v>2016</v>
      </c>
      <c r="E443" s="125" t="s">
        <v>786</v>
      </c>
      <c r="F443" s="125" t="s">
        <v>1808</v>
      </c>
      <c r="G443" s="125">
        <v>131</v>
      </c>
      <c r="H443" s="125"/>
      <c r="I443" s="125" t="s">
        <v>30</v>
      </c>
      <c r="J443" s="125"/>
      <c r="K443" s="106">
        <v>50</v>
      </c>
      <c r="L443" s="106">
        <f>SUM(K443:K505,K507:K591)</f>
        <v>9234</v>
      </c>
      <c r="M443" s="106"/>
    </row>
    <row r="444" customHeight="1" spans="1:13">
      <c r="A444" s="106"/>
      <c r="B444" s="287" t="s">
        <v>21</v>
      </c>
      <c r="C444" s="287" t="s">
        <v>2333</v>
      </c>
      <c r="D444" s="125">
        <v>2019</v>
      </c>
      <c r="E444" s="125" t="s">
        <v>956</v>
      </c>
      <c r="F444" s="125" t="s">
        <v>1817</v>
      </c>
      <c r="G444" s="125">
        <v>546</v>
      </c>
      <c r="H444" s="125" t="s">
        <v>1731</v>
      </c>
      <c r="I444" s="125" t="s">
        <v>30</v>
      </c>
      <c r="J444" s="125"/>
      <c r="K444" s="106">
        <v>50</v>
      </c>
      <c r="L444" s="106"/>
      <c r="M444" s="106"/>
    </row>
    <row r="445" customHeight="1" spans="1:13">
      <c r="A445" s="106"/>
      <c r="B445" s="287" t="s">
        <v>21</v>
      </c>
      <c r="C445" s="287" t="s">
        <v>2334</v>
      </c>
      <c r="D445" s="125">
        <v>2019</v>
      </c>
      <c r="E445" s="125" t="s">
        <v>884</v>
      </c>
      <c r="F445" s="125" t="s">
        <v>1817</v>
      </c>
      <c r="G445" s="125">
        <v>70</v>
      </c>
      <c r="H445" s="125" t="s">
        <v>857</v>
      </c>
      <c r="I445" s="125" t="s">
        <v>30</v>
      </c>
      <c r="J445" s="125"/>
      <c r="K445" s="106">
        <v>50</v>
      </c>
      <c r="L445" s="106"/>
      <c r="M445" s="106"/>
    </row>
    <row r="446" customHeight="1" spans="1:13">
      <c r="A446" s="106"/>
      <c r="B446" s="287" t="s">
        <v>21</v>
      </c>
      <c r="C446" s="287" t="s">
        <v>2335</v>
      </c>
      <c r="D446" s="125">
        <v>2019</v>
      </c>
      <c r="E446" s="125" t="s">
        <v>1099</v>
      </c>
      <c r="F446" s="125" t="s">
        <v>1815</v>
      </c>
      <c r="G446" s="125">
        <v>9</v>
      </c>
      <c r="H446" s="125" t="s">
        <v>2336</v>
      </c>
      <c r="I446" s="125" t="s">
        <v>30</v>
      </c>
      <c r="J446" s="125"/>
      <c r="K446" s="106">
        <v>50</v>
      </c>
      <c r="L446" s="106"/>
      <c r="M446" s="106"/>
    </row>
    <row r="447" customHeight="1" spans="1:13">
      <c r="A447" s="106"/>
      <c r="B447" s="287" t="s">
        <v>21</v>
      </c>
      <c r="C447" s="287" t="s">
        <v>2337</v>
      </c>
      <c r="D447" s="125">
        <v>2019</v>
      </c>
      <c r="E447" s="125" t="s">
        <v>853</v>
      </c>
      <c r="F447" s="125" t="s">
        <v>1817</v>
      </c>
      <c r="G447" s="125">
        <v>70</v>
      </c>
      <c r="H447" s="125" t="s">
        <v>2338</v>
      </c>
      <c r="I447" s="125" t="s">
        <v>30</v>
      </c>
      <c r="J447" s="125"/>
      <c r="K447" s="106">
        <v>50</v>
      </c>
      <c r="L447" s="106"/>
      <c r="M447" s="106"/>
    </row>
    <row r="448" customHeight="1" spans="1:13">
      <c r="A448" s="106"/>
      <c r="B448" s="287" t="s">
        <v>21</v>
      </c>
      <c r="C448" s="287" t="s">
        <v>2339</v>
      </c>
      <c r="D448" s="125">
        <v>2019</v>
      </c>
      <c r="E448" s="125" t="s">
        <v>884</v>
      </c>
      <c r="F448" s="125" t="s">
        <v>1840</v>
      </c>
      <c r="G448" s="125">
        <v>25</v>
      </c>
      <c r="H448" s="125" t="s">
        <v>1946</v>
      </c>
      <c r="I448" s="125" t="s">
        <v>30</v>
      </c>
      <c r="J448" s="125"/>
      <c r="K448" s="106">
        <v>50</v>
      </c>
      <c r="L448" s="106"/>
      <c r="M448" s="106"/>
    </row>
    <row r="449" customHeight="1" spans="1:13">
      <c r="A449" s="106"/>
      <c r="B449" s="287" t="s">
        <v>149</v>
      </c>
      <c r="C449" s="287" t="s">
        <v>2340</v>
      </c>
      <c r="D449" s="106">
        <v>2019</v>
      </c>
      <c r="E449" s="106" t="s">
        <v>905</v>
      </c>
      <c r="F449" s="106" t="s">
        <v>1786</v>
      </c>
      <c r="G449" s="106">
        <v>248</v>
      </c>
      <c r="H449" s="106"/>
      <c r="I449" s="106" t="s">
        <v>178</v>
      </c>
      <c r="J449" s="106"/>
      <c r="K449" s="106">
        <v>50</v>
      </c>
      <c r="L449" s="106"/>
      <c r="M449" s="106"/>
    </row>
    <row r="450" customHeight="1" spans="1:13">
      <c r="A450" s="106"/>
      <c r="B450" s="287" t="s">
        <v>66</v>
      </c>
      <c r="C450" s="287" t="s">
        <v>2341</v>
      </c>
      <c r="D450" s="106">
        <v>2017</v>
      </c>
      <c r="E450" s="106" t="s">
        <v>1069</v>
      </c>
      <c r="F450" s="106" t="s">
        <v>2302</v>
      </c>
      <c r="G450" s="106">
        <v>153</v>
      </c>
      <c r="H450" s="106"/>
      <c r="I450" s="106" t="s">
        <v>68</v>
      </c>
      <c r="J450" s="106"/>
      <c r="K450" s="106">
        <v>50</v>
      </c>
      <c r="L450" s="106"/>
      <c r="M450" s="106"/>
    </row>
    <row r="451" customHeight="1" spans="1:13">
      <c r="A451" s="106"/>
      <c r="B451" s="293" t="s">
        <v>21</v>
      </c>
      <c r="C451" s="293" t="s">
        <v>2342</v>
      </c>
      <c r="D451" s="294">
        <v>2019</v>
      </c>
      <c r="E451" s="294" t="s">
        <v>956</v>
      </c>
      <c r="F451" s="294" t="s">
        <v>1848</v>
      </c>
      <c r="G451" s="294">
        <v>580</v>
      </c>
      <c r="H451" s="294"/>
      <c r="I451" s="294" t="s">
        <v>30</v>
      </c>
      <c r="J451" s="106"/>
      <c r="K451" s="106">
        <v>50</v>
      </c>
      <c r="L451" s="106"/>
      <c r="M451" s="106"/>
    </row>
    <row r="452" customHeight="1" spans="1:13">
      <c r="A452" s="106"/>
      <c r="B452" s="293" t="s">
        <v>21</v>
      </c>
      <c r="C452" s="287" t="s">
        <v>2343</v>
      </c>
      <c r="D452" s="296">
        <v>2017</v>
      </c>
      <c r="E452" s="296" t="s">
        <v>2344</v>
      </c>
      <c r="F452" s="296" t="s">
        <v>2345</v>
      </c>
      <c r="G452" s="296">
        <v>187</v>
      </c>
      <c r="H452" s="296"/>
      <c r="I452" s="296" t="s">
        <v>30</v>
      </c>
      <c r="J452" s="106"/>
      <c r="K452" s="106">
        <v>50</v>
      </c>
      <c r="L452" s="106"/>
      <c r="M452" s="106"/>
    </row>
    <row r="453" customHeight="1" spans="1:13">
      <c r="A453" s="106"/>
      <c r="B453" s="287" t="s">
        <v>21</v>
      </c>
      <c r="C453" s="287" t="s">
        <v>2346</v>
      </c>
      <c r="D453" s="106">
        <v>2019</v>
      </c>
      <c r="E453" s="106" t="s">
        <v>786</v>
      </c>
      <c r="F453" s="106" t="s">
        <v>1449</v>
      </c>
      <c r="G453" s="106">
        <v>259</v>
      </c>
      <c r="H453" s="106"/>
      <c r="I453" s="106" t="s">
        <v>30</v>
      </c>
      <c r="J453" s="106"/>
      <c r="K453" s="106">
        <v>50</v>
      </c>
      <c r="L453" s="106"/>
      <c r="M453" s="106"/>
    </row>
    <row r="454" customHeight="1" spans="1:13">
      <c r="A454" s="106"/>
      <c r="B454" s="287" t="s">
        <v>21</v>
      </c>
      <c r="C454" s="287" t="s">
        <v>2347</v>
      </c>
      <c r="D454" s="106">
        <v>2019</v>
      </c>
      <c r="E454" s="106" t="s">
        <v>905</v>
      </c>
      <c r="F454" s="106" t="s">
        <v>1859</v>
      </c>
      <c r="G454" s="106"/>
      <c r="H454" s="106">
        <v>288</v>
      </c>
      <c r="I454" s="106" t="s">
        <v>30</v>
      </c>
      <c r="J454" s="106"/>
      <c r="K454" s="106">
        <v>50</v>
      </c>
      <c r="L454" s="106"/>
      <c r="M454" s="106"/>
    </row>
    <row r="455" customHeight="1" spans="1:13">
      <c r="A455" s="106"/>
      <c r="B455" s="287" t="s">
        <v>21</v>
      </c>
      <c r="C455" s="287" t="s">
        <v>2348</v>
      </c>
      <c r="D455" s="106">
        <v>2019</v>
      </c>
      <c r="E455" s="106" t="s">
        <v>905</v>
      </c>
      <c r="F455" s="106" t="s">
        <v>1859</v>
      </c>
      <c r="G455" s="106"/>
      <c r="H455" s="106">
        <v>288</v>
      </c>
      <c r="I455" s="106" t="s">
        <v>30</v>
      </c>
      <c r="J455" s="106"/>
      <c r="K455" s="106">
        <v>50</v>
      </c>
      <c r="L455" s="106"/>
      <c r="M455" s="106"/>
    </row>
    <row r="456" customHeight="1" spans="1:13">
      <c r="A456" s="106"/>
      <c r="B456" s="287" t="s">
        <v>21</v>
      </c>
      <c r="C456" s="287" t="s">
        <v>2349</v>
      </c>
      <c r="D456" s="106">
        <v>2019</v>
      </c>
      <c r="E456" s="106" t="s">
        <v>905</v>
      </c>
      <c r="F456" s="106" t="s">
        <v>1859</v>
      </c>
      <c r="G456" s="106"/>
      <c r="H456" s="106">
        <v>288</v>
      </c>
      <c r="I456" s="106" t="s">
        <v>30</v>
      </c>
      <c r="J456" s="106"/>
      <c r="K456" s="106">
        <v>50</v>
      </c>
      <c r="L456" s="106"/>
      <c r="M456" s="106"/>
    </row>
    <row r="457" customHeight="1" spans="1:13">
      <c r="A457" s="106"/>
      <c r="B457" s="287" t="s">
        <v>21</v>
      </c>
      <c r="C457" s="287" t="s">
        <v>2350</v>
      </c>
      <c r="D457" s="106">
        <v>2019</v>
      </c>
      <c r="E457" s="106" t="s">
        <v>905</v>
      </c>
      <c r="F457" s="106" t="s">
        <v>1859</v>
      </c>
      <c r="G457" s="106"/>
      <c r="H457" s="106">
        <v>288</v>
      </c>
      <c r="I457" s="106" t="s">
        <v>30</v>
      </c>
      <c r="J457" s="106"/>
      <c r="K457" s="106">
        <v>50</v>
      </c>
      <c r="L457" s="106"/>
      <c r="M457" s="106"/>
    </row>
    <row r="458" customHeight="1" spans="1:13">
      <c r="A458" s="106"/>
      <c r="B458" s="287" t="s">
        <v>21</v>
      </c>
      <c r="C458" s="287" t="s">
        <v>2351</v>
      </c>
      <c r="D458" s="106">
        <v>2019</v>
      </c>
      <c r="E458" s="106" t="s">
        <v>905</v>
      </c>
      <c r="F458" s="106" t="s">
        <v>1859</v>
      </c>
      <c r="G458" s="106"/>
      <c r="H458" s="106">
        <v>288</v>
      </c>
      <c r="I458" s="106" t="s">
        <v>30</v>
      </c>
      <c r="J458" s="106"/>
      <c r="K458" s="106">
        <v>50</v>
      </c>
      <c r="L458" s="106"/>
      <c r="M458" s="106"/>
    </row>
    <row r="459" customHeight="1" spans="1:13">
      <c r="A459" s="106"/>
      <c r="B459" s="287" t="s">
        <v>21</v>
      </c>
      <c r="C459" s="287" t="s">
        <v>2352</v>
      </c>
      <c r="D459" s="106">
        <v>2018</v>
      </c>
      <c r="E459" s="106" t="s">
        <v>2353</v>
      </c>
      <c r="F459" s="106" t="s">
        <v>1817</v>
      </c>
      <c r="G459" s="106" t="s">
        <v>2354</v>
      </c>
      <c r="H459" s="106">
        <v>19</v>
      </c>
      <c r="I459" s="106" t="s">
        <v>30</v>
      </c>
      <c r="J459" s="106"/>
      <c r="K459" s="106">
        <v>50</v>
      </c>
      <c r="L459" s="106"/>
      <c r="M459" s="106"/>
    </row>
    <row r="460" customHeight="1" spans="1:13">
      <c r="A460" s="106"/>
      <c r="B460" s="287" t="s">
        <v>21</v>
      </c>
      <c r="C460" s="287" t="s">
        <v>2355</v>
      </c>
      <c r="D460" s="106">
        <v>2019</v>
      </c>
      <c r="E460" s="106" t="s">
        <v>956</v>
      </c>
      <c r="F460" s="106" t="s">
        <v>1848</v>
      </c>
      <c r="G460" s="106"/>
      <c r="H460" s="106">
        <v>580</v>
      </c>
      <c r="I460" s="106" t="s">
        <v>30</v>
      </c>
      <c r="J460" s="106"/>
      <c r="K460" s="106">
        <v>50</v>
      </c>
      <c r="L460" s="106"/>
      <c r="M460" s="106"/>
    </row>
    <row r="461" customHeight="1" spans="1:13">
      <c r="A461" s="106"/>
      <c r="B461" s="287" t="s">
        <v>21</v>
      </c>
      <c r="C461" s="287" t="s">
        <v>2356</v>
      </c>
      <c r="D461" s="106">
        <v>2019</v>
      </c>
      <c r="E461" s="106" t="s">
        <v>956</v>
      </c>
      <c r="F461" s="106" t="s">
        <v>1848</v>
      </c>
      <c r="G461" s="106"/>
      <c r="H461" s="106">
        <v>298</v>
      </c>
      <c r="I461" s="106" t="s">
        <v>30</v>
      </c>
      <c r="J461" s="106"/>
      <c r="K461" s="106">
        <v>50</v>
      </c>
      <c r="L461" s="106"/>
      <c r="M461" s="106"/>
    </row>
    <row r="462" customHeight="1" spans="1:13">
      <c r="A462" s="106"/>
      <c r="B462" s="287" t="s">
        <v>21</v>
      </c>
      <c r="C462" s="287" t="s">
        <v>2357</v>
      </c>
      <c r="D462" s="106">
        <v>2019</v>
      </c>
      <c r="E462" s="106" t="s">
        <v>905</v>
      </c>
      <c r="F462" s="106" t="s">
        <v>1859</v>
      </c>
      <c r="G462" s="106"/>
      <c r="H462" s="106">
        <v>288</v>
      </c>
      <c r="I462" s="106" t="s">
        <v>30</v>
      </c>
      <c r="J462" s="106"/>
      <c r="K462" s="106">
        <v>50</v>
      </c>
      <c r="L462" s="106"/>
      <c r="M462" s="106"/>
    </row>
    <row r="463" customHeight="1" spans="1:13">
      <c r="A463" s="106"/>
      <c r="B463" s="287" t="s">
        <v>21</v>
      </c>
      <c r="C463" s="287" t="s">
        <v>2358</v>
      </c>
      <c r="D463" s="106">
        <v>1988</v>
      </c>
      <c r="E463" s="106" t="s">
        <v>1969</v>
      </c>
      <c r="F463" s="106" t="s">
        <v>1882</v>
      </c>
      <c r="G463" s="106"/>
      <c r="H463" s="106">
        <v>3</v>
      </c>
      <c r="I463" s="106" t="s">
        <v>72</v>
      </c>
      <c r="J463" s="106"/>
      <c r="K463" s="106">
        <v>50</v>
      </c>
      <c r="L463" s="106"/>
      <c r="M463" s="106"/>
    </row>
    <row r="464" customHeight="1" spans="1:13">
      <c r="A464" s="106"/>
      <c r="B464" s="287" t="s">
        <v>21</v>
      </c>
      <c r="C464" s="106">
        <v>52171189</v>
      </c>
      <c r="D464" s="106">
        <v>1988</v>
      </c>
      <c r="E464" s="106" t="s">
        <v>1969</v>
      </c>
      <c r="F464" s="106" t="s">
        <v>1882</v>
      </c>
      <c r="G464" s="106"/>
      <c r="H464" s="106">
        <v>3</v>
      </c>
      <c r="I464" s="106" t="s">
        <v>72</v>
      </c>
      <c r="J464" s="106"/>
      <c r="K464" s="106">
        <v>50</v>
      </c>
      <c r="L464" s="106"/>
      <c r="M464" s="106"/>
    </row>
    <row r="465" customHeight="1" spans="1:13">
      <c r="A465" s="106"/>
      <c r="B465" s="287" t="s">
        <v>21</v>
      </c>
      <c r="C465" s="287" t="s">
        <v>2359</v>
      </c>
      <c r="D465" s="106">
        <v>1987</v>
      </c>
      <c r="E465" s="106" t="s">
        <v>102</v>
      </c>
      <c r="F465" s="106" t="s">
        <v>1961</v>
      </c>
      <c r="G465" s="106"/>
      <c r="H465" s="106">
        <v>118</v>
      </c>
      <c r="I465" s="106" t="s">
        <v>25</v>
      </c>
      <c r="J465" s="106"/>
      <c r="K465" s="106">
        <v>50</v>
      </c>
      <c r="L465" s="106"/>
      <c r="M465" s="106"/>
    </row>
    <row r="466" customHeight="1" spans="1:13">
      <c r="A466" s="106"/>
      <c r="B466" s="287" t="s">
        <v>21</v>
      </c>
      <c r="C466" s="287" t="s">
        <v>2360</v>
      </c>
      <c r="D466" s="106">
        <v>2007</v>
      </c>
      <c r="E466" s="106" t="s">
        <v>2227</v>
      </c>
      <c r="F466" s="106" t="s">
        <v>2228</v>
      </c>
      <c r="G466" s="106"/>
      <c r="H466" s="106">
        <v>2</v>
      </c>
      <c r="I466" s="106" t="s">
        <v>72</v>
      </c>
      <c r="J466" s="106"/>
      <c r="K466" s="106">
        <v>50</v>
      </c>
      <c r="L466" s="106"/>
      <c r="M466" s="106"/>
    </row>
    <row r="467" customHeight="1" spans="1:13">
      <c r="A467" s="106"/>
      <c r="B467" s="287" t="s">
        <v>21</v>
      </c>
      <c r="C467" s="287" t="s">
        <v>2361</v>
      </c>
      <c r="D467" s="106">
        <v>2007</v>
      </c>
      <c r="E467" s="106" t="s">
        <v>2227</v>
      </c>
      <c r="F467" s="106" t="s">
        <v>2228</v>
      </c>
      <c r="G467" s="106"/>
      <c r="H467" s="106">
        <v>2</v>
      </c>
      <c r="I467" s="106" t="s">
        <v>72</v>
      </c>
      <c r="J467" s="106"/>
      <c r="K467" s="106">
        <v>50</v>
      </c>
      <c r="L467" s="106"/>
      <c r="M467" s="106"/>
    </row>
    <row r="468" customHeight="1" spans="1:13">
      <c r="A468" s="106"/>
      <c r="B468" s="287" t="s">
        <v>21</v>
      </c>
      <c r="C468" s="287" t="s">
        <v>2362</v>
      </c>
      <c r="D468" s="106">
        <v>2007</v>
      </c>
      <c r="E468" s="106" t="s">
        <v>2227</v>
      </c>
      <c r="F468" s="106" t="s">
        <v>2228</v>
      </c>
      <c r="G468" s="106"/>
      <c r="H468" s="106">
        <v>2</v>
      </c>
      <c r="I468" s="106" t="s">
        <v>72</v>
      </c>
      <c r="J468" s="106"/>
      <c r="K468" s="106">
        <v>50</v>
      </c>
      <c r="L468" s="106"/>
      <c r="M468" s="106"/>
    </row>
    <row r="469" customHeight="1" spans="1:13">
      <c r="A469" s="106"/>
      <c r="B469" s="287" t="s">
        <v>66</v>
      </c>
      <c r="C469" s="287" t="s">
        <v>2363</v>
      </c>
      <c r="D469" s="106">
        <v>2019</v>
      </c>
      <c r="E469" s="106" t="s">
        <v>119</v>
      </c>
      <c r="F469" s="106" t="s">
        <v>1786</v>
      </c>
      <c r="G469" s="106"/>
      <c r="H469" s="106">
        <v>201</v>
      </c>
      <c r="I469" s="106" t="s">
        <v>68</v>
      </c>
      <c r="J469" s="106"/>
      <c r="K469" s="106">
        <v>50</v>
      </c>
      <c r="L469" s="106"/>
      <c r="M469" s="106"/>
    </row>
    <row r="470" customHeight="1" spans="1:13">
      <c r="A470" s="106"/>
      <c r="B470" s="287" t="s">
        <v>21</v>
      </c>
      <c r="C470" s="287" t="s">
        <v>2364</v>
      </c>
      <c r="D470" s="106">
        <v>2019</v>
      </c>
      <c r="E470" s="106" t="s">
        <v>884</v>
      </c>
      <c r="F470" s="106" t="s">
        <v>1786</v>
      </c>
      <c r="G470" s="106" t="s">
        <v>920</v>
      </c>
      <c r="H470" s="106">
        <v>269</v>
      </c>
      <c r="I470" s="106" t="s">
        <v>30</v>
      </c>
      <c r="J470" s="106"/>
      <c r="K470" s="106">
        <v>50</v>
      </c>
      <c r="L470" s="106"/>
      <c r="M470" s="106"/>
    </row>
    <row r="471" customHeight="1" spans="1:13">
      <c r="A471" s="106"/>
      <c r="B471" s="287" t="s">
        <v>21</v>
      </c>
      <c r="C471" s="287" t="s">
        <v>2365</v>
      </c>
      <c r="D471" s="106">
        <v>2019</v>
      </c>
      <c r="E471" s="106" t="s">
        <v>786</v>
      </c>
      <c r="F471" s="106" t="s">
        <v>1859</v>
      </c>
      <c r="G471" s="106">
        <v>288</v>
      </c>
      <c r="H471" s="106" t="s">
        <v>105</v>
      </c>
      <c r="I471" s="106" t="s">
        <v>30</v>
      </c>
      <c r="J471" s="106"/>
      <c r="K471" s="106">
        <v>50</v>
      </c>
      <c r="L471" s="106"/>
      <c r="M471" s="106"/>
    </row>
    <row r="472" customHeight="1" spans="1:13">
      <c r="A472" s="106"/>
      <c r="B472" s="287" t="s">
        <v>21</v>
      </c>
      <c r="C472" s="287" t="s">
        <v>2366</v>
      </c>
      <c r="D472" s="106">
        <v>2019</v>
      </c>
      <c r="E472" s="106" t="s">
        <v>956</v>
      </c>
      <c r="F472" s="106" t="s">
        <v>1848</v>
      </c>
      <c r="G472" s="106">
        <v>116</v>
      </c>
      <c r="H472" s="106" t="s">
        <v>243</v>
      </c>
      <c r="I472" s="106" t="s">
        <v>25</v>
      </c>
      <c r="J472" s="106"/>
      <c r="K472" s="106">
        <v>50</v>
      </c>
      <c r="L472" s="106"/>
      <c r="M472" s="106"/>
    </row>
    <row r="473" customHeight="1" spans="1:13">
      <c r="A473" s="106"/>
      <c r="B473" s="287" t="s">
        <v>21</v>
      </c>
      <c r="C473" s="287" t="s">
        <v>2367</v>
      </c>
      <c r="D473" s="106">
        <v>1988</v>
      </c>
      <c r="E473" s="106" t="s">
        <v>102</v>
      </c>
      <c r="F473" s="106" t="s">
        <v>1933</v>
      </c>
      <c r="G473" s="106">
        <v>9</v>
      </c>
      <c r="H473" s="106" t="s">
        <v>105</v>
      </c>
      <c r="I473" s="106" t="s">
        <v>25</v>
      </c>
      <c r="J473" s="106"/>
      <c r="K473" s="106">
        <v>50</v>
      </c>
      <c r="L473" s="106"/>
      <c r="M473" s="106"/>
    </row>
    <row r="474" customHeight="1" spans="1:13">
      <c r="A474" s="106"/>
      <c r="B474" s="287" t="s">
        <v>21</v>
      </c>
      <c r="C474" s="287" t="s">
        <v>2368</v>
      </c>
      <c r="D474" s="106">
        <v>1988</v>
      </c>
      <c r="E474" s="106" t="s">
        <v>102</v>
      </c>
      <c r="F474" s="106" t="s">
        <v>2369</v>
      </c>
      <c r="G474" s="106">
        <v>57</v>
      </c>
      <c r="H474" s="106" t="s">
        <v>105</v>
      </c>
      <c r="I474" s="106" t="s">
        <v>72</v>
      </c>
      <c r="J474" s="106"/>
      <c r="K474" s="106">
        <v>50</v>
      </c>
      <c r="L474" s="106"/>
      <c r="M474" s="106"/>
    </row>
    <row r="475" customHeight="1" spans="1:13">
      <c r="A475" s="106"/>
      <c r="B475" s="287"/>
      <c r="C475" s="287" t="s">
        <v>2370</v>
      </c>
      <c r="D475" s="106">
        <v>1988</v>
      </c>
      <c r="E475" s="106" t="s">
        <v>102</v>
      </c>
      <c r="F475" s="106" t="s">
        <v>2371</v>
      </c>
      <c r="G475" s="106">
        <v>20</v>
      </c>
      <c r="H475" s="106" t="s">
        <v>105</v>
      </c>
      <c r="I475" s="106" t="s">
        <v>666</v>
      </c>
      <c r="J475" s="106"/>
      <c r="K475" s="106">
        <v>50</v>
      </c>
      <c r="L475" s="106"/>
      <c r="M475" s="106"/>
    </row>
    <row r="476" customHeight="1" spans="1:13">
      <c r="A476" s="106"/>
      <c r="B476" s="287"/>
      <c r="C476" s="287" t="s">
        <v>2372</v>
      </c>
      <c r="D476" s="106">
        <v>1988</v>
      </c>
      <c r="E476" s="106" t="s">
        <v>102</v>
      </c>
      <c r="F476" s="106" t="s">
        <v>2371</v>
      </c>
      <c r="G476" s="106">
        <v>20</v>
      </c>
      <c r="H476" s="106" t="s">
        <v>105</v>
      </c>
      <c r="I476" s="106" t="s">
        <v>666</v>
      </c>
      <c r="J476" s="106"/>
      <c r="K476" s="106">
        <v>50</v>
      </c>
      <c r="L476" s="106"/>
      <c r="M476" s="106"/>
    </row>
    <row r="477" customHeight="1" spans="1:13">
      <c r="A477" s="106"/>
      <c r="B477" s="287"/>
      <c r="C477" s="287" t="s">
        <v>2373</v>
      </c>
      <c r="D477" s="106">
        <v>1988</v>
      </c>
      <c r="E477" s="106" t="s">
        <v>102</v>
      </c>
      <c r="F477" s="106" t="s">
        <v>2371</v>
      </c>
      <c r="G477" s="106">
        <v>20</v>
      </c>
      <c r="H477" s="106" t="s">
        <v>105</v>
      </c>
      <c r="I477" s="106" t="s">
        <v>666</v>
      </c>
      <c r="J477" s="106"/>
      <c r="K477" s="106">
        <v>50</v>
      </c>
      <c r="L477" s="106"/>
      <c r="M477" s="106"/>
    </row>
    <row r="478" customHeight="1" spans="1:13">
      <c r="A478" s="106"/>
      <c r="B478" s="287"/>
      <c r="C478" s="287" t="s">
        <v>2374</v>
      </c>
      <c r="D478" s="106">
        <v>1981</v>
      </c>
      <c r="E478" s="106" t="s">
        <v>62</v>
      </c>
      <c r="F478" s="106" t="s">
        <v>1993</v>
      </c>
      <c r="G478" s="106">
        <v>21</v>
      </c>
      <c r="H478" s="106" t="s">
        <v>105</v>
      </c>
      <c r="I478" s="106" t="s">
        <v>763</v>
      </c>
      <c r="J478" s="106"/>
      <c r="K478" s="106">
        <v>50</v>
      </c>
      <c r="L478" s="106"/>
      <c r="M478" s="106"/>
    </row>
    <row r="479" customHeight="1" spans="1:13">
      <c r="A479" s="106"/>
      <c r="B479" s="287" t="s">
        <v>21</v>
      </c>
      <c r="C479" s="287" t="s">
        <v>2375</v>
      </c>
      <c r="D479" s="106">
        <v>2007</v>
      </c>
      <c r="E479" s="106" t="s">
        <v>62</v>
      </c>
      <c r="F479" s="106" t="s">
        <v>1795</v>
      </c>
      <c r="G479" s="106">
        <v>112</v>
      </c>
      <c r="H479" s="106" t="s">
        <v>1796</v>
      </c>
      <c r="I479" s="106" t="s">
        <v>72</v>
      </c>
      <c r="J479" s="106"/>
      <c r="K479" s="106">
        <v>50</v>
      </c>
      <c r="L479" s="106"/>
      <c r="M479" s="106"/>
    </row>
    <row r="480" customHeight="1" spans="1:13">
      <c r="A480" s="106"/>
      <c r="B480" s="287"/>
      <c r="C480" s="287" t="s">
        <v>2376</v>
      </c>
      <c r="D480" s="106">
        <v>1987</v>
      </c>
      <c r="E480" s="106" t="s">
        <v>102</v>
      </c>
      <c r="F480" s="106" t="s">
        <v>2377</v>
      </c>
      <c r="G480" s="106">
        <v>11</v>
      </c>
      <c r="H480" s="106" t="s">
        <v>1567</v>
      </c>
      <c r="I480" s="106" t="s">
        <v>72</v>
      </c>
      <c r="J480" s="106"/>
      <c r="K480" s="106">
        <v>50</v>
      </c>
      <c r="L480" s="106"/>
      <c r="M480" s="106"/>
    </row>
    <row r="481" customHeight="1" spans="1:13">
      <c r="A481" s="106"/>
      <c r="B481" s="287" t="s">
        <v>21</v>
      </c>
      <c r="C481" s="287" t="s">
        <v>2378</v>
      </c>
      <c r="D481" s="106">
        <v>1981</v>
      </c>
      <c r="E481" s="106" t="s">
        <v>62</v>
      </c>
      <c r="F481" s="106" t="s">
        <v>1933</v>
      </c>
      <c r="G481" s="106">
        <v>101</v>
      </c>
      <c r="H481" s="106" t="s">
        <v>2036</v>
      </c>
      <c r="I481" s="106" t="s">
        <v>72</v>
      </c>
      <c r="J481" s="106"/>
      <c r="K481" s="106">
        <v>50</v>
      </c>
      <c r="L481" s="106"/>
      <c r="M481" s="106"/>
    </row>
    <row r="482" customHeight="1" spans="1:13">
      <c r="A482" s="106"/>
      <c r="B482" s="287" t="s">
        <v>21</v>
      </c>
      <c r="C482" s="287" t="s">
        <v>2379</v>
      </c>
      <c r="D482" s="106">
        <v>1981</v>
      </c>
      <c r="E482" s="106" t="s">
        <v>62</v>
      </c>
      <c r="F482" s="106" t="s">
        <v>1933</v>
      </c>
      <c r="G482" s="106">
        <v>101</v>
      </c>
      <c r="H482" s="106" t="s">
        <v>2036</v>
      </c>
      <c r="I482" s="106" t="s">
        <v>72</v>
      </c>
      <c r="J482" s="106"/>
      <c r="K482" s="106">
        <v>50</v>
      </c>
      <c r="L482" s="106"/>
      <c r="M482" s="106"/>
    </row>
    <row r="483" customHeight="1" spans="1:13">
      <c r="A483" s="106"/>
      <c r="B483" s="287" t="s">
        <v>21</v>
      </c>
      <c r="C483" s="287" t="s">
        <v>2380</v>
      </c>
      <c r="D483" s="106">
        <v>1981</v>
      </c>
      <c r="E483" s="106" t="s">
        <v>62</v>
      </c>
      <c r="F483" s="106" t="s">
        <v>1933</v>
      </c>
      <c r="G483" s="106">
        <v>101</v>
      </c>
      <c r="H483" s="106" t="s">
        <v>2036</v>
      </c>
      <c r="I483" s="106" t="s">
        <v>72</v>
      </c>
      <c r="J483" s="106"/>
      <c r="K483" s="106">
        <v>50</v>
      </c>
      <c r="L483" s="106"/>
      <c r="M483" s="106"/>
    </row>
    <row r="484" customHeight="1" spans="1:13">
      <c r="A484" s="106"/>
      <c r="B484" s="287" t="s">
        <v>21</v>
      </c>
      <c r="C484" s="287" t="s">
        <v>2381</v>
      </c>
      <c r="D484" s="106">
        <v>1981</v>
      </c>
      <c r="E484" s="106" t="s">
        <v>62</v>
      </c>
      <c r="F484" s="106" t="s">
        <v>1933</v>
      </c>
      <c r="G484" s="106">
        <v>101</v>
      </c>
      <c r="H484" s="106" t="s">
        <v>2036</v>
      </c>
      <c r="I484" s="106" t="s">
        <v>72</v>
      </c>
      <c r="J484" s="106"/>
      <c r="K484" s="106">
        <v>50</v>
      </c>
      <c r="L484" s="106"/>
      <c r="M484" s="106"/>
    </row>
    <row r="485" customHeight="1" spans="1:13">
      <c r="A485" s="106"/>
      <c r="B485" s="287" t="s">
        <v>21</v>
      </c>
      <c r="C485" s="287" t="s">
        <v>2382</v>
      </c>
      <c r="D485" s="106">
        <v>1981</v>
      </c>
      <c r="E485" s="106" t="s">
        <v>62</v>
      </c>
      <c r="F485" s="106" t="s">
        <v>1933</v>
      </c>
      <c r="G485" s="106">
        <v>101</v>
      </c>
      <c r="H485" s="106" t="s">
        <v>2036</v>
      </c>
      <c r="I485" s="106" t="s">
        <v>72</v>
      </c>
      <c r="J485" s="106"/>
      <c r="K485" s="106">
        <v>50</v>
      </c>
      <c r="L485" s="106"/>
      <c r="M485" s="106"/>
    </row>
    <row r="486" customHeight="1" spans="1:13">
      <c r="A486" s="106"/>
      <c r="B486" s="287" t="s">
        <v>21</v>
      </c>
      <c r="C486" s="287" t="s">
        <v>2383</v>
      </c>
      <c r="D486" s="106">
        <v>1981</v>
      </c>
      <c r="E486" s="106" t="s">
        <v>62</v>
      </c>
      <c r="F486" s="106" t="s">
        <v>1933</v>
      </c>
      <c r="G486" s="106">
        <v>101</v>
      </c>
      <c r="H486" s="106" t="s">
        <v>2036</v>
      </c>
      <c r="I486" s="106" t="s">
        <v>72</v>
      </c>
      <c r="J486" s="106"/>
      <c r="K486" s="106">
        <v>50</v>
      </c>
      <c r="L486" s="106"/>
      <c r="M486" s="106"/>
    </row>
    <row r="487" customHeight="1" spans="1:13">
      <c r="A487" s="106"/>
      <c r="B487" s="287" t="s">
        <v>21</v>
      </c>
      <c r="C487" s="287" t="s">
        <v>2384</v>
      </c>
      <c r="D487" s="106">
        <v>1981</v>
      </c>
      <c r="E487" s="106" t="s">
        <v>62</v>
      </c>
      <c r="F487" s="106" t="s">
        <v>1933</v>
      </c>
      <c r="G487" s="106">
        <v>101</v>
      </c>
      <c r="H487" s="106" t="s">
        <v>2036</v>
      </c>
      <c r="I487" s="106" t="s">
        <v>72</v>
      </c>
      <c r="J487" s="106"/>
      <c r="K487" s="106">
        <v>50</v>
      </c>
      <c r="L487" s="106"/>
      <c r="M487" s="106"/>
    </row>
    <row r="488" customHeight="1" spans="1:13">
      <c r="A488" s="106"/>
      <c r="B488" s="287" t="s">
        <v>21</v>
      </c>
      <c r="C488" s="287" t="s">
        <v>2385</v>
      </c>
      <c r="D488" s="106">
        <v>1981</v>
      </c>
      <c r="E488" s="106" t="s">
        <v>62</v>
      </c>
      <c r="F488" s="106" t="s">
        <v>1933</v>
      </c>
      <c r="G488" s="106">
        <v>101</v>
      </c>
      <c r="H488" s="106" t="s">
        <v>2036</v>
      </c>
      <c r="I488" s="106" t="s">
        <v>72</v>
      </c>
      <c r="J488" s="106"/>
      <c r="K488" s="106">
        <v>50</v>
      </c>
      <c r="L488" s="106"/>
      <c r="M488" s="106"/>
    </row>
    <row r="489" customHeight="1" spans="1:13">
      <c r="A489" s="106"/>
      <c r="B489" s="287" t="s">
        <v>66</v>
      </c>
      <c r="C489" s="287" t="s">
        <v>2386</v>
      </c>
      <c r="D489" s="106">
        <v>1990</v>
      </c>
      <c r="E489" s="106" t="s">
        <v>102</v>
      </c>
      <c r="F489" s="106" t="s">
        <v>288</v>
      </c>
      <c r="G489" s="106">
        <v>5</v>
      </c>
      <c r="H489" s="106" t="s">
        <v>1927</v>
      </c>
      <c r="I489" s="106" t="s">
        <v>467</v>
      </c>
      <c r="J489" s="106"/>
      <c r="K489" s="106">
        <v>50</v>
      </c>
      <c r="L489" s="106"/>
      <c r="M489" s="106"/>
    </row>
    <row r="490" customHeight="1" spans="1:13">
      <c r="A490" s="106"/>
      <c r="B490" s="287" t="s">
        <v>21</v>
      </c>
      <c r="C490" s="287" t="s">
        <v>2387</v>
      </c>
      <c r="D490" s="106">
        <v>1981</v>
      </c>
      <c r="E490" s="106" t="s">
        <v>62</v>
      </c>
      <c r="F490" s="106" t="s">
        <v>1993</v>
      </c>
      <c r="G490" s="106">
        <v>21</v>
      </c>
      <c r="H490" s="106" t="s">
        <v>105</v>
      </c>
      <c r="I490" s="106" t="s">
        <v>666</v>
      </c>
      <c r="J490" s="106"/>
      <c r="K490" s="106">
        <v>50</v>
      </c>
      <c r="L490" s="106"/>
      <c r="M490" s="106"/>
    </row>
    <row r="491" customHeight="1" spans="1:13">
      <c r="A491" s="106"/>
      <c r="B491" s="287" t="s">
        <v>21</v>
      </c>
      <c r="C491" s="287" t="s">
        <v>2388</v>
      </c>
      <c r="D491" s="106">
        <v>1981</v>
      </c>
      <c r="E491" s="106" t="s">
        <v>62</v>
      </c>
      <c r="F491" s="106" t="s">
        <v>1993</v>
      </c>
      <c r="G491" s="106">
        <v>21</v>
      </c>
      <c r="H491" s="106" t="s">
        <v>105</v>
      </c>
      <c r="I491" s="106" t="s">
        <v>666</v>
      </c>
      <c r="J491" s="106"/>
      <c r="K491" s="106">
        <v>50</v>
      </c>
      <c r="L491" s="106"/>
      <c r="M491" s="106"/>
    </row>
    <row r="492" customHeight="1" spans="1:13">
      <c r="A492" s="106"/>
      <c r="B492" s="106"/>
      <c r="C492" s="106"/>
      <c r="D492" s="106"/>
      <c r="E492" s="106"/>
      <c r="F492" s="106"/>
      <c r="G492" s="106"/>
      <c r="H492" s="106"/>
      <c r="I492" s="106"/>
      <c r="J492" s="106"/>
      <c r="K492" s="106"/>
      <c r="L492" s="106"/>
      <c r="M492" s="106"/>
    </row>
    <row r="493" customHeight="1" spans="1:13">
      <c r="A493" s="301" t="s">
        <v>2389</v>
      </c>
      <c r="B493" s="112">
        <f>COUNTA(D494:D620)</f>
        <v>124</v>
      </c>
      <c r="C493" s="106"/>
      <c r="D493" s="106"/>
      <c r="E493" s="106"/>
      <c r="F493" s="106"/>
      <c r="G493" s="106"/>
      <c r="H493" s="106"/>
      <c r="I493" s="106"/>
      <c r="J493" s="106"/>
      <c r="K493" s="106"/>
      <c r="L493" s="106"/>
      <c r="M493" s="106"/>
    </row>
    <row r="494" customHeight="1" spans="1:13">
      <c r="A494" s="106"/>
      <c r="B494" s="287" t="s">
        <v>21</v>
      </c>
      <c r="C494" s="287" t="s">
        <v>2390</v>
      </c>
      <c r="D494" s="125">
        <v>2018</v>
      </c>
      <c r="E494" s="125" t="s">
        <v>1995</v>
      </c>
      <c r="F494" s="125" t="s">
        <v>1840</v>
      </c>
      <c r="G494" s="125">
        <v>268</v>
      </c>
      <c r="H494" s="125"/>
      <c r="I494" s="125" t="s">
        <v>25</v>
      </c>
      <c r="J494" s="125"/>
      <c r="K494" s="106">
        <v>55</v>
      </c>
      <c r="L494" s="106"/>
      <c r="M494" s="106"/>
    </row>
    <row r="495" customHeight="1" spans="1:13">
      <c r="A495" s="106"/>
      <c r="B495" s="287" t="s">
        <v>21</v>
      </c>
      <c r="C495" s="287" t="s">
        <v>2391</v>
      </c>
      <c r="D495" s="125">
        <v>2018</v>
      </c>
      <c r="E495" s="125" t="s">
        <v>1995</v>
      </c>
      <c r="F495" s="125" t="s">
        <v>1840</v>
      </c>
      <c r="G495" s="125">
        <v>268</v>
      </c>
      <c r="H495" s="125"/>
      <c r="I495" s="125" t="s">
        <v>25</v>
      </c>
      <c r="J495" s="125"/>
      <c r="K495" s="106">
        <v>55</v>
      </c>
      <c r="L495" s="106"/>
      <c r="M495" s="106"/>
    </row>
    <row r="496" customHeight="1" spans="1:13">
      <c r="A496" s="106"/>
      <c r="B496" s="287" t="s">
        <v>21</v>
      </c>
      <c r="C496" s="287" t="s">
        <v>2392</v>
      </c>
      <c r="D496" s="125">
        <v>2019</v>
      </c>
      <c r="E496" s="125" t="s">
        <v>786</v>
      </c>
      <c r="F496" s="125" t="s">
        <v>2393</v>
      </c>
      <c r="G496" s="125">
        <v>259</v>
      </c>
      <c r="H496" s="125"/>
      <c r="I496" s="125" t="s">
        <v>30</v>
      </c>
      <c r="J496" s="125"/>
      <c r="K496" s="106">
        <v>55</v>
      </c>
      <c r="L496" s="106"/>
      <c r="M496" s="106"/>
    </row>
    <row r="497" customHeight="1" spans="1:13">
      <c r="A497" s="106"/>
      <c r="B497" s="287" t="s">
        <v>21</v>
      </c>
      <c r="C497" s="287" t="s">
        <v>2394</v>
      </c>
      <c r="D497" s="302">
        <v>2019</v>
      </c>
      <c r="E497" s="302" t="s">
        <v>305</v>
      </c>
      <c r="F497" s="302" t="s">
        <v>1848</v>
      </c>
      <c r="G497" s="302">
        <v>7</v>
      </c>
      <c r="H497" s="302" t="s">
        <v>2395</v>
      </c>
      <c r="I497" s="302" t="s">
        <v>30</v>
      </c>
      <c r="J497" s="106"/>
      <c r="K497" s="106">
        <v>55</v>
      </c>
      <c r="L497" s="106"/>
      <c r="M497" s="106"/>
    </row>
    <row r="498" customHeight="1" spans="1:13">
      <c r="A498" s="106"/>
      <c r="B498" s="287" t="s">
        <v>21</v>
      </c>
      <c r="C498" s="287" t="s">
        <v>2396</v>
      </c>
      <c r="D498" s="106">
        <v>2019</v>
      </c>
      <c r="E498" s="106" t="s">
        <v>1161</v>
      </c>
      <c r="F498" s="106" t="s">
        <v>1786</v>
      </c>
      <c r="G498" s="106" t="s">
        <v>886</v>
      </c>
      <c r="H498" s="106">
        <v>269</v>
      </c>
      <c r="I498" s="106" t="s">
        <v>30</v>
      </c>
      <c r="J498" s="106"/>
      <c r="K498" s="106">
        <v>55</v>
      </c>
      <c r="L498" s="106"/>
      <c r="M498" s="106"/>
    </row>
    <row r="499" customHeight="1" spans="1:13">
      <c r="A499" s="106"/>
      <c r="B499" s="287"/>
      <c r="C499" s="287" t="s">
        <v>2397</v>
      </c>
      <c r="D499" s="106">
        <v>2007</v>
      </c>
      <c r="E499" s="106" t="s">
        <v>62</v>
      </c>
      <c r="F499" s="106" t="s">
        <v>1795</v>
      </c>
      <c r="G499" s="106">
        <v>112</v>
      </c>
      <c r="H499" s="106" t="s">
        <v>2398</v>
      </c>
      <c r="I499" s="106" t="s">
        <v>25</v>
      </c>
      <c r="J499" s="106"/>
      <c r="K499" s="106">
        <v>55</v>
      </c>
      <c r="L499" s="106"/>
      <c r="M499" s="106"/>
    </row>
    <row r="500" customHeight="1" spans="1:13">
      <c r="A500" s="106"/>
      <c r="B500" s="287"/>
      <c r="C500" s="287" t="s">
        <v>2399</v>
      </c>
      <c r="D500" s="106">
        <v>1990</v>
      </c>
      <c r="E500" s="106" t="s">
        <v>102</v>
      </c>
      <c r="F500" s="106" t="s">
        <v>288</v>
      </c>
      <c r="G500" s="106">
        <v>5</v>
      </c>
      <c r="H500" s="106" t="s">
        <v>1927</v>
      </c>
      <c r="I500" s="106" t="s">
        <v>25</v>
      </c>
      <c r="J500" s="106"/>
      <c r="K500" s="106">
        <v>55</v>
      </c>
      <c r="L500" s="106"/>
      <c r="M500" s="106"/>
    </row>
    <row r="501" customHeight="1" spans="1:13">
      <c r="A501" s="106"/>
      <c r="B501" s="287" t="s">
        <v>66</v>
      </c>
      <c r="C501" s="287" t="s">
        <v>2400</v>
      </c>
      <c r="D501" s="106">
        <v>1989</v>
      </c>
      <c r="E501" s="106" t="s">
        <v>102</v>
      </c>
      <c r="F501" s="106" t="s">
        <v>288</v>
      </c>
      <c r="G501" s="106">
        <v>21</v>
      </c>
      <c r="H501" s="106" t="s">
        <v>243</v>
      </c>
      <c r="I501" s="106" t="s">
        <v>467</v>
      </c>
      <c r="J501" s="106"/>
      <c r="K501" s="106">
        <v>55</v>
      </c>
      <c r="L501" s="106"/>
      <c r="M501" s="106"/>
    </row>
    <row r="502" customHeight="1" spans="1:13">
      <c r="A502" s="106"/>
      <c r="B502" s="287" t="s">
        <v>66</v>
      </c>
      <c r="C502" s="287" t="s">
        <v>2401</v>
      </c>
      <c r="D502" s="106">
        <v>1989</v>
      </c>
      <c r="E502" s="106" t="s">
        <v>102</v>
      </c>
      <c r="F502" s="106" t="s">
        <v>288</v>
      </c>
      <c r="G502" s="106">
        <v>21</v>
      </c>
      <c r="H502" s="106" t="s">
        <v>243</v>
      </c>
      <c r="I502" s="106" t="s">
        <v>467</v>
      </c>
      <c r="J502" s="106"/>
      <c r="K502" s="106">
        <v>55</v>
      </c>
      <c r="L502" s="106"/>
      <c r="M502" s="106"/>
    </row>
    <row r="503" customHeight="1" spans="1:13">
      <c r="A503" s="106"/>
      <c r="B503" s="287" t="s">
        <v>66</v>
      </c>
      <c r="C503" s="287" t="s">
        <v>2402</v>
      </c>
      <c r="D503" s="106">
        <v>1989</v>
      </c>
      <c r="E503" s="106" t="s">
        <v>102</v>
      </c>
      <c r="F503" s="106" t="s">
        <v>288</v>
      </c>
      <c r="G503" s="106">
        <v>21</v>
      </c>
      <c r="H503" s="106" t="s">
        <v>243</v>
      </c>
      <c r="I503" s="106" t="s">
        <v>467</v>
      </c>
      <c r="J503" s="106"/>
      <c r="K503" s="106">
        <v>55</v>
      </c>
      <c r="L503" s="106"/>
      <c r="M503" s="106"/>
    </row>
    <row r="504" customHeight="1" spans="1:13">
      <c r="A504" s="106"/>
      <c r="B504" s="287" t="s">
        <v>66</v>
      </c>
      <c r="C504" s="287" t="s">
        <v>2403</v>
      </c>
      <c r="D504" s="106">
        <v>1989</v>
      </c>
      <c r="E504" s="106" t="s">
        <v>102</v>
      </c>
      <c r="F504" s="106" t="s">
        <v>288</v>
      </c>
      <c r="G504" s="106">
        <v>21</v>
      </c>
      <c r="H504" s="106" t="s">
        <v>243</v>
      </c>
      <c r="I504" s="106" t="s">
        <v>467</v>
      </c>
      <c r="J504" s="106"/>
      <c r="K504" s="106">
        <v>55</v>
      </c>
      <c r="L504" s="106"/>
      <c r="M504" s="106"/>
    </row>
    <row r="505" customHeight="1" spans="1:13">
      <c r="A505" s="106"/>
      <c r="B505" s="287" t="s">
        <v>21</v>
      </c>
      <c r="C505" s="287" t="s">
        <v>2404</v>
      </c>
      <c r="D505" s="106">
        <v>1992</v>
      </c>
      <c r="E505" s="106" t="s">
        <v>1802</v>
      </c>
      <c r="F505" s="106" t="s">
        <v>1826</v>
      </c>
      <c r="G505" s="106" t="s">
        <v>1907</v>
      </c>
      <c r="H505" s="106" t="s">
        <v>1908</v>
      </c>
      <c r="I505" s="106" t="s">
        <v>25</v>
      </c>
      <c r="J505" s="106"/>
      <c r="K505" s="106">
        <v>55</v>
      </c>
      <c r="L505" s="106"/>
      <c r="M505" s="106"/>
    </row>
    <row r="506" customHeight="1" spans="1:13">
      <c r="A506" s="106"/>
      <c r="B506" s="106"/>
      <c r="C506" s="106"/>
      <c r="D506" s="106"/>
      <c r="E506" s="106"/>
      <c r="F506" s="106"/>
      <c r="G506" s="106"/>
      <c r="H506" s="106"/>
      <c r="I506" s="106"/>
      <c r="J506" s="106"/>
      <c r="K506" s="106">
        <f>K505/1048</f>
        <v>0.0524809160305343</v>
      </c>
      <c r="L506" s="106"/>
      <c r="M506" s="106"/>
    </row>
    <row r="507" customHeight="1" spans="1:13">
      <c r="A507" s="106"/>
      <c r="B507" s="287" t="s">
        <v>21</v>
      </c>
      <c r="C507" s="287" t="s">
        <v>2405</v>
      </c>
      <c r="D507" s="125">
        <v>2018</v>
      </c>
      <c r="E507" s="125" t="s">
        <v>1995</v>
      </c>
      <c r="F507" s="125" t="s">
        <v>1840</v>
      </c>
      <c r="G507" s="125">
        <v>268</v>
      </c>
      <c r="H507" s="125"/>
      <c r="I507" s="125" t="s">
        <v>25</v>
      </c>
      <c r="J507" s="125"/>
      <c r="K507" s="106">
        <v>58</v>
      </c>
      <c r="L507" s="106"/>
      <c r="M507" s="106"/>
    </row>
    <row r="508" customHeight="1" spans="1:13">
      <c r="A508" s="106"/>
      <c r="B508" s="287" t="s">
        <v>21</v>
      </c>
      <c r="C508" s="287" t="s">
        <v>2406</v>
      </c>
      <c r="D508" s="298">
        <v>2019</v>
      </c>
      <c r="E508" s="298" t="s">
        <v>1852</v>
      </c>
      <c r="F508" s="298" t="s">
        <v>2247</v>
      </c>
      <c r="G508" s="298">
        <v>201</v>
      </c>
      <c r="H508" s="298" t="s">
        <v>2407</v>
      </c>
      <c r="I508" s="125" t="s">
        <v>30</v>
      </c>
      <c r="J508" s="125"/>
      <c r="K508" s="106">
        <v>60</v>
      </c>
      <c r="L508" s="106"/>
      <c r="M508" s="106"/>
    </row>
    <row r="509" customHeight="1" spans="1:13">
      <c r="A509" s="106"/>
      <c r="B509" s="287" t="s">
        <v>149</v>
      </c>
      <c r="C509" s="287" t="s">
        <v>2408</v>
      </c>
      <c r="D509" s="106">
        <v>2019</v>
      </c>
      <c r="E509" s="106" t="s">
        <v>911</v>
      </c>
      <c r="F509" s="106" t="s">
        <v>1786</v>
      </c>
      <c r="G509" s="106">
        <v>1</v>
      </c>
      <c r="H509" s="106" t="s">
        <v>2409</v>
      </c>
      <c r="I509" s="106" t="s">
        <v>155</v>
      </c>
      <c r="J509" s="106"/>
      <c r="K509" s="106">
        <v>60</v>
      </c>
      <c r="L509" s="106"/>
      <c r="M509" s="106"/>
    </row>
    <row r="510" customHeight="1" spans="1:13">
      <c r="A510" s="106"/>
      <c r="B510" s="287" t="s">
        <v>21</v>
      </c>
      <c r="C510" s="287" t="s">
        <v>2410</v>
      </c>
      <c r="D510" s="106">
        <v>2019</v>
      </c>
      <c r="E510" s="106" t="s">
        <v>1852</v>
      </c>
      <c r="F510" s="106" t="s">
        <v>1786</v>
      </c>
      <c r="G510" s="106">
        <v>296</v>
      </c>
      <c r="H510" s="106" t="s">
        <v>898</v>
      </c>
      <c r="I510" s="106" t="s">
        <v>30</v>
      </c>
      <c r="J510" s="106"/>
      <c r="K510" s="106">
        <v>60</v>
      </c>
      <c r="L510" s="106"/>
      <c r="M510" s="106"/>
    </row>
    <row r="511" customHeight="1" spans="1:13">
      <c r="A511" s="106"/>
      <c r="B511" s="287" t="s">
        <v>21</v>
      </c>
      <c r="C511" s="287" t="s">
        <v>2411</v>
      </c>
      <c r="D511" s="106">
        <v>2019</v>
      </c>
      <c r="E511" s="106" t="s">
        <v>905</v>
      </c>
      <c r="F511" s="106" t="s">
        <v>1786</v>
      </c>
      <c r="G511" s="106">
        <v>248</v>
      </c>
      <c r="H511" s="106"/>
      <c r="I511" s="106" t="s">
        <v>25</v>
      </c>
      <c r="J511" s="106"/>
      <c r="K511" s="106">
        <v>60</v>
      </c>
      <c r="L511" s="106"/>
      <c r="M511" s="106"/>
    </row>
    <row r="512" customHeight="1" spans="1:13">
      <c r="A512" s="106"/>
      <c r="B512" s="287" t="s">
        <v>21</v>
      </c>
      <c r="C512" s="287" t="s">
        <v>2412</v>
      </c>
      <c r="D512" s="106">
        <v>2020</v>
      </c>
      <c r="E512" s="106" t="s">
        <v>1847</v>
      </c>
      <c r="F512" s="106" t="s">
        <v>1978</v>
      </c>
      <c r="G512" s="106">
        <v>43</v>
      </c>
      <c r="H512" s="106" t="s">
        <v>889</v>
      </c>
      <c r="I512" s="106" t="s">
        <v>30</v>
      </c>
      <c r="J512" s="106"/>
      <c r="K512" s="106">
        <v>60</v>
      </c>
      <c r="L512" s="106"/>
      <c r="M512" s="106"/>
    </row>
    <row r="513" customHeight="1" spans="1:13">
      <c r="A513" s="106"/>
      <c r="B513" s="293" t="s">
        <v>21</v>
      </c>
      <c r="C513" s="293" t="s">
        <v>2413</v>
      </c>
      <c r="D513" s="294">
        <v>2018</v>
      </c>
      <c r="E513" s="294" t="s">
        <v>305</v>
      </c>
      <c r="F513" s="294" t="s">
        <v>2068</v>
      </c>
      <c r="G513" s="294">
        <v>182</v>
      </c>
      <c r="H513" s="294" t="s">
        <v>1811</v>
      </c>
      <c r="I513" s="294" t="s">
        <v>30</v>
      </c>
      <c r="J513" s="106"/>
      <c r="K513" s="106">
        <v>60</v>
      </c>
      <c r="L513" s="106"/>
      <c r="M513" s="106"/>
    </row>
    <row r="514" customHeight="1" spans="1:13">
      <c r="A514" s="106"/>
      <c r="B514" s="293" t="s">
        <v>21</v>
      </c>
      <c r="C514" s="293" t="s">
        <v>2414</v>
      </c>
      <c r="D514" s="294">
        <v>2019</v>
      </c>
      <c r="E514" s="294" t="s">
        <v>786</v>
      </c>
      <c r="F514" s="294" t="s">
        <v>1786</v>
      </c>
      <c r="G514" s="294">
        <v>248</v>
      </c>
      <c r="H514" s="294"/>
      <c r="I514" s="294" t="s">
        <v>25</v>
      </c>
      <c r="J514" s="106"/>
      <c r="K514" s="106">
        <v>60</v>
      </c>
      <c r="L514" s="106"/>
      <c r="M514" s="106"/>
    </row>
    <row r="515" customHeight="1" spans="1:13">
      <c r="A515" s="106"/>
      <c r="B515" s="293" t="s">
        <v>21</v>
      </c>
      <c r="C515" s="293" t="s">
        <v>2415</v>
      </c>
      <c r="D515" s="294">
        <v>2019</v>
      </c>
      <c r="E515" s="294" t="s">
        <v>786</v>
      </c>
      <c r="F515" s="294" t="s">
        <v>1786</v>
      </c>
      <c r="G515" s="294">
        <v>248</v>
      </c>
      <c r="H515" s="294"/>
      <c r="I515" s="294" t="s">
        <v>25</v>
      </c>
      <c r="J515" s="106"/>
      <c r="K515" s="106">
        <v>60</v>
      </c>
      <c r="L515" s="106"/>
      <c r="M515" s="106"/>
    </row>
    <row r="516" customHeight="1" spans="1:13">
      <c r="A516" s="106"/>
      <c r="B516" s="293" t="s">
        <v>21</v>
      </c>
      <c r="C516" s="293" t="s">
        <v>2416</v>
      </c>
      <c r="D516" s="294">
        <v>2019</v>
      </c>
      <c r="E516" s="294" t="s">
        <v>786</v>
      </c>
      <c r="F516" s="294" t="s">
        <v>1786</v>
      </c>
      <c r="G516" s="294">
        <v>248</v>
      </c>
      <c r="H516" s="294"/>
      <c r="I516" s="294" t="s">
        <v>25</v>
      </c>
      <c r="J516" s="106"/>
      <c r="K516" s="106">
        <v>60</v>
      </c>
      <c r="L516" s="106"/>
      <c r="M516" s="106"/>
    </row>
    <row r="517" customHeight="1" spans="1:13">
      <c r="A517" s="106"/>
      <c r="B517" s="287" t="s">
        <v>21</v>
      </c>
      <c r="C517" s="287" t="s">
        <v>2417</v>
      </c>
      <c r="D517" s="106">
        <v>1991</v>
      </c>
      <c r="E517" s="106" t="s">
        <v>2125</v>
      </c>
      <c r="F517" s="106" t="s">
        <v>2418</v>
      </c>
      <c r="G517" s="106"/>
      <c r="H517" s="106">
        <v>337</v>
      </c>
      <c r="I517" s="106" t="s">
        <v>30</v>
      </c>
      <c r="J517" s="106"/>
      <c r="K517" s="106">
        <v>60</v>
      </c>
      <c r="L517" s="106"/>
      <c r="M517" s="106"/>
    </row>
    <row r="518" customHeight="1" spans="1:13">
      <c r="A518" s="106"/>
      <c r="B518" s="287" t="s">
        <v>21</v>
      </c>
      <c r="C518" s="287" t="s">
        <v>2419</v>
      </c>
      <c r="D518" s="106">
        <v>2007</v>
      </c>
      <c r="E518" s="106" t="s">
        <v>2227</v>
      </c>
      <c r="F518" s="106" t="s">
        <v>2228</v>
      </c>
      <c r="G518" s="106"/>
      <c r="H518" s="106">
        <v>2</v>
      </c>
      <c r="I518" s="106" t="s">
        <v>498</v>
      </c>
      <c r="J518" s="106"/>
      <c r="K518" s="106">
        <v>60</v>
      </c>
      <c r="L518" s="106"/>
      <c r="M518" s="106"/>
    </row>
    <row r="519" customHeight="1" spans="1:13">
      <c r="A519" s="106"/>
      <c r="B519" s="287" t="s">
        <v>21</v>
      </c>
      <c r="C519" s="287" t="s">
        <v>2420</v>
      </c>
      <c r="D519" s="106">
        <v>2007</v>
      </c>
      <c r="E519" s="106" t="s">
        <v>2227</v>
      </c>
      <c r="F519" s="106" t="s">
        <v>2228</v>
      </c>
      <c r="G519" s="106"/>
      <c r="H519" s="106">
        <v>2</v>
      </c>
      <c r="I519" s="106" t="s">
        <v>498</v>
      </c>
      <c r="J519" s="106"/>
      <c r="K519" s="106">
        <v>60</v>
      </c>
      <c r="L519" s="106"/>
      <c r="M519" s="106"/>
    </row>
    <row r="520" customHeight="1" spans="1:13">
      <c r="A520" s="106"/>
      <c r="B520" s="287" t="s">
        <v>21</v>
      </c>
      <c r="C520" s="287" t="s">
        <v>2421</v>
      </c>
      <c r="D520" s="106">
        <v>2007</v>
      </c>
      <c r="E520" s="106" t="s">
        <v>2227</v>
      </c>
      <c r="F520" s="106" t="s">
        <v>2228</v>
      </c>
      <c r="G520" s="106"/>
      <c r="H520" s="106">
        <v>2</v>
      </c>
      <c r="I520" s="106" t="s">
        <v>498</v>
      </c>
      <c r="J520" s="106"/>
      <c r="K520" s="106">
        <v>60</v>
      </c>
      <c r="L520" s="106"/>
      <c r="M520" s="106"/>
    </row>
    <row r="521" customHeight="1" spans="1:13">
      <c r="A521" s="106"/>
      <c r="B521" s="287" t="s">
        <v>149</v>
      </c>
      <c r="C521" s="287" t="s">
        <v>2422</v>
      </c>
      <c r="D521" s="106">
        <v>2019</v>
      </c>
      <c r="E521" s="106" t="s">
        <v>1161</v>
      </c>
      <c r="F521" s="106" t="s">
        <v>1786</v>
      </c>
      <c r="G521" s="106" t="s">
        <v>2423</v>
      </c>
      <c r="H521" s="106">
        <v>269</v>
      </c>
      <c r="I521" s="106" t="s">
        <v>155</v>
      </c>
      <c r="J521" s="106"/>
      <c r="K521" s="106">
        <v>60</v>
      </c>
      <c r="L521" s="106"/>
      <c r="M521" s="106"/>
    </row>
    <row r="522" customHeight="1" spans="1:13">
      <c r="A522" s="106"/>
      <c r="B522" s="287" t="s">
        <v>21</v>
      </c>
      <c r="C522" s="287" t="s">
        <v>2424</v>
      </c>
      <c r="D522" s="106">
        <v>1988</v>
      </c>
      <c r="E522" s="106" t="s">
        <v>102</v>
      </c>
      <c r="F522" s="106" t="s">
        <v>2235</v>
      </c>
      <c r="G522" s="106">
        <v>43</v>
      </c>
      <c r="H522" s="106" t="s">
        <v>105</v>
      </c>
      <c r="I522" s="106" t="s">
        <v>72</v>
      </c>
      <c r="J522" s="106"/>
      <c r="K522" s="106">
        <v>60</v>
      </c>
      <c r="L522" s="106"/>
      <c r="M522" s="106"/>
    </row>
    <row r="523" customHeight="1" spans="1:13">
      <c r="A523" s="106"/>
      <c r="B523" s="287" t="s">
        <v>21</v>
      </c>
      <c r="C523" s="287" t="s">
        <v>2425</v>
      </c>
      <c r="D523" s="106">
        <v>1988</v>
      </c>
      <c r="E523" s="106" t="s">
        <v>102</v>
      </c>
      <c r="F523" s="106" t="s">
        <v>2235</v>
      </c>
      <c r="G523" s="106">
        <v>43</v>
      </c>
      <c r="H523" s="106" t="s">
        <v>105</v>
      </c>
      <c r="I523" s="106" t="s">
        <v>72</v>
      </c>
      <c r="J523" s="106"/>
      <c r="K523" s="106">
        <v>60</v>
      </c>
      <c r="L523" s="106"/>
      <c r="M523" s="106"/>
    </row>
    <row r="524" customHeight="1" spans="1:13">
      <c r="A524" s="106"/>
      <c r="B524" s="287" t="s">
        <v>21</v>
      </c>
      <c r="C524" s="287" t="s">
        <v>2426</v>
      </c>
      <c r="D524" s="106">
        <v>1988</v>
      </c>
      <c r="E524" s="106" t="s">
        <v>102</v>
      </c>
      <c r="F524" s="106" t="s">
        <v>2235</v>
      </c>
      <c r="G524" s="106">
        <v>43</v>
      </c>
      <c r="H524" s="106" t="s">
        <v>105</v>
      </c>
      <c r="I524" s="106" t="s">
        <v>72</v>
      </c>
      <c r="J524" s="106"/>
      <c r="K524" s="106">
        <v>60</v>
      </c>
      <c r="L524" s="106"/>
      <c r="M524" s="106"/>
    </row>
    <row r="525" customHeight="1" spans="1:13">
      <c r="A525" s="106"/>
      <c r="B525" s="287" t="s">
        <v>21</v>
      </c>
      <c r="C525" s="287" t="s">
        <v>2427</v>
      </c>
      <c r="D525" s="106">
        <v>1988</v>
      </c>
      <c r="E525" s="106" t="s">
        <v>102</v>
      </c>
      <c r="F525" s="106" t="s">
        <v>2235</v>
      </c>
      <c r="G525" s="106">
        <v>43</v>
      </c>
      <c r="H525" s="106" t="s">
        <v>105</v>
      </c>
      <c r="I525" s="106" t="s">
        <v>72</v>
      </c>
      <c r="J525" s="106"/>
      <c r="K525" s="106">
        <v>60</v>
      </c>
      <c r="L525" s="106"/>
      <c r="M525" s="106"/>
    </row>
    <row r="526" customHeight="1" spans="1:13">
      <c r="A526" s="106"/>
      <c r="B526" s="287" t="s">
        <v>21</v>
      </c>
      <c r="C526" s="287" t="s">
        <v>2428</v>
      </c>
      <c r="D526" s="106">
        <v>1988</v>
      </c>
      <c r="E526" s="106" t="s">
        <v>102</v>
      </c>
      <c r="F526" s="106" t="s">
        <v>2235</v>
      </c>
      <c r="G526" s="106">
        <v>43</v>
      </c>
      <c r="H526" s="106" t="s">
        <v>105</v>
      </c>
      <c r="I526" s="106" t="s">
        <v>72</v>
      </c>
      <c r="J526" s="106"/>
      <c r="K526" s="106">
        <v>60</v>
      </c>
      <c r="L526" s="106"/>
      <c r="M526" s="106"/>
    </row>
    <row r="527" customHeight="1" spans="1:13">
      <c r="A527" s="106"/>
      <c r="B527" s="287"/>
      <c r="C527" s="287" t="s">
        <v>2429</v>
      </c>
      <c r="D527" s="106">
        <v>1996</v>
      </c>
      <c r="E527" s="106" t="s">
        <v>2031</v>
      </c>
      <c r="F527" s="106" t="s">
        <v>2430</v>
      </c>
      <c r="G527" s="106">
        <v>52</v>
      </c>
      <c r="H527" s="106" t="s">
        <v>105</v>
      </c>
      <c r="I527" s="106" t="s">
        <v>72</v>
      </c>
      <c r="J527" s="106"/>
      <c r="K527" s="106">
        <v>60</v>
      </c>
      <c r="L527" s="106"/>
      <c r="M527" s="106"/>
    </row>
    <row r="528" customHeight="1" spans="1:13">
      <c r="A528" s="106"/>
      <c r="B528" s="287" t="s">
        <v>21</v>
      </c>
      <c r="C528" s="287" t="s">
        <v>2431</v>
      </c>
      <c r="D528" s="106">
        <v>1981</v>
      </c>
      <c r="E528" s="106" t="s">
        <v>62</v>
      </c>
      <c r="F528" s="106" t="s">
        <v>1993</v>
      </c>
      <c r="G528" s="106">
        <v>21</v>
      </c>
      <c r="H528" s="106" t="s">
        <v>105</v>
      </c>
      <c r="I528" s="106" t="s">
        <v>72</v>
      </c>
      <c r="J528" s="106"/>
      <c r="K528" s="106">
        <v>60</v>
      </c>
      <c r="L528" s="106"/>
      <c r="M528" s="106"/>
    </row>
    <row r="529" customHeight="1" spans="1:13">
      <c r="A529" s="106"/>
      <c r="B529" s="287" t="s">
        <v>161</v>
      </c>
      <c r="C529" s="287" t="s">
        <v>2432</v>
      </c>
      <c r="D529" s="106">
        <v>1988</v>
      </c>
      <c r="E529" s="106" t="s">
        <v>102</v>
      </c>
      <c r="F529" s="106" t="s">
        <v>1952</v>
      </c>
      <c r="G529" s="106">
        <v>9</v>
      </c>
      <c r="H529" s="106" t="s">
        <v>1567</v>
      </c>
      <c r="I529" s="106" t="s">
        <v>72</v>
      </c>
      <c r="J529" s="106"/>
      <c r="K529" s="106">
        <v>60</v>
      </c>
      <c r="L529" s="106"/>
      <c r="M529" s="106"/>
    </row>
    <row r="530" customHeight="1" spans="1:13">
      <c r="A530" s="106"/>
      <c r="B530" s="287" t="s">
        <v>21</v>
      </c>
      <c r="C530" s="287" t="s">
        <v>2433</v>
      </c>
      <c r="D530" s="125">
        <v>2014</v>
      </c>
      <c r="E530" s="125" t="s">
        <v>844</v>
      </c>
      <c r="F530" s="125" t="s">
        <v>2434</v>
      </c>
      <c r="G530" s="125">
        <v>251</v>
      </c>
      <c r="H530" s="125"/>
      <c r="I530" s="125" t="s">
        <v>30</v>
      </c>
      <c r="J530" s="125"/>
      <c r="K530" s="106">
        <v>65</v>
      </c>
      <c r="L530" s="106"/>
      <c r="M530" s="106"/>
    </row>
    <row r="531" customHeight="1" spans="1:13">
      <c r="A531" s="106"/>
      <c r="B531" s="287" t="s">
        <v>21</v>
      </c>
      <c r="C531" s="287" t="s">
        <v>2435</v>
      </c>
      <c r="D531" s="125">
        <v>2018</v>
      </c>
      <c r="E531" s="125" t="s">
        <v>305</v>
      </c>
      <c r="F531" s="125" t="s">
        <v>1840</v>
      </c>
      <c r="G531" s="125">
        <v>177</v>
      </c>
      <c r="H531" s="125"/>
      <c r="I531" s="125" t="s">
        <v>72</v>
      </c>
      <c r="J531" s="125"/>
      <c r="K531" s="106">
        <v>65</v>
      </c>
      <c r="L531" s="106"/>
      <c r="M531" s="106"/>
    </row>
    <row r="532" customHeight="1" spans="1:13">
      <c r="A532" s="106"/>
      <c r="B532" s="287" t="s">
        <v>21</v>
      </c>
      <c r="C532" s="287" t="s">
        <v>2436</v>
      </c>
      <c r="D532" s="106">
        <v>2019</v>
      </c>
      <c r="E532" s="106" t="s">
        <v>905</v>
      </c>
      <c r="F532" s="106" t="s">
        <v>2437</v>
      </c>
      <c r="G532" s="106">
        <v>263</v>
      </c>
      <c r="H532" s="106" t="s">
        <v>898</v>
      </c>
      <c r="I532" s="106" t="s">
        <v>30</v>
      </c>
      <c r="J532" s="106"/>
      <c r="K532" s="106">
        <v>65</v>
      </c>
      <c r="L532" s="106"/>
      <c r="M532" s="106"/>
    </row>
    <row r="533" customHeight="1" spans="1:13">
      <c r="A533" s="106"/>
      <c r="B533" s="287" t="s">
        <v>21</v>
      </c>
      <c r="C533" s="106">
        <v>52171196</v>
      </c>
      <c r="D533" s="106">
        <v>1988</v>
      </c>
      <c r="E533" s="106" t="s">
        <v>1969</v>
      </c>
      <c r="F533" s="106" t="s">
        <v>1993</v>
      </c>
      <c r="G533" s="106"/>
      <c r="H533" s="106">
        <v>6</v>
      </c>
      <c r="I533" s="106" t="s">
        <v>72</v>
      </c>
      <c r="J533" s="106"/>
      <c r="K533" s="106">
        <v>65</v>
      </c>
      <c r="L533" s="106"/>
      <c r="M533" s="106"/>
    </row>
    <row r="534" customHeight="1" spans="1:13">
      <c r="A534" s="106"/>
      <c r="B534" s="287" t="s">
        <v>21</v>
      </c>
      <c r="C534" s="106">
        <v>3190374</v>
      </c>
      <c r="D534" s="106">
        <v>1988</v>
      </c>
      <c r="E534" s="106" t="s">
        <v>102</v>
      </c>
      <c r="F534" s="106" t="s">
        <v>2235</v>
      </c>
      <c r="G534" s="106"/>
      <c r="H534" s="106">
        <v>43</v>
      </c>
      <c r="I534" s="106" t="s">
        <v>72</v>
      </c>
      <c r="J534" s="106"/>
      <c r="K534" s="106">
        <v>65</v>
      </c>
      <c r="L534" s="106"/>
      <c r="M534" s="106"/>
    </row>
    <row r="535" customHeight="1" spans="1:13">
      <c r="A535" s="106"/>
      <c r="B535" s="287" t="s">
        <v>66</v>
      </c>
      <c r="C535" s="287" t="s">
        <v>2438</v>
      </c>
      <c r="D535" s="106">
        <v>1992</v>
      </c>
      <c r="E535" s="106" t="s">
        <v>2439</v>
      </c>
      <c r="F535" s="106" t="s">
        <v>1826</v>
      </c>
      <c r="G535" s="106">
        <v>247</v>
      </c>
      <c r="H535" s="106" t="s">
        <v>105</v>
      </c>
      <c r="I535" s="106" t="s">
        <v>68</v>
      </c>
      <c r="J535" s="106"/>
      <c r="K535" s="106">
        <v>65</v>
      </c>
      <c r="L535" s="106"/>
      <c r="M535" s="106"/>
    </row>
    <row r="536" customHeight="1" spans="1:13">
      <c r="A536" s="106"/>
      <c r="B536" s="287" t="s">
        <v>21</v>
      </c>
      <c r="C536" s="287" t="s">
        <v>2440</v>
      </c>
      <c r="D536" s="106">
        <v>1987</v>
      </c>
      <c r="E536" s="106" t="s">
        <v>102</v>
      </c>
      <c r="F536" s="106" t="s">
        <v>1933</v>
      </c>
      <c r="G536" s="106">
        <v>4</v>
      </c>
      <c r="H536" s="106" t="s">
        <v>2072</v>
      </c>
      <c r="I536" s="106" t="s">
        <v>72</v>
      </c>
      <c r="J536" s="106"/>
      <c r="K536" s="106">
        <v>65</v>
      </c>
      <c r="L536" s="106"/>
      <c r="M536" s="106"/>
    </row>
    <row r="537" customHeight="1" spans="1:13">
      <c r="A537" s="106"/>
      <c r="B537" s="287" t="s">
        <v>21</v>
      </c>
      <c r="C537" s="287" t="s">
        <v>2441</v>
      </c>
      <c r="D537" s="106">
        <v>1987</v>
      </c>
      <c r="E537" s="106" t="s">
        <v>102</v>
      </c>
      <c r="F537" s="106" t="s">
        <v>1933</v>
      </c>
      <c r="G537" s="106">
        <v>4</v>
      </c>
      <c r="H537" s="106" t="s">
        <v>2072</v>
      </c>
      <c r="I537" s="106" t="s">
        <v>72</v>
      </c>
      <c r="J537" s="106"/>
      <c r="K537" s="106">
        <v>65</v>
      </c>
      <c r="L537" s="106"/>
      <c r="M537" s="106"/>
    </row>
    <row r="538" customHeight="1" spans="1:13">
      <c r="A538" s="106"/>
      <c r="B538" s="287" t="s">
        <v>21</v>
      </c>
      <c r="C538" s="287" t="s">
        <v>2442</v>
      </c>
      <c r="D538" s="106">
        <v>1987</v>
      </c>
      <c r="E538" s="106" t="s">
        <v>102</v>
      </c>
      <c r="F538" s="106" t="s">
        <v>1933</v>
      </c>
      <c r="G538" s="106">
        <v>4</v>
      </c>
      <c r="H538" s="106" t="s">
        <v>2072</v>
      </c>
      <c r="I538" s="106" t="s">
        <v>72</v>
      </c>
      <c r="J538" s="106"/>
      <c r="K538" s="106">
        <v>65</v>
      </c>
      <c r="L538" s="106"/>
      <c r="M538" s="106"/>
    </row>
    <row r="539" customHeight="1" spans="1:13">
      <c r="A539" s="106"/>
      <c r="B539" s="287" t="s">
        <v>21</v>
      </c>
      <c r="C539" s="287" t="s">
        <v>2443</v>
      </c>
      <c r="D539" s="297">
        <v>2019</v>
      </c>
      <c r="E539" s="297" t="s">
        <v>786</v>
      </c>
      <c r="F539" s="297" t="s">
        <v>1848</v>
      </c>
      <c r="G539" s="297">
        <v>249</v>
      </c>
      <c r="H539" s="297"/>
      <c r="I539" s="297" t="s">
        <v>25</v>
      </c>
      <c r="J539" s="106"/>
      <c r="K539" s="106">
        <v>66</v>
      </c>
      <c r="L539" s="106"/>
      <c r="M539" s="106"/>
    </row>
    <row r="540" customHeight="1" spans="1:13">
      <c r="A540" s="106"/>
      <c r="B540" s="287" t="s">
        <v>21</v>
      </c>
      <c r="C540" s="287" t="s">
        <v>2444</v>
      </c>
      <c r="D540" s="125">
        <v>2016</v>
      </c>
      <c r="E540" s="125" t="s">
        <v>305</v>
      </c>
      <c r="F540" s="125" t="s">
        <v>2445</v>
      </c>
      <c r="G540" s="125">
        <v>157</v>
      </c>
      <c r="H540" s="125"/>
      <c r="I540" s="125" t="s">
        <v>30</v>
      </c>
      <c r="J540" s="125"/>
      <c r="K540" s="106">
        <v>70</v>
      </c>
      <c r="L540" s="106"/>
      <c r="M540" s="106"/>
    </row>
    <row r="541" customHeight="1" spans="1:13">
      <c r="A541" s="106"/>
      <c r="B541" s="287" t="s">
        <v>21</v>
      </c>
      <c r="C541" s="287" t="s">
        <v>2446</v>
      </c>
      <c r="D541" s="125">
        <v>2018</v>
      </c>
      <c r="E541" s="125" t="s">
        <v>786</v>
      </c>
      <c r="F541" s="125" t="s">
        <v>2447</v>
      </c>
      <c r="G541" s="125">
        <v>66</v>
      </c>
      <c r="H541" s="125" t="s">
        <v>2069</v>
      </c>
      <c r="I541" s="125" t="s">
        <v>30</v>
      </c>
      <c r="J541" s="125"/>
      <c r="K541" s="106">
        <v>70</v>
      </c>
      <c r="L541" s="106"/>
      <c r="M541" s="106"/>
    </row>
    <row r="542" customHeight="1" spans="1:13">
      <c r="A542" s="106"/>
      <c r="B542" s="287" t="s">
        <v>21</v>
      </c>
      <c r="C542" s="287" t="s">
        <v>2448</v>
      </c>
      <c r="D542" s="125">
        <v>2019</v>
      </c>
      <c r="E542" s="125" t="s">
        <v>884</v>
      </c>
      <c r="F542" s="125" t="s">
        <v>1848</v>
      </c>
      <c r="G542" s="289">
        <v>274</v>
      </c>
      <c r="H542" s="125"/>
      <c r="I542" s="125" t="s">
        <v>30</v>
      </c>
      <c r="J542" s="125"/>
      <c r="K542" s="106">
        <v>70</v>
      </c>
      <c r="L542" s="106"/>
      <c r="M542" s="106"/>
    </row>
    <row r="543" customHeight="1" spans="1:13">
      <c r="A543" s="106"/>
      <c r="B543" s="287" t="s">
        <v>21</v>
      </c>
      <c r="C543" s="287" t="s">
        <v>2449</v>
      </c>
      <c r="D543" s="125">
        <v>2019</v>
      </c>
      <c r="E543" s="125" t="s">
        <v>884</v>
      </c>
      <c r="F543" s="125" t="s">
        <v>1848</v>
      </c>
      <c r="G543" s="289">
        <v>274</v>
      </c>
      <c r="H543" s="125"/>
      <c r="I543" s="125" t="s">
        <v>30</v>
      </c>
      <c r="J543" s="125"/>
      <c r="K543" s="106">
        <v>70</v>
      </c>
      <c r="L543" s="106"/>
      <c r="M543" s="106"/>
    </row>
    <row r="544" customHeight="1" spans="1:13">
      <c r="A544" s="106"/>
      <c r="B544" s="287" t="s">
        <v>66</v>
      </c>
      <c r="C544" s="294">
        <v>4655418</v>
      </c>
      <c r="D544" s="294">
        <v>2019</v>
      </c>
      <c r="E544" s="294" t="s">
        <v>786</v>
      </c>
      <c r="F544" s="294" t="s">
        <v>2450</v>
      </c>
      <c r="G544" s="294">
        <v>248</v>
      </c>
      <c r="H544" s="294"/>
      <c r="I544" s="294" t="s">
        <v>244</v>
      </c>
      <c r="J544" s="106"/>
      <c r="K544" s="106">
        <v>70</v>
      </c>
      <c r="L544" s="106"/>
      <c r="M544" s="106"/>
    </row>
    <row r="545" customHeight="1" spans="1:13">
      <c r="A545" s="106"/>
      <c r="B545" s="287" t="s">
        <v>66</v>
      </c>
      <c r="C545" s="294">
        <v>6588720</v>
      </c>
      <c r="D545" s="294">
        <v>2019</v>
      </c>
      <c r="E545" s="294" t="s">
        <v>786</v>
      </c>
      <c r="F545" s="294" t="s">
        <v>2450</v>
      </c>
      <c r="G545" s="294">
        <v>248</v>
      </c>
      <c r="H545" s="294"/>
      <c r="I545" s="294" t="s">
        <v>244</v>
      </c>
      <c r="J545" s="106"/>
      <c r="K545" s="106">
        <v>70</v>
      </c>
      <c r="L545" s="106"/>
      <c r="M545" s="106"/>
    </row>
    <row r="546" customHeight="1" spans="1:13">
      <c r="A546" s="106"/>
      <c r="B546" s="287" t="s">
        <v>21</v>
      </c>
      <c r="C546" s="303">
        <v>46499385</v>
      </c>
      <c r="D546" s="303">
        <v>2019</v>
      </c>
      <c r="E546" s="303" t="s">
        <v>786</v>
      </c>
      <c r="F546" s="303" t="s">
        <v>2450</v>
      </c>
      <c r="G546" s="303">
        <v>248</v>
      </c>
      <c r="H546" s="294"/>
      <c r="I546" s="303" t="s">
        <v>25</v>
      </c>
      <c r="J546" s="106"/>
      <c r="K546" s="106">
        <v>70</v>
      </c>
      <c r="L546" s="106"/>
      <c r="M546" s="106"/>
    </row>
    <row r="547" customHeight="1" spans="1:13">
      <c r="A547" s="106"/>
      <c r="B547" s="287" t="s">
        <v>21</v>
      </c>
      <c r="C547" s="287" t="s">
        <v>2451</v>
      </c>
      <c r="D547" s="106">
        <v>2019</v>
      </c>
      <c r="E547" s="106" t="s">
        <v>1847</v>
      </c>
      <c r="F547" s="106" t="s">
        <v>1848</v>
      </c>
      <c r="G547" s="106">
        <v>11</v>
      </c>
      <c r="H547" s="106" t="s">
        <v>2452</v>
      </c>
      <c r="I547" s="106" t="s">
        <v>30</v>
      </c>
      <c r="J547" s="106"/>
      <c r="K547" s="106">
        <v>70</v>
      </c>
      <c r="L547" s="106"/>
      <c r="M547" s="106"/>
    </row>
    <row r="548" customHeight="1" spans="1:13">
      <c r="A548" s="106"/>
      <c r="B548" s="293" t="s">
        <v>21</v>
      </c>
      <c r="C548" s="293" t="s">
        <v>2453</v>
      </c>
      <c r="D548" s="294">
        <v>2018</v>
      </c>
      <c r="E548" s="294" t="s">
        <v>786</v>
      </c>
      <c r="F548" s="294" t="s">
        <v>1976</v>
      </c>
      <c r="G548" s="294">
        <v>78</v>
      </c>
      <c r="H548" s="294" t="s">
        <v>1072</v>
      </c>
      <c r="I548" s="294" t="s">
        <v>25</v>
      </c>
      <c r="J548" s="106"/>
      <c r="K548" s="106">
        <v>70</v>
      </c>
      <c r="L548" s="106"/>
      <c r="M548" s="106"/>
    </row>
    <row r="549" customHeight="1" spans="1:13">
      <c r="A549" s="106"/>
      <c r="B549" s="287" t="s">
        <v>21</v>
      </c>
      <c r="C549" s="287" t="s">
        <v>2454</v>
      </c>
      <c r="D549" s="106">
        <v>1987</v>
      </c>
      <c r="E549" s="106" t="s">
        <v>1969</v>
      </c>
      <c r="F549" s="106" t="s">
        <v>1933</v>
      </c>
      <c r="G549" s="106"/>
      <c r="H549" s="106">
        <v>4</v>
      </c>
      <c r="I549" s="106" t="s">
        <v>498</v>
      </c>
      <c r="J549" s="106"/>
      <c r="K549" s="106">
        <v>70</v>
      </c>
      <c r="L549" s="106"/>
      <c r="M549" s="106"/>
    </row>
    <row r="550" customHeight="1" spans="1:13">
      <c r="A550" s="106"/>
      <c r="B550" s="287" t="s">
        <v>66</v>
      </c>
      <c r="C550" s="106">
        <v>4574480</v>
      </c>
      <c r="D550" s="106">
        <v>2020</v>
      </c>
      <c r="E550" s="106" t="s">
        <v>786</v>
      </c>
      <c r="F550" s="106" t="s">
        <v>2455</v>
      </c>
      <c r="G550" s="106" t="s">
        <v>2210</v>
      </c>
      <c r="H550" s="106" t="s">
        <v>2456</v>
      </c>
      <c r="I550" s="106" t="s">
        <v>68</v>
      </c>
      <c r="J550" s="106"/>
      <c r="K550" s="106">
        <v>75</v>
      </c>
      <c r="L550" s="106"/>
      <c r="M550" s="106"/>
    </row>
    <row r="551" customHeight="1" spans="1:13">
      <c r="A551" s="106"/>
      <c r="B551" s="293" t="s">
        <v>149</v>
      </c>
      <c r="C551" s="293" t="s">
        <v>2457</v>
      </c>
      <c r="D551" s="294">
        <v>2016</v>
      </c>
      <c r="E551" s="294" t="s">
        <v>786</v>
      </c>
      <c r="F551" s="294" t="s">
        <v>2458</v>
      </c>
      <c r="G551" s="294">
        <v>1</v>
      </c>
      <c r="H551" s="294"/>
      <c r="I551" s="294" t="s">
        <v>155</v>
      </c>
      <c r="J551" s="106"/>
      <c r="K551" s="106">
        <v>75</v>
      </c>
      <c r="L551" s="106"/>
      <c r="M551" s="106"/>
    </row>
    <row r="552" customHeight="1" spans="1:13">
      <c r="A552" s="106"/>
      <c r="B552" s="287" t="s">
        <v>21</v>
      </c>
      <c r="C552" s="287" t="s">
        <v>2459</v>
      </c>
      <c r="D552" s="106">
        <v>2019</v>
      </c>
      <c r="E552" s="106" t="s">
        <v>1995</v>
      </c>
      <c r="F552" s="106" t="s">
        <v>1848</v>
      </c>
      <c r="G552" s="106" t="s">
        <v>2460</v>
      </c>
      <c r="H552" s="106">
        <v>259</v>
      </c>
      <c r="I552" s="106" t="s">
        <v>30</v>
      </c>
      <c r="J552" s="106"/>
      <c r="K552" s="106">
        <v>75</v>
      </c>
      <c r="L552" s="106"/>
      <c r="M552" s="106"/>
    </row>
    <row r="553" customHeight="1" spans="1:13">
      <c r="A553" s="106"/>
      <c r="B553" s="287" t="s">
        <v>21</v>
      </c>
      <c r="C553" s="287" t="s">
        <v>2461</v>
      </c>
      <c r="D553" s="106">
        <v>1989</v>
      </c>
      <c r="E553" s="106" t="s">
        <v>1995</v>
      </c>
      <c r="F553" s="106" t="s">
        <v>1996</v>
      </c>
      <c r="G553" s="106"/>
      <c r="H553" s="106">
        <v>310</v>
      </c>
      <c r="I553" s="106" t="s">
        <v>30</v>
      </c>
      <c r="J553" s="106"/>
      <c r="K553" s="106">
        <v>75</v>
      </c>
      <c r="L553" s="106"/>
      <c r="M553" s="106"/>
    </row>
    <row r="554" customHeight="1" spans="1:13">
      <c r="A554" s="106"/>
      <c r="B554" s="287" t="s">
        <v>21</v>
      </c>
      <c r="C554" s="287" t="s">
        <v>2462</v>
      </c>
      <c r="D554" s="106">
        <v>1988</v>
      </c>
      <c r="E554" s="106" t="s">
        <v>102</v>
      </c>
      <c r="F554" s="106" t="s">
        <v>2235</v>
      </c>
      <c r="G554" s="106"/>
      <c r="H554" s="106">
        <v>43</v>
      </c>
      <c r="I554" s="106" t="s">
        <v>72</v>
      </c>
      <c r="J554" s="106"/>
      <c r="K554" s="106">
        <v>75</v>
      </c>
      <c r="L554" s="106"/>
      <c r="M554" s="106"/>
    </row>
    <row r="555" customHeight="1" spans="1:13">
      <c r="A555" s="106"/>
      <c r="B555" s="287" t="s">
        <v>21</v>
      </c>
      <c r="C555" s="287" t="s">
        <v>2463</v>
      </c>
      <c r="D555" s="106">
        <v>1981</v>
      </c>
      <c r="E555" s="106" t="s">
        <v>62</v>
      </c>
      <c r="F555" s="106" t="s">
        <v>1933</v>
      </c>
      <c r="G555" s="106">
        <v>4</v>
      </c>
      <c r="H555" s="106" t="s">
        <v>105</v>
      </c>
      <c r="I555" s="106" t="s">
        <v>666</v>
      </c>
      <c r="J555" s="106"/>
      <c r="K555" s="106">
        <v>75</v>
      </c>
      <c r="L555" s="106"/>
      <c r="M555" s="106"/>
    </row>
    <row r="556" customHeight="1" spans="1:13">
      <c r="A556" s="106"/>
      <c r="B556" s="287" t="s">
        <v>21</v>
      </c>
      <c r="C556" s="287" t="s">
        <v>2464</v>
      </c>
      <c r="D556" s="106">
        <v>1981</v>
      </c>
      <c r="E556" s="106" t="s">
        <v>62</v>
      </c>
      <c r="F556" s="106" t="s">
        <v>1933</v>
      </c>
      <c r="G556" s="106">
        <v>4</v>
      </c>
      <c r="H556" s="106" t="s">
        <v>105</v>
      </c>
      <c r="I556" s="106" t="s">
        <v>666</v>
      </c>
      <c r="J556" s="106"/>
      <c r="K556" s="106">
        <v>75</v>
      </c>
      <c r="L556" s="106"/>
      <c r="M556" s="106"/>
    </row>
    <row r="557" customHeight="1" spans="1:13">
      <c r="A557" s="106"/>
      <c r="B557" s="287" t="s">
        <v>21</v>
      </c>
      <c r="C557" s="287" t="s">
        <v>2465</v>
      </c>
      <c r="D557" s="106">
        <v>1981</v>
      </c>
      <c r="E557" s="106" t="s">
        <v>62</v>
      </c>
      <c r="F557" s="106" t="s">
        <v>1933</v>
      </c>
      <c r="G557" s="106">
        <v>4</v>
      </c>
      <c r="H557" s="106" t="s">
        <v>105</v>
      </c>
      <c r="I557" s="106" t="s">
        <v>666</v>
      </c>
      <c r="J557" s="106"/>
      <c r="K557" s="106">
        <v>75</v>
      </c>
      <c r="L557" s="106"/>
      <c r="M557" s="106"/>
    </row>
    <row r="558" customHeight="1" spans="1:13">
      <c r="A558" s="106"/>
      <c r="B558" s="287" t="s">
        <v>21</v>
      </c>
      <c r="C558" s="287" t="s">
        <v>2466</v>
      </c>
      <c r="D558" s="106">
        <v>1981</v>
      </c>
      <c r="E558" s="106" t="s">
        <v>62</v>
      </c>
      <c r="F558" s="106" t="s">
        <v>1933</v>
      </c>
      <c r="G558" s="106">
        <v>4</v>
      </c>
      <c r="H558" s="106" t="s">
        <v>105</v>
      </c>
      <c r="I558" s="106" t="s">
        <v>666</v>
      </c>
      <c r="J558" s="106"/>
      <c r="K558" s="106">
        <v>75</v>
      </c>
      <c r="L558" s="106"/>
      <c r="M558" s="106"/>
    </row>
    <row r="559" customHeight="1" spans="1:13">
      <c r="A559" s="106"/>
      <c r="B559" s="287" t="s">
        <v>21</v>
      </c>
      <c r="C559" s="287" t="s">
        <v>2467</v>
      </c>
      <c r="D559" s="106">
        <v>1981</v>
      </c>
      <c r="E559" s="106" t="s">
        <v>62</v>
      </c>
      <c r="F559" s="106" t="s">
        <v>1933</v>
      </c>
      <c r="G559" s="106">
        <v>4</v>
      </c>
      <c r="H559" s="106" t="s">
        <v>105</v>
      </c>
      <c r="I559" s="106" t="s">
        <v>666</v>
      </c>
      <c r="J559" s="106"/>
      <c r="K559" s="106">
        <v>75</v>
      </c>
      <c r="L559" s="106"/>
      <c r="M559" s="106"/>
    </row>
    <row r="560" customHeight="1" spans="1:13">
      <c r="A560" s="106"/>
      <c r="B560" s="287" t="s">
        <v>21</v>
      </c>
      <c r="C560" s="287" t="s">
        <v>2468</v>
      </c>
      <c r="D560" s="106">
        <v>1981</v>
      </c>
      <c r="E560" s="106" t="s">
        <v>62</v>
      </c>
      <c r="F560" s="106" t="s">
        <v>1933</v>
      </c>
      <c r="G560" s="106">
        <v>4</v>
      </c>
      <c r="H560" s="106" t="s">
        <v>105</v>
      </c>
      <c r="I560" s="106" t="s">
        <v>666</v>
      </c>
      <c r="J560" s="106"/>
      <c r="K560" s="106">
        <v>75</v>
      </c>
      <c r="L560" s="106"/>
      <c r="M560" s="106"/>
    </row>
    <row r="561" customHeight="1" spans="1:13">
      <c r="A561" s="106"/>
      <c r="B561" s="287" t="s">
        <v>21</v>
      </c>
      <c r="C561" s="287" t="s">
        <v>2469</v>
      </c>
      <c r="D561" s="106">
        <v>1981</v>
      </c>
      <c r="E561" s="106" t="s">
        <v>62</v>
      </c>
      <c r="F561" s="106" t="s">
        <v>1933</v>
      </c>
      <c r="G561" s="106">
        <v>4</v>
      </c>
      <c r="H561" s="106" t="s">
        <v>105</v>
      </c>
      <c r="I561" s="106" t="s">
        <v>666</v>
      </c>
      <c r="J561" s="106"/>
      <c r="K561" s="106">
        <v>75</v>
      </c>
      <c r="L561" s="106"/>
      <c r="M561" s="106"/>
    </row>
    <row r="562" customHeight="1" spans="1:13">
      <c r="A562" s="106"/>
      <c r="B562" s="287" t="s">
        <v>21</v>
      </c>
      <c r="C562" s="287" t="s">
        <v>2470</v>
      </c>
      <c r="D562" s="106">
        <v>1981</v>
      </c>
      <c r="E562" s="106" t="s">
        <v>62</v>
      </c>
      <c r="F562" s="106" t="s">
        <v>1933</v>
      </c>
      <c r="G562" s="106">
        <v>4</v>
      </c>
      <c r="H562" s="106" t="s">
        <v>105</v>
      </c>
      <c r="I562" s="106" t="s">
        <v>666</v>
      </c>
      <c r="J562" s="106"/>
      <c r="K562" s="106">
        <v>75</v>
      </c>
      <c r="L562" s="106"/>
      <c r="M562" s="106"/>
    </row>
    <row r="563" customHeight="1" spans="1:13">
      <c r="A563" s="106"/>
      <c r="B563" s="287" t="s">
        <v>21</v>
      </c>
      <c r="C563" s="287" t="s">
        <v>2471</v>
      </c>
      <c r="D563" s="106">
        <v>1981</v>
      </c>
      <c r="E563" s="106" t="s">
        <v>62</v>
      </c>
      <c r="F563" s="106" t="s">
        <v>1933</v>
      </c>
      <c r="G563" s="106">
        <v>4</v>
      </c>
      <c r="H563" s="106" t="s">
        <v>105</v>
      </c>
      <c r="I563" s="106" t="s">
        <v>666</v>
      </c>
      <c r="J563" s="106"/>
      <c r="K563" s="106">
        <v>75</v>
      </c>
      <c r="L563" s="106"/>
      <c r="M563" s="106"/>
    </row>
    <row r="564" customHeight="1" spans="1:13">
      <c r="A564" s="106"/>
      <c r="B564" s="287"/>
      <c r="C564" s="287" t="s">
        <v>2472</v>
      </c>
      <c r="D564" s="106">
        <v>1988</v>
      </c>
      <c r="E564" s="106" t="s">
        <v>102</v>
      </c>
      <c r="F564" s="106" t="s">
        <v>288</v>
      </c>
      <c r="G564" s="106">
        <v>120</v>
      </c>
      <c r="H564" s="106" t="s">
        <v>1927</v>
      </c>
      <c r="I564" s="106" t="s">
        <v>763</v>
      </c>
      <c r="J564" s="106"/>
      <c r="K564" s="106">
        <v>75</v>
      </c>
      <c r="L564" s="106"/>
      <c r="M564" s="106"/>
    </row>
    <row r="565" customHeight="1" spans="1:13">
      <c r="A565" s="106"/>
      <c r="B565" s="287" t="s">
        <v>21</v>
      </c>
      <c r="C565" s="287" t="s">
        <v>2473</v>
      </c>
      <c r="D565" s="125">
        <v>2012</v>
      </c>
      <c r="E565" s="125" t="s">
        <v>2474</v>
      </c>
      <c r="F565" s="125" t="s">
        <v>1945</v>
      </c>
      <c r="G565" s="125">
        <v>237</v>
      </c>
      <c r="H565" s="125"/>
      <c r="I565" s="125" t="s">
        <v>30</v>
      </c>
      <c r="J565" s="125"/>
      <c r="K565" s="106">
        <v>80</v>
      </c>
      <c r="L565" s="106"/>
      <c r="M565" s="106"/>
    </row>
    <row r="566" customHeight="1" spans="1:13">
      <c r="A566" s="106"/>
      <c r="B566" s="287" t="s">
        <v>21</v>
      </c>
      <c r="C566" s="287" t="s">
        <v>2475</v>
      </c>
      <c r="D566" s="125">
        <v>2018</v>
      </c>
      <c r="E566" s="125" t="s">
        <v>786</v>
      </c>
      <c r="F566" s="125" t="s">
        <v>1840</v>
      </c>
      <c r="G566" s="125">
        <v>3</v>
      </c>
      <c r="H566" s="125" t="s">
        <v>901</v>
      </c>
      <c r="I566" s="125" t="s">
        <v>30</v>
      </c>
      <c r="J566" s="125"/>
      <c r="K566" s="106">
        <v>80</v>
      </c>
      <c r="L566" s="106"/>
      <c r="M566" s="106"/>
    </row>
    <row r="567" customHeight="1" spans="1:13">
      <c r="A567" s="106"/>
      <c r="B567" s="287" t="s">
        <v>21</v>
      </c>
      <c r="C567" s="287" t="s">
        <v>2476</v>
      </c>
      <c r="D567" s="125">
        <v>2018</v>
      </c>
      <c r="E567" s="125" t="s">
        <v>1995</v>
      </c>
      <c r="F567" s="125" t="s">
        <v>1976</v>
      </c>
      <c r="G567" s="125"/>
      <c r="H567" s="125"/>
      <c r="I567" s="125" t="s">
        <v>30</v>
      </c>
      <c r="J567" s="125"/>
      <c r="K567" s="106">
        <v>80</v>
      </c>
      <c r="L567" s="106"/>
      <c r="M567" s="106"/>
    </row>
    <row r="568" customHeight="1" spans="1:13">
      <c r="A568" s="106"/>
      <c r="B568" s="287" t="s">
        <v>21</v>
      </c>
      <c r="C568" s="287" t="s">
        <v>2477</v>
      </c>
      <c r="D568" s="298">
        <v>2018</v>
      </c>
      <c r="E568" s="298" t="s">
        <v>305</v>
      </c>
      <c r="F568" s="298" t="s">
        <v>1976</v>
      </c>
      <c r="G568" s="298">
        <v>198</v>
      </c>
      <c r="H568" s="298" t="s">
        <v>2478</v>
      </c>
      <c r="I568" s="298" t="s">
        <v>862</v>
      </c>
      <c r="J568" s="125"/>
      <c r="K568" s="106">
        <v>80</v>
      </c>
      <c r="L568" s="106"/>
      <c r="M568" s="106"/>
    </row>
    <row r="569" customHeight="1" spans="1:13">
      <c r="A569" s="106"/>
      <c r="B569" s="287" t="s">
        <v>161</v>
      </c>
      <c r="C569" s="287" t="s">
        <v>2479</v>
      </c>
      <c r="D569" s="125">
        <v>2019</v>
      </c>
      <c r="E569" s="125" t="s">
        <v>1099</v>
      </c>
      <c r="F569" s="125" t="s">
        <v>1817</v>
      </c>
      <c r="G569" s="125">
        <v>9</v>
      </c>
      <c r="H569" s="125" t="s">
        <v>1746</v>
      </c>
      <c r="I569" s="125" t="s">
        <v>30</v>
      </c>
      <c r="J569" s="125"/>
      <c r="K569" s="106">
        <v>80</v>
      </c>
      <c r="L569" s="106"/>
      <c r="M569" s="106"/>
    </row>
    <row r="570" customHeight="1" spans="1:13">
      <c r="A570" s="106"/>
      <c r="B570" s="287" t="s">
        <v>21</v>
      </c>
      <c r="C570" s="287" t="s">
        <v>2480</v>
      </c>
      <c r="D570" s="304">
        <v>2019</v>
      </c>
      <c r="E570" s="304" t="s">
        <v>786</v>
      </c>
      <c r="F570" s="304" t="s">
        <v>1859</v>
      </c>
      <c r="G570" s="304">
        <v>288</v>
      </c>
      <c r="H570" s="304" t="s">
        <v>898</v>
      </c>
      <c r="I570" s="304" t="s">
        <v>25</v>
      </c>
      <c r="J570" s="106"/>
      <c r="K570" s="106">
        <v>80</v>
      </c>
      <c r="L570" s="106"/>
      <c r="M570" s="106"/>
    </row>
    <row r="571" customHeight="1" spans="1:13">
      <c r="A571" s="106"/>
      <c r="B571" s="287" t="s">
        <v>21</v>
      </c>
      <c r="C571" s="287" t="s">
        <v>2481</v>
      </c>
      <c r="D571" s="106">
        <v>2019</v>
      </c>
      <c r="E571" s="106" t="s">
        <v>1161</v>
      </c>
      <c r="F571" s="106" t="s">
        <v>1848</v>
      </c>
      <c r="G571" s="106">
        <v>219</v>
      </c>
      <c r="H571" s="106"/>
      <c r="I571" s="106" t="s">
        <v>30</v>
      </c>
      <c r="J571" s="106"/>
      <c r="K571" s="106">
        <v>80</v>
      </c>
      <c r="L571" s="106"/>
      <c r="M571" s="106"/>
    </row>
    <row r="572" customHeight="1" spans="1:13">
      <c r="A572" s="106"/>
      <c r="B572" s="293" t="s">
        <v>21</v>
      </c>
      <c r="J572" s="106"/>
      <c r="K572" s="106">
        <v>80</v>
      </c>
      <c r="L572" s="106"/>
      <c r="M572" s="106"/>
    </row>
    <row r="573" customHeight="1" spans="1:13">
      <c r="A573" s="106"/>
      <c r="B573" s="287" t="s">
        <v>66</v>
      </c>
      <c r="C573" s="287" t="s">
        <v>2482</v>
      </c>
      <c r="D573" s="106">
        <v>1988</v>
      </c>
      <c r="E573" s="106" t="s">
        <v>102</v>
      </c>
      <c r="F573" s="106" t="s">
        <v>288</v>
      </c>
      <c r="G573" s="106">
        <v>120</v>
      </c>
      <c r="H573" s="106" t="s">
        <v>1927</v>
      </c>
      <c r="I573" s="106" t="s">
        <v>1919</v>
      </c>
      <c r="J573" s="106"/>
      <c r="K573" s="106">
        <v>80</v>
      </c>
      <c r="L573" s="106"/>
      <c r="M573" s="106"/>
    </row>
    <row r="574" customHeight="1" spans="1:13">
      <c r="A574" s="106"/>
      <c r="B574" s="287" t="s">
        <v>21</v>
      </c>
      <c r="C574" s="287" t="s">
        <v>2483</v>
      </c>
      <c r="D574" s="106">
        <v>1987</v>
      </c>
      <c r="E574" s="106" t="s">
        <v>102</v>
      </c>
      <c r="F574" s="106" t="s">
        <v>2326</v>
      </c>
      <c r="G574" s="106">
        <v>35</v>
      </c>
      <c r="H574" s="106" t="s">
        <v>243</v>
      </c>
      <c r="I574" s="106" t="s">
        <v>25</v>
      </c>
      <c r="J574" s="106"/>
      <c r="K574" s="106">
        <v>80</v>
      </c>
      <c r="L574" s="106"/>
      <c r="M574" s="106"/>
    </row>
    <row r="575" customHeight="1" spans="1:13">
      <c r="A575" s="106"/>
      <c r="B575" s="287" t="s">
        <v>21</v>
      </c>
      <c r="C575" s="287" t="s">
        <v>2484</v>
      </c>
      <c r="D575" s="106">
        <v>1991</v>
      </c>
      <c r="E575" s="106" t="s">
        <v>2125</v>
      </c>
      <c r="F575" s="106" t="s">
        <v>288</v>
      </c>
      <c r="G575" s="106"/>
      <c r="H575" s="106">
        <v>307</v>
      </c>
      <c r="I575" s="106" t="s">
        <v>30</v>
      </c>
      <c r="J575" s="106"/>
      <c r="K575" s="106">
        <v>85</v>
      </c>
      <c r="L575" s="106"/>
      <c r="M575" s="106"/>
    </row>
    <row r="576" customHeight="1" spans="1:13">
      <c r="A576" s="106"/>
      <c r="B576" s="287" t="s">
        <v>21</v>
      </c>
      <c r="C576" s="106">
        <v>52171143</v>
      </c>
      <c r="D576" s="106">
        <v>1988</v>
      </c>
      <c r="E576" s="106" t="s">
        <v>102</v>
      </c>
      <c r="F576" s="106" t="s">
        <v>2371</v>
      </c>
      <c r="G576" s="106"/>
      <c r="H576" s="106">
        <v>20</v>
      </c>
      <c r="I576" s="106" t="s">
        <v>72</v>
      </c>
      <c r="J576" s="106"/>
      <c r="K576" s="106">
        <v>85</v>
      </c>
      <c r="L576" s="106"/>
      <c r="M576" s="106"/>
    </row>
    <row r="577" customHeight="1" spans="1:13">
      <c r="A577" s="106"/>
      <c r="B577" s="287" t="s">
        <v>21</v>
      </c>
      <c r="C577" s="287" t="s">
        <v>2485</v>
      </c>
      <c r="D577" s="125">
        <v>2013</v>
      </c>
      <c r="E577" s="125" t="s">
        <v>2486</v>
      </c>
      <c r="F577" s="125" t="s">
        <v>2487</v>
      </c>
      <c r="G577" s="125">
        <v>5</v>
      </c>
      <c r="H577" s="125"/>
      <c r="I577" s="125" t="s">
        <v>72</v>
      </c>
      <c r="J577" s="125"/>
      <c r="K577" s="106">
        <v>90</v>
      </c>
      <c r="L577" s="106"/>
      <c r="M577" s="106"/>
    </row>
    <row r="578" customHeight="1" spans="1:13">
      <c r="A578" s="106"/>
      <c r="B578" s="287" t="s">
        <v>21</v>
      </c>
      <c r="C578" s="287" t="s">
        <v>2488</v>
      </c>
      <c r="D578" s="125">
        <v>2013</v>
      </c>
      <c r="E578" s="125" t="s">
        <v>2489</v>
      </c>
      <c r="F578" s="125" t="s">
        <v>2490</v>
      </c>
      <c r="G578" s="125">
        <v>194</v>
      </c>
      <c r="H578" s="125"/>
      <c r="I578" s="125" t="s">
        <v>72</v>
      </c>
      <c r="J578" s="125"/>
      <c r="K578" s="106">
        <v>90</v>
      </c>
      <c r="L578" s="106"/>
      <c r="M578" s="106"/>
    </row>
    <row r="579" customHeight="1" spans="1:13">
      <c r="A579" s="106"/>
      <c r="B579" s="287" t="s">
        <v>21</v>
      </c>
      <c r="C579" s="287" t="s">
        <v>2491</v>
      </c>
      <c r="D579" s="298">
        <v>2018</v>
      </c>
      <c r="E579" s="298" t="s">
        <v>119</v>
      </c>
      <c r="F579" s="298" t="s">
        <v>1840</v>
      </c>
      <c r="G579" s="298">
        <v>177</v>
      </c>
      <c r="H579" s="298"/>
      <c r="I579" s="298" t="s">
        <v>25</v>
      </c>
      <c r="J579" s="125"/>
      <c r="K579" s="106">
        <v>90</v>
      </c>
      <c r="L579" s="106"/>
      <c r="M579" s="106"/>
    </row>
    <row r="580" customHeight="1" spans="1:13">
      <c r="A580" s="106"/>
      <c r="B580" s="287" t="s">
        <v>21</v>
      </c>
      <c r="C580" s="287" t="s">
        <v>2492</v>
      </c>
      <c r="D580" s="106">
        <v>2007</v>
      </c>
      <c r="E580" s="106" t="s">
        <v>2227</v>
      </c>
      <c r="F580" s="106" t="s">
        <v>2228</v>
      </c>
      <c r="G580" s="106"/>
      <c r="H580" s="106">
        <v>2</v>
      </c>
      <c r="I580" s="106" t="s">
        <v>25</v>
      </c>
      <c r="J580" s="106"/>
      <c r="K580" s="106">
        <v>90</v>
      </c>
      <c r="L580" s="106"/>
      <c r="M580" s="106"/>
    </row>
    <row r="581" customHeight="1" spans="1:13">
      <c r="A581" s="106"/>
      <c r="B581" s="287"/>
      <c r="L581" s="106"/>
      <c r="M581" s="106"/>
    </row>
    <row r="582" customHeight="1" spans="1:13">
      <c r="A582" s="106"/>
      <c r="B582" s="287"/>
      <c r="C582" s="287" t="s">
        <v>2493</v>
      </c>
      <c r="D582" s="106">
        <v>1987</v>
      </c>
      <c r="E582" s="106" t="s">
        <v>102</v>
      </c>
      <c r="F582" s="106" t="s">
        <v>288</v>
      </c>
      <c r="G582" s="106">
        <v>120</v>
      </c>
      <c r="H582" s="106" t="s">
        <v>1927</v>
      </c>
      <c r="I582" s="106" t="s">
        <v>666</v>
      </c>
      <c r="J582" s="106"/>
      <c r="K582" s="106">
        <v>90</v>
      </c>
      <c r="L582" s="106"/>
      <c r="M582" s="106"/>
    </row>
    <row r="583" customHeight="1" spans="1:13">
      <c r="A583" s="106"/>
      <c r="B583" s="287" t="s">
        <v>21</v>
      </c>
      <c r="C583" s="287" t="s">
        <v>2494</v>
      </c>
      <c r="D583" s="106">
        <v>1988</v>
      </c>
      <c r="E583" s="106" t="s">
        <v>102</v>
      </c>
      <c r="F583" s="106" t="s">
        <v>1993</v>
      </c>
      <c r="G583" s="106">
        <v>67</v>
      </c>
      <c r="H583" s="106" t="s">
        <v>105</v>
      </c>
      <c r="I583" s="106" t="s">
        <v>25</v>
      </c>
      <c r="J583" s="106"/>
      <c r="K583" s="106">
        <v>90</v>
      </c>
      <c r="L583" s="106"/>
      <c r="M583" s="106"/>
    </row>
    <row r="584" customHeight="1" spans="1:13">
      <c r="A584" s="106"/>
      <c r="B584" s="287" t="s">
        <v>21</v>
      </c>
      <c r="C584" s="287" t="s">
        <v>2495</v>
      </c>
      <c r="D584" s="106">
        <v>1988</v>
      </c>
      <c r="E584" s="106" t="s">
        <v>102</v>
      </c>
      <c r="F584" s="106" t="s">
        <v>288</v>
      </c>
      <c r="G584" s="106">
        <v>120</v>
      </c>
      <c r="H584" s="106" t="s">
        <v>1927</v>
      </c>
      <c r="I584" s="106" t="s">
        <v>666</v>
      </c>
      <c r="J584" s="106"/>
      <c r="K584" s="106">
        <v>95</v>
      </c>
      <c r="L584" s="106"/>
      <c r="M584" s="106"/>
    </row>
    <row r="585" customHeight="1" spans="1:13">
      <c r="A585" s="106"/>
      <c r="B585" s="287" t="s">
        <v>21</v>
      </c>
      <c r="C585" s="287" t="s">
        <v>2496</v>
      </c>
      <c r="D585" s="106">
        <v>1988</v>
      </c>
      <c r="E585" s="106" t="s">
        <v>102</v>
      </c>
      <c r="F585" s="106" t="s">
        <v>288</v>
      </c>
      <c r="G585" s="106">
        <v>120</v>
      </c>
      <c r="H585" s="106" t="s">
        <v>1927</v>
      </c>
      <c r="I585" s="106" t="s">
        <v>666</v>
      </c>
      <c r="J585" s="106"/>
      <c r="K585" s="106">
        <v>95</v>
      </c>
      <c r="L585" s="106"/>
      <c r="M585" s="106"/>
    </row>
    <row r="586" customHeight="1" spans="1:13">
      <c r="A586" s="106"/>
      <c r="B586" s="287" t="s">
        <v>21</v>
      </c>
      <c r="C586" s="287" t="s">
        <v>2497</v>
      </c>
      <c r="D586" s="106">
        <v>1988</v>
      </c>
      <c r="E586" s="106" t="s">
        <v>102</v>
      </c>
      <c r="F586" s="106" t="s">
        <v>288</v>
      </c>
      <c r="G586" s="106">
        <v>120</v>
      </c>
      <c r="H586" s="106" t="s">
        <v>1927</v>
      </c>
      <c r="I586" s="106" t="s">
        <v>666</v>
      </c>
      <c r="J586" s="106"/>
      <c r="K586" s="106">
        <v>95</v>
      </c>
      <c r="L586" s="106"/>
      <c r="M586" s="106"/>
    </row>
    <row r="587" customHeight="1" spans="1:13">
      <c r="A587" s="106"/>
      <c r="B587" s="287" t="s">
        <v>21</v>
      </c>
      <c r="C587" s="287" t="s">
        <v>2498</v>
      </c>
      <c r="D587" s="106">
        <v>1988</v>
      </c>
      <c r="E587" s="106" t="s">
        <v>102</v>
      </c>
      <c r="F587" s="106" t="s">
        <v>288</v>
      </c>
      <c r="G587" s="106">
        <v>120</v>
      </c>
      <c r="H587" s="106" t="s">
        <v>1927</v>
      </c>
      <c r="I587" s="106" t="s">
        <v>666</v>
      </c>
      <c r="J587" s="106"/>
      <c r="K587" s="106">
        <v>95</v>
      </c>
      <c r="L587" s="106"/>
      <c r="M587" s="106"/>
    </row>
    <row r="588" customHeight="1" spans="1:13">
      <c r="A588" s="106"/>
      <c r="B588" s="287" t="s">
        <v>21</v>
      </c>
      <c r="C588" s="287" t="s">
        <v>2499</v>
      </c>
      <c r="D588" s="106">
        <v>1988</v>
      </c>
      <c r="E588" s="106" t="s">
        <v>102</v>
      </c>
      <c r="F588" s="106" t="s">
        <v>288</v>
      </c>
      <c r="G588" s="106">
        <v>120</v>
      </c>
      <c r="H588" s="106" t="s">
        <v>1927</v>
      </c>
      <c r="I588" s="106" t="s">
        <v>666</v>
      </c>
      <c r="J588" s="106"/>
      <c r="K588" s="106">
        <v>95</v>
      </c>
      <c r="L588" s="106"/>
      <c r="M588" s="106"/>
    </row>
    <row r="589" customHeight="1" spans="1:13">
      <c r="A589" s="106"/>
      <c r="B589" s="287" t="s">
        <v>21</v>
      </c>
      <c r="C589" s="287" t="s">
        <v>2500</v>
      </c>
      <c r="D589" s="106">
        <v>1988</v>
      </c>
      <c r="E589" s="106" t="s">
        <v>102</v>
      </c>
      <c r="F589" s="106" t="s">
        <v>288</v>
      </c>
      <c r="G589" s="106">
        <v>120</v>
      </c>
      <c r="H589" s="106" t="s">
        <v>1927</v>
      </c>
      <c r="I589" s="106" t="s">
        <v>666</v>
      </c>
      <c r="J589" s="106"/>
      <c r="K589" s="106">
        <v>95</v>
      </c>
      <c r="L589" s="106"/>
      <c r="M589" s="106"/>
    </row>
    <row r="590" customHeight="1" spans="1:13">
      <c r="A590" s="106"/>
      <c r="B590" s="287" t="s">
        <v>21</v>
      </c>
      <c r="C590" s="287" t="s">
        <v>2501</v>
      </c>
      <c r="D590" s="106">
        <v>1988</v>
      </c>
      <c r="E590" s="106" t="s">
        <v>102</v>
      </c>
      <c r="F590" s="106" t="s">
        <v>288</v>
      </c>
      <c r="G590" s="106">
        <v>120</v>
      </c>
      <c r="H590" s="106" t="s">
        <v>1927</v>
      </c>
      <c r="I590" s="106" t="s">
        <v>666</v>
      </c>
      <c r="J590" s="106"/>
      <c r="K590" s="106">
        <v>95</v>
      </c>
      <c r="L590" s="106"/>
      <c r="M590" s="106"/>
    </row>
    <row r="591" customHeight="1" spans="1:13">
      <c r="A591" s="106"/>
      <c r="B591" s="287" t="s">
        <v>21</v>
      </c>
      <c r="C591" s="287" t="s">
        <v>2502</v>
      </c>
      <c r="D591" s="106">
        <v>1988</v>
      </c>
      <c r="E591" s="106" t="s">
        <v>102</v>
      </c>
      <c r="F591" s="106" t="s">
        <v>288</v>
      </c>
      <c r="G591" s="106">
        <v>120</v>
      </c>
      <c r="H591" s="106" t="s">
        <v>1927</v>
      </c>
      <c r="I591" s="106" t="s">
        <v>666</v>
      </c>
      <c r="J591" s="106"/>
      <c r="K591" s="106">
        <v>95</v>
      </c>
      <c r="L591" s="106"/>
      <c r="M591" s="106"/>
    </row>
    <row r="592" customHeight="1" spans="1:13">
      <c r="A592" s="106"/>
      <c r="B592" s="287" t="s">
        <v>21</v>
      </c>
      <c r="C592" s="287" t="s">
        <v>2503</v>
      </c>
      <c r="D592" s="125">
        <v>2007</v>
      </c>
      <c r="E592" s="125" t="s">
        <v>62</v>
      </c>
      <c r="F592" s="125" t="s">
        <v>1795</v>
      </c>
      <c r="G592" s="125">
        <v>2</v>
      </c>
      <c r="H592" s="125" t="s">
        <v>2504</v>
      </c>
      <c r="I592" s="125" t="s">
        <v>25</v>
      </c>
      <c r="J592" s="125"/>
      <c r="K592" s="106">
        <v>100</v>
      </c>
      <c r="L592" s="106">
        <f>COUNTA(K592:K711)</f>
        <v>114</v>
      </c>
      <c r="M592" s="106"/>
    </row>
    <row r="593" customHeight="1" spans="1:13">
      <c r="A593" s="106"/>
      <c r="B593" s="287" t="s">
        <v>21</v>
      </c>
      <c r="C593" s="287" t="s">
        <v>2505</v>
      </c>
      <c r="D593" s="298">
        <v>2018</v>
      </c>
      <c r="E593" s="298" t="s">
        <v>119</v>
      </c>
      <c r="F593" s="298" t="s">
        <v>1840</v>
      </c>
      <c r="G593" s="298">
        <v>177</v>
      </c>
      <c r="H593" s="298"/>
      <c r="I593" s="298" t="s">
        <v>25</v>
      </c>
      <c r="J593" s="125"/>
      <c r="K593" s="106">
        <v>100</v>
      </c>
      <c r="L593" s="106">
        <f>SUM(K592:K711)</f>
        <v>21890</v>
      </c>
      <c r="M593" s="106">
        <f>L593/L592</f>
        <v>192.017543859649</v>
      </c>
    </row>
    <row r="594" customHeight="1" spans="1:13">
      <c r="A594" s="106"/>
      <c r="B594" s="287" t="s">
        <v>21</v>
      </c>
      <c r="C594" s="287" t="s">
        <v>2506</v>
      </c>
      <c r="D594" s="125">
        <v>2018</v>
      </c>
      <c r="E594" s="125" t="s">
        <v>119</v>
      </c>
      <c r="F594" s="125" t="s">
        <v>1976</v>
      </c>
      <c r="G594" s="125">
        <v>198</v>
      </c>
      <c r="H594" s="125" t="s">
        <v>2507</v>
      </c>
      <c r="I594" s="125" t="s">
        <v>25</v>
      </c>
      <c r="J594" s="125"/>
      <c r="K594" s="106">
        <v>100</v>
      </c>
      <c r="L594" s="106"/>
      <c r="M594" s="106"/>
    </row>
    <row r="595" customHeight="1" spans="1:13">
      <c r="A595" s="106"/>
      <c r="B595" s="287" t="s">
        <v>21</v>
      </c>
      <c r="C595" s="287" t="s">
        <v>2508</v>
      </c>
      <c r="D595" s="298">
        <v>2019</v>
      </c>
      <c r="E595" s="298" t="s">
        <v>1852</v>
      </c>
      <c r="F595" s="298" t="s">
        <v>1848</v>
      </c>
      <c r="G595" s="298"/>
      <c r="H595" s="298" t="s">
        <v>2178</v>
      </c>
      <c r="I595" s="125" t="s">
        <v>30</v>
      </c>
      <c r="J595" s="125"/>
      <c r="K595" s="106">
        <v>100</v>
      </c>
      <c r="L595" s="106"/>
      <c r="M595" s="106"/>
    </row>
    <row r="596" customHeight="1" spans="1:13">
      <c r="A596" s="106"/>
      <c r="B596" s="287" t="s">
        <v>21</v>
      </c>
      <c r="C596" s="287" t="s">
        <v>2509</v>
      </c>
      <c r="D596" s="298">
        <v>2019</v>
      </c>
      <c r="E596" s="298" t="s">
        <v>956</v>
      </c>
      <c r="F596" s="298" t="s">
        <v>2510</v>
      </c>
      <c r="G596" s="298">
        <v>165</v>
      </c>
      <c r="H596" s="298"/>
      <c r="I596" s="125" t="s">
        <v>30</v>
      </c>
      <c r="J596" s="125"/>
      <c r="K596" s="106">
        <v>100</v>
      </c>
      <c r="L596" s="106"/>
      <c r="M596" s="106"/>
    </row>
    <row r="597" customHeight="1" spans="1:13">
      <c r="A597" s="106"/>
      <c r="B597" s="287" t="s">
        <v>21</v>
      </c>
      <c r="C597" s="287" t="s">
        <v>2511</v>
      </c>
      <c r="D597" s="298">
        <v>2019</v>
      </c>
      <c r="E597" s="298" t="s">
        <v>956</v>
      </c>
      <c r="F597" s="298" t="s">
        <v>2510</v>
      </c>
      <c r="G597" s="298">
        <v>165</v>
      </c>
      <c r="H597" s="298"/>
      <c r="I597" s="125" t="s">
        <v>30</v>
      </c>
      <c r="J597" s="125"/>
      <c r="K597" s="106">
        <v>100</v>
      </c>
      <c r="L597" s="106"/>
      <c r="M597" s="106"/>
    </row>
    <row r="598" customHeight="1" spans="1:13">
      <c r="A598" s="106"/>
      <c r="B598" s="106" t="s">
        <v>21</v>
      </c>
      <c r="C598" s="106">
        <v>56963427</v>
      </c>
      <c r="D598" s="125">
        <v>2017</v>
      </c>
      <c r="E598" s="125" t="s">
        <v>119</v>
      </c>
      <c r="F598" s="289" t="s">
        <v>2302</v>
      </c>
      <c r="G598" s="125">
        <v>3</v>
      </c>
      <c r="H598" s="125" t="s">
        <v>2512</v>
      </c>
      <c r="I598" s="125" t="s">
        <v>72</v>
      </c>
      <c r="J598" s="125"/>
      <c r="K598" s="106">
        <v>100</v>
      </c>
      <c r="L598" s="106"/>
      <c r="M598" s="106"/>
    </row>
    <row r="599" customHeight="1" spans="1:13">
      <c r="A599" s="106"/>
      <c r="B599" s="287" t="s">
        <v>21</v>
      </c>
      <c r="C599" s="287" t="s">
        <v>2513</v>
      </c>
      <c r="D599" s="106">
        <v>2019</v>
      </c>
      <c r="E599" s="106" t="s">
        <v>1852</v>
      </c>
      <c r="F599" s="106" t="s">
        <v>1848</v>
      </c>
      <c r="G599" s="106">
        <v>9</v>
      </c>
      <c r="H599" s="106" t="s">
        <v>2514</v>
      </c>
      <c r="I599" s="106" t="s">
        <v>25</v>
      </c>
      <c r="J599" s="106"/>
      <c r="K599" s="106">
        <v>100</v>
      </c>
      <c r="L599" s="106"/>
      <c r="M599" s="106"/>
    </row>
    <row r="600" customHeight="1" spans="1:13">
      <c r="A600" s="106"/>
      <c r="B600" s="287" t="s">
        <v>21</v>
      </c>
      <c r="C600" s="287" t="s">
        <v>2515</v>
      </c>
      <c r="D600" s="106">
        <v>2016</v>
      </c>
      <c r="E600" s="106" t="s">
        <v>905</v>
      </c>
      <c r="F600" s="106" t="s">
        <v>2458</v>
      </c>
      <c r="G600" s="106">
        <v>6</v>
      </c>
      <c r="H600" s="106"/>
      <c r="I600" s="106" t="s">
        <v>30</v>
      </c>
      <c r="J600" s="106"/>
      <c r="K600" s="106">
        <v>100</v>
      </c>
      <c r="L600" s="106"/>
      <c r="M600" s="106"/>
    </row>
    <row r="601" customHeight="1" spans="1:13">
      <c r="A601" s="106"/>
      <c r="B601" s="293" t="s">
        <v>21</v>
      </c>
      <c r="C601" s="293" t="s">
        <v>2516</v>
      </c>
      <c r="D601" s="294">
        <v>2019</v>
      </c>
      <c r="E601" s="294" t="s">
        <v>884</v>
      </c>
      <c r="F601" s="294" t="s">
        <v>1786</v>
      </c>
      <c r="G601" s="294">
        <v>209</v>
      </c>
      <c r="H601" s="294" t="s">
        <v>920</v>
      </c>
      <c r="I601" s="294" t="s">
        <v>30</v>
      </c>
      <c r="J601" s="106"/>
      <c r="K601" s="106">
        <v>100</v>
      </c>
      <c r="L601" s="106"/>
      <c r="M601" s="106"/>
    </row>
    <row r="602" customHeight="1" spans="1:13">
      <c r="A602" s="106"/>
      <c r="B602" s="293" t="s">
        <v>21</v>
      </c>
      <c r="C602" s="293" t="s">
        <v>2517</v>
      </c>
      <c r="D602" s="294">
        <v>2019</v>
      </c>
      <c r="E602" s="294" t="s">
        <v>2518</v>
      </c>
      <c r="F602" s="294" t="s">
        <v>1848</v>
      </c>
      <c r="G602" s="294">
        <v>297</v>
      </c>
      <c r="H602" s="294" t="s">
        <v>2178</v>
      </c>
      <c r="I602" s="294" t="s">
        <v>30</v>
      </c>
      <c r="J602" s="106"/>
      <c r="K602" s="106">
        <v>100</v>
      </c>
      <c r="L602" s="106"/>
      <c r="M602" s="106"/>
    </row>
    <row r="603" customHeight="1" spans="1:13">
      <c r="A603" s="106"/>
      <c r="B603" s="287" t="s">
        <v>21</v>
      </c>
      <c r="C603" s="106">
        <v>47110806</v>
      </c>
      <c r="D603" s="106">
        <v>1988</v>
      </c>
      <c r="E603" s="106" t="s">
        <v>102</v>
      </c>
      <c r="F603" s="106" t="s">
        <v>288</v>
      </c>
      <c r="G603" s="106" t="s">
        <v>1865</v>
      </c>
      <c r="H603" s="106">
        <v>120</v>
      </c>
      <c r="I603" s="106" t="s">
        <v>666</v>
      </c>
      <c r="J603" s="106"/>
      <c r="K603" s="106">
        <v>100</v>
      </c>
      <c r="L603" s="106"/>
      <c r="M603" s="106"/>
    </row>
    <row r="604" customHeight="1" spans="1:13">
      <c r="A604" s="106"/>
      <c r="B604" s="287" t="s">
        <v>21</v>
      </c>
      <c r="C604" s="287" t="s">
        <v>2519</v>
      </c>
      <c r="D604" s="125">
        <v>2019</v>
      </c>
      <c r="E604" s="125" t="s">
        <v>956</v>
      </c>
      <c r="F604" s="125" t="s">
        <v>1848</v>
      </c>
      <c r="G604" s="125">
        <v>165</v>
      </c>
      <c r="H604" s="125"/>
      <c r="I604" s="125" t="s">
        <v>30</v>
      </c>
      <c r="J604" s="125"/>
      <c r="K604" s="106">
        <v>105</v>
      </c>
      <c r="L604" s="106"/>
      <c r="M604" s="106"/>
    </row>
    <row r="605" customHeight="1" spans="1:13">
      <c r="A605" s="106"/>
      <c r="B605" s="287" t="s">
        <v>21</v>
      </c>
      <c r="C605" s="287" t="s">
        <v>2520</v>
      </c>
      <c r="D605" s="297">
        <v>2019</v>
      </c>
      <c r="E605" s="297" t="s">
        <v>884</v>
      </c>
      <c r="F605" s="297" t="s">
        <v>1848</v>
      </c>
      <c r="G605" s="297"/>
      <c r="H605" s="297" t="s">
        <v>2521</v>
      </c>
      <c r="I605" s="297" t="s">
        <v>30</v>
      </c>
      <c r="J605" s="106"/>
      <c r="K605" s="106">
        <v>105</v>
      </c>
      <c r="L605" s="106"/>
      <c r="M605" s="106"/>
    </row>
    <row r="606" customHeight="1" spans="1:13">
      <c r="A606" s="106"/>
      <c r="B606" s="287" t="s">
        <v>21</v>
      </c>
      <c r="C606" s="287" t="s">
        <v>2522</v>
      </c>
      <c r="D606" s="298">
        <v>2012</v>
      </c>
      <c r="E606" s="298" t="s">
        <v>2523</v>
      </c>
      <c r="F606" s="298" t="s">
        <v>2524</v>
      </c>
      <c r="G606" s="298">
        <v>280</v>
      </c>
      <c r="H606" s="298"/>
      <c r="I606" s="125" t="s">
        <v>30</v>
      </c>
      <c r="J606" s="125"/>
      <c r="K606" s="106">
        <v>110</v>
      </c>
      <c r="L606" s="106"/>
      <c r="M606" s="106"/>
    </row>
    <row r="607" customHeight="1" spans="1:13">
      <c r="A607" s="106"/>
      <c r="B607" s="293" t="s">
        <v>21</v>
      </c>
      <c r="C607" s="287" t="s">
        <v>2525</v>
      </c>
      <c r="D607" s="296">
        <v>2020</v>
      </c>
      <c r="E607" s="296" t="s">
        <v>786</v>
      </c>
      <c r="F607" s="296" t="s">
        <v>2526</v>
      </c>
      <c r="G607" s="106">
        <v>278</v>
      </c>
      <c r="H607" s="296" t="s">
        <v>1837</v>
      </c>
      <c r="I607" s="296" t="s">
        <v>72</v>
      </c>
      <c r="J607" s="106"/>
      <c r="K607" s="106">
        <v>110</v>
      </c>
      <c r="L607" s="106"/>
      <c r="M607" s="106"/>
    </row>
    <row r="608" customHeight="1" spans="1:13">
      <c r="A608" s="106"/>
      <c r="B608" s="287" t="s">
        <v>21</v>
      </c>
      <c r="C608" s="287" t="s">
        <v>2527</v>
      </c>
      <c r="D608" s="106">
        <v>1992</v>
      </c>
      <c r="E608" s="106" t="s">
        <v>2031</v>
      </c>
      <c r="F608" s="106" t="s">
        <v>1826</v>
      </c>
      <c r="G608" s="106">
        <v>328</v>
      </c>
      <c r="H608" s="106" t="s">
        <v>105</v>
      </c>
      <c r="I608" s="106" t="s">
        <v>30</v>
      </c>
      <c r="J608" s="106"/>
      <c r="K608" s="106">
        <v>110</v>
      </c>
      <c r="L608" s="106"/>
      <c r="M608" s="106"/>
    </row>
    <row r="609" customHeight="1" spans="1:13">
      <c r="A609" s="106"/>
      <c r="B609" s="287"/>
      <c r="C609" s="287" t="s">
        <v>2528</v>
      </c>
      <c r="D609" s="106">
        <v>1992</v>
      </c>
      <c r="E609" s="106" t="s">
        <v>2031</v>
      </c>
      <c r="F609" s="106" t="s">
        <v>1826</v>
      </c>
      <c r="G609" s="106">
        <v>328</v>
      </c>
      <c r="H609" s="106" t="s">
        <v>105</v>
      </c>
      <c r="I609" s="106" t="s">
        <v>30</v>
      </c>
      <c r="J609" s="106"/>
      <c r="K609" s="106">
        <v>110</v>
      </c>
      <c r="L609" s="106"/>
      <c r="M609" s="106"/>
    </row>
    <row r="610" customHeight="1" spans="1:13">
      <c r="A610" s="106"/>
      <c r="B610" s="287"/>
      <c r="C610" s="287" t="s">
        <v>2529</v>
      </c>
      <c r="D610" s="106">
        <v>1992</v>
      </c>
      <c r="E610" s="106" t="s">
        <v>2031</v>
      </c>
      <c r="F610" s="106" t="s">
        <v>1826</v>
      </c>
      <c r="G610" s="106">
        <v>328</v>
      </c>
      <c r="H610" s="106" t="s">
        <v>105</v>
      </c>
      <c r="I610" s="106" t="s">
        <v>30</v>
      </c>
      <c r="J610" s="106"/>
      <c r="K610" s="106">
        <v>110</v>
      </c>
      <c r="L610" s="106"/>
      <c r="M610" s="106"/>
    </row>
    <row r="611" customHeight="1" spans="1:13">
      <c r="A611" s="106"/>
      <c r="B611" s="287"/>
      <c r="C611" s="287" t="s">
        <v>2530</v>
      </c>
      <c r="D611" s="106">
        <v>1992</v>
      </c>
      <c r="E611" s="106" t="s">
        <v>2031</v>
      </c>
      <c r="F611" s="106" t="s">
        <v>1826</v>
      </c>
      <c r="G611" s="106">
        <v>328</v>
      </c>
      <c r="H611" s="106" t="s">
        <v>105</v>
      </c>
      <c r="I611" s="106" t="s">
        <v>30</v>
      </c>
      <c r="J611" s="106"/>
      <c r="K611" s="106">
        <v>110</v>
      </c>
      <c r="L611" s="106"/>
      <c r="M611" s="106"/>
    </row>
    <row r="612" customHeight="1" spans="1:13">
      <c r="A612" s="106"/>
      <c r="B612" s="287" t="s">
        <v>21</v>
      </c>
      <c r="C612" s="287" t="s">
        <v>2531</v>
      </c>
      <c r="D612" s="290">
        <v>1992</v>
      </c>
      <c r="E612" s="290" t="s">
        <v>1802</v>
      </c>
      <c r="F612" s="291" t="s">
        <v>2532</v>
      </c>
      <c r="G612" s="290" t="s">
        <v>2533</v>
      </c>
      <c r="H612" s="290" t="s">
        <v>2534</v>
      </c>
      <c r="I612" s="290" t="s">
        <v>30</v>
      </c>
      <c r="J612" s="106"/>
      <c r="K612" s="106">
        <v>115</v>
      </c>
      <c r="L612" s="106"/>
      <c r="M612" s="106"/>
    </row>
    <row r="613" customHeight="1" spans="1:13">
      <c r="A613" s="106"/>
      <c r="B613" s="287" t="s">
        <v>149</v>
      </c>
      <c r="C613" s="287" t="s">
        <v>2535</v>
      </c>
      <c r="D613" s="106">
        <v>2003</v>
      </c>
      <c r="E613" s="106" t="s">
        <v>2536</v>
      </c>
      <c r="F613" s="106" t="s">
        <v>2272</v>
      </c>
      <c r="G613" s="106">
        <v>264</v>
      </c>
      <c r="H613" s="106"/>
      <c r="I613" s="106" t="s">
        <v>178</v>
      </c>
      <c r="J613" s="106"/>
      <c r="K613" s="106">
        <v>115</v>
      </c>
      <c r="L613" s="106"/>
      <c r="M613" s="106"/>
    </row>
    <row r="614" customHeight="1" spans="1:13">
      <c r="A614" s="106"/>
      <c r="B614" s="287" t="s">
        <v>21</v>
      </c>
      <c r="C614" s="287" t="s">
        <v>2537</v>
      </c>
      <c r="D614" s="125">
        <v>2019</v>
      </c>
      <c r="E614" s="125" t="s">
        <v>884</v>
      </c>
      <c r="F614" s="125" t="s">
        <v>1786</v>
      </c>
      <c r="G614" s="125">
        <v>209</v>
      </c>
      <c r="H614" s="125" t="s">
        <v>886</v>
      </c>
      <c r="I614" s="125" t="s">
        <v>30</v>
      </c>
      <c r="J614" s="125"/>
      <c r="K614" s="106">
        <v>120</v>
      </c>
      <c r="L614" s="106"/>
      <c r="M614" s="106"/>
    </row>
    <row r="615" customHeight="1" spans="1:13">
      <c r="A615" s="106"/>
      <c r="B615" s="287" t="s">
        <v>21</v>
      </c>
      <c r="C615" s="287" t="s">
        <v>2538</v>
      </c>
      <c r="D615" s="125">
        <v>2016</v>
      </c>
      <c r="E615" s="125" t="s">
        <v>954</v>
      </c>
      <c r="F615" s="125" t="s">
        <v>2539</v>
      </c>
      <c r="G615" s="125">
        <v>33</v>
      </c>
      <c r="H615" s="125"/>
      <c r="I615" s="125" t="s">
        <v>30</v>
      </c>
      <c r="J615" s="125"/>
      <c r="K615" s="106">
        <v>120</v>
      </c>
      <c r="L615" s="106"/>
      <c r="M615" s="106"/>
    </row>
    <row r="616" customHeight="1" spans="1:13">
      <c r="A616" s="106"/>
      <c r="B616" s="287" t="s">
        <v>21</v>
      </c>
      <c r="C616" s="287" t="s">
        <v>2540</v>
      </c>
      <c r="D616" s="125">
        <v>2018</v>
      </c>
      <c r="E616" s="125" t="s">
        <v>786</v>
      </c>
      <c r="F616" s="125" t="s">
        <v>1976</v>
      </c>
      <c r="G616" s="125">
        <v>78</v>
      </c>
      <c r="H616" s="125"/>
      <c r="I616" s="125" t="s">
        <v>30</v>
      </c>
      <c r="J616" s="125"/>
      <c r="K616" s="106">
        <v>120</v>
      </c>
      <c r="L616" s="106"/>
      <c r="M616" s="106"/>
    </row>
    <row r="617" customHeight="1" spans="1:13">
      <c r="A617" s="106"/>
      <c r="B617" s="287" t="s">
        <v>21</v>
      </c>
      <c r="C617" s="287" t="s">
        <v>2541</v>
      </c>
      <c r="D617" s="125">
        <v>2018</v>
      </c>
      <c r="E617" s="125" t="s">
        <v>786</v>
      </c>
      <c r="F617" s="125" t="s">
        <v>1976</v>
      </c>
      <c r="G617" s="125">
        <v>78</v>
      </c>
      <c r="H617" s="125"/>
      <c r="I617" s="125" t="s">
        <v>30</v>
      </c>
      <c r="J617" s="125"/>
      <c r="K617" s="106">
        <v>120</v>
      </c>
      <c r="L617" s="106"/>
      <c r="M617" s="106"/>
    </row>
    <row r="618" customHeight="1" spans="1:13">
      <c r="A618" s="106"/>
      <c r="B618" s="287" t="s">
        <v>21</v>
      </c>
      <c r="C618" s="287" t="s">
        <v>2542</v>
      </c>
      <c r="D618" s="298">
        <v>2018</v>
      </c>
      <c r="E618" s="298" t="s">
        <v>786</v>
      </c>
      <c r="F618" s="298" t="s">
        <v>1976</v>
      </c>
      <c r="G618" s="298">
        <v>78</v>
      </c>
      <c r="H618" s="298"/>
      <c r="I618" s="298" t="s">
        <v>814</v>
      </c>
      <c r="J618" s="125"/>
      <c r="K618" s="106">
        <v>120</v>
      </c>
      <c r="L618" s="106"/>
      <c r="M618" s="106"/>
    </row>
    <row r="619" customHeight="1" spans="1:13">
      <c r="A619" s="106"/>
      <c r="B619" s="287" t="s">
        <v>66</v>
      </c>
      <c r="C619" s="287" t="s">
        <v>2543</v>
      </c>
      <c r="D619" s="125">
        <v>2020</v>
      </c>
      <c r="E619" s="125" t="s">
        <v>305</v>
      </c>
      <c r="F619" s="125" t="s">
        <v>2544</v>
      </c>
      <c r="G619" s="125">
        <v>180</v>
      </c>
      <c r="H619" s="125" t="s">
        <v>2204</v>
      </c>
      <c r="I619" s="125" t="s">
        <v>68</v>
      </c>
      <c r="J619" s="125"/>
      <c r="K619" s="106">
        <v>120</v>
      </c>
      <c r="L619" s="106"/>
      <c r="M619" s="106"/>
    </row>
    <row r="620" customHeight="1" spans="1:13">
      <c r="A620" s="106"/>
      <c r="B620" s="287"/>
      <c r="C620" s="287" t="s">
        <v>2545</v>
      </c>
      <c r="D620" s="106">
        <v>1987</v>
      </c>
      <c r="E620" s="106" t="s">
        <v>102</v>
      </c>
      <c r="F620" s="106" t="s">
        <v>288</v>
      </c>
      <c r="G620" s="106">
        <v>2</v>
      </c>
      <c r="H620" s="106" t="s">
        <v>1567</v>
      </c>
      <c r="I620" s="106" t="s">
        <v>763</v>
      </c>
      <c r="J620" s="106"/>
      <c r="K620" s="106">
        <v>120</v>
      </c>
      <c r="L620" s="106"/>
      <c r="M620" s="106"/>
    </row>
    <row r="621" customHeight="1" spans="1:13">
      <c r="A621" s="106"/>
      <c r="B621" s="106"/>
      <c r="C621" s="106"/>
      <c r="D621" s="106"/>
      <c r="E621" s="106"/>
      <c r="F621" s="106"/>
      <c r="G621" s="106"/>
      <c r="H621" s="106"/>
      <c r="I621" s="106"/>
      <c r="J621" s="106"/>
      <c r="K621" s="106"/>
      <c r="L621" s="106"/>
      <c r="M621" s="106"/>
    </row>
    <row r="622" customHeight="1" spans="1:13">
      <c r="A622" s="305" t="s">
        <v>2546</v>
      </c>
      <c r="B622" s="112">
        <f>COUNTA(B624:B683)</f>
        <v>60</v>
      </c>
      <c r="C622" s="106"/>
      <c r="D622" s="106"/>
      <c r="E622" s="106"/>
      <c r="F622" s="106"/>
      <c r="G622" s="106"/>
      <c r="H622" s="106"/>
      <c r="I622" s="106"/>
      <c r="J622" s="106"/>
      <c r="K622" s="106"/>
      <c r="L622" s="106"/>
      <c r="M622" s="106"/>
    </row>
    <row r="623" customHeight="1" spans="1:13">
      <c r="A623" s="106"/>
      <c r="B623" s="106"/>
      <c r="C623" s="106"/>
      <c r="D623" s="106"/>
      <c r="E623" s="106"/>
      <c r="F623" s="106"/>
      <c r="G623" s="106"/>
      <c r="H623" s="106"/>
      <c r="I623" s="106"/>
      <c r="J623" s="106"/>
      <c r="K623" s="106"/>
      <c r="L623" s="106"/>
      <c r="M623" s="106"/>
    </row>
    <row r="624" customHeight="1" spans="1:13">
      <c r="A624" s="106"/>
      <c r="B624" s="287" t="s">
        <v>21</v>
      </c>
      <c r="C624" s="287" t="s">
        <v>2547</v>
      </c>
      <c r="D624" s="125">
        <v>2015</v>
      </c>
      <c r="E624" s="125" t="s">
        <v>119</v>
      </c>
      <c r="F624" s="125" t="s">
        <v>2548</v>
      </c>
      <c r="G624" s="125">
        <v>215</v>
      </c>
      <c r="H624" s="125"/>
      <c r="I624" s="125" t="s">
        <v>25</v>
      </c>
      <c r="J624" s="125"/>
      <c r="K624" s="106">
        <v>125</v>
      </c>
      <c r="L624" s="106"/>
      <c r="M624" s="106"/>
    </row>
    <row r="625" customHeight="1" spans="1:13">
      <c r="A625" s="106"/>
      <c r="B625" s="287" t="s">
        <v>21</v>
      </c>
      <c r="C625" s="287" t="s">
        <v>2549</v>
      </c>
      <c r="D625" s="125">
        <v>2019</v>
      </c>
      <c r="E625" s="125" t="s">
        <v>1852</v>
      </c>
      <c r="F625" s="125" t="s">
        <v>2550</v>
      </c>
      <c r="G625" s="298">
        <v>259</v>
      </c>
      <c r="H625" s="125" t="s">
        <v>2178</v>
      </c>
      <c r="I625" s="125" t="s">
        <v>30</v>
      </c>
      <c r="J625" s="125"/>
      <c r="K625" s="106">
        <v>125</v>
      </c>
      <c r="L625" s="106"/>
      <c r="M625" s="106"/>
    </row>
    <row r="626" customHeight="1" spans="1:13">
      <c r="A626" s="106"/>
      <c r="B626" s="287" t="s">
        <v>21</v>
      </c>
      <c r="C626" s="287" t="s">
        <v>2551</v>
      </c>
      <c r="D626" s="125">
        <v>2019</v>
      </c>
      <c r="E626" s="125" t="s">
        <v>1852</v>
      </c>
      <c r="F626" s="125" t="s">
        <v>2550</v>
      </c>
      <c r="G626" s="298">
        <v>259</v>
      </c>
      <c r="H626" s="125" t="s">
        <v>2178</v>
      </c>
      <c r="I626" s="125" t="s">
        <v>30</v>
      </c>
      <c r="J626" s="125"/>
      <c r="K626" s="106">
        <v>125</v>
      </c>
      <c r="L626" s="106"/>
      <c r="M626" s="106"/>
    </row>
    <row r="627" customHeight="1" spans="1:13">
      <c r="A627" s="106"/>
      <c r="B627" s="287" t="s">
        <v>21</v>
      </c>
      <c r="C627" s="287" t="s">
        <v>2552</v>
      </c>
      <c r="D627" s="125">
        <v>2019</v>
      </c>
      <c r="E627" s="125" t="s">
        <v>1852</v>
      </c>
      <c r="F627" s="125" t="s">
        <v>2550</v>
      </c>
      <c r="G627" s="298">
        <v>259</v>
      </c>
      <c r="H627" s="125" t="s">
        <v>2178</v>
      </c>
      <c r="I627" s="125" t="s">
        <v>30</v>
      </c>
      <c r="J627" s="125"/>
      <c r="K627" s="106">
        <v>125</v>
      </c>
      <c r="L627" s="106"/>
      <c r="M627" s="106"/>
    </row>
    <row r="628" customHeight="1" spans="1:13">
      <c r="A628" s="106"/>
      <c r="B628" s="287" t="s">
        <v>66</v>
      </c>
      <c r="C628" s="294">
        <v>7454586</v>
      </c>
      <c r="D628" s="294">
        <v>2019</v>
      </c>
      <c r="E628" s="294" t="s">
        <v>786</v>
      </c>
      <c r="F628" s="294" t="s">
        <v>2450</v>
      </c>
      <c r="G628" s="294">
        <v>248</v>
      </c>
      <c r="H628" s="294"/>
      <c r="I628" s="294" t="s">
        <v>68</v>
      </c>
      <c r="J628" s="106"/>
      <c r="K628" s="106">
        <v>125</v>
      </c>
      <c r="L628" s="106"/>
      <c r="M628" s="106"/>
    </row>
    <row r="629" customHeight="1" spans="1:13">
      <c r="A629" s="106"/>
      <c r="B629" s="293" t="s">
        <v>21</v>
      </c>
      <c r="C629" s="293" t="s">
        <v>2553</v>
      </c>
      <c r="D629" s="294">
        <v>2018</v>
      </c>
      <c r="E629" s="294" t="s">
        <v>786</v>
      </c>
      <c r="F629" s="294" t="s">
        <v>1976</v>
      </c>
      <c r="G629" s="294">
        <v>78</v>
      </c>
      <c r="H629" s="294"/>
      <c r="I629" s="294" t="s">
        <v>30</v>
      </c>
      <c r="J629" s="106"/>
      <c r="K629" s="106">
        <v>125</v>
      </c>
      <c r="L629" s="106"/>
      <c r="M629" s="106"/>
    </row>
    <row r="630" customHeight="1" spans="1:13">
      <c r="A630" s="106"/>
      <c r="B630" s="293" t="s">
        <v>21</v>
      </c>
      <c r="C630" s="293" t="s">
        <v>2554</v>
      </c>
      <c r="D630" s="294">
        <v>2018</v>
      </c>
      <c r="E630" s="294" t="s">
        <v>786</v>
      </c>
      <c r="F630" s="294" t="s">
        <v>1976</v>
      </c>
      <c r="G630" s="294">
        <v>78</v>
      </c>
      <c r="H630" s="294"/>
      <c r="I630" s="294" t="s">
        <v>30</v>
      </c>
      <c r="J630" s="106"/>
      <c r="K630" s="106">
        <v>125</v>
      </c>
      <c r="L630" s="106"/>
      <c r="M630" s="106"/>
    </row>
    <row r="631" customHeight="1" spans="1:13">
      <c r="A631" s="106"/>
      <c r="B631" s="293" t="s">
        <v>21</v>
      </c>
      <c r="C631" s="287" t="s">
        <v>2555</v>
      </c>
      <c r="D631" s="296">
        <v>2020</v>
      </c>
      <c r="E631" s="296" t="s">
        <v>786</v>
      </c>
      <c r="F631" s="296" t="s">
        <v>2526</v>
      </c>
      <c r="G631" s="106">
        <v>278</v>
      </c>
      <c r="H631" s="296" t="s">
        <v>2556</v>
      </c>
      <c r="I631" s="296" t="s">
        <v>72</v>
      </c>
      <c r="J631" s="106"/>
      <c r="K631" s="106">
        <v>125</v>
      </c>
      <c r="L631" s="106"/>
      <c r="M631" s="106"/>
    </row>
    <row r="632" customHeight="1" spans="1:13">
      <c r="A632" s="106"/>
      <c r="B632" s="293" t="s">
        <v>21</v>
      </c>
      <c r="C632" s="287" t="s">
        <v>2557</v>
      </c>
      <c r="D632" s="296">
        <v>2020</v>
      </c>
      <c r="E632" s="296" t="s">
        <v>786</v>
      </c>
      <c r="F632" s="296" t="s">
        <v>2526</v>
      </c>
      <c r="G632" s="106">
        <v>278</v>
      </c>
      <c r="H632" s="296" t="s">
        <v>2556</v>
      </c>
      <c r="I632" s="296" t="s">
        <v>72</v>
      </c>
      <c r="J632" s="106"/>
      <c r="K632" s="106">
        <v>125</v>
      </c>
      <c r="L632" s="106"/>
      <c r="M632" s="106"/>
    </row>
    <row r="633" customHeight="1" spans="1:13">
      <c r="A633" s="106"/>
      <c r="B633" s="293" t="s">
        <v>21</v>
      </c>
      <c r="C633" s="287" t="s">
        <v>2558</v>
      </c>
      <c r="D633" s="296">
        <v>2020</v>
      </c>
      <c r="E633" s="296" t="s">
        <v>786</v>
      </c>
      <c r="F633" s="296" t="s">
        <v>2526</v>
      </c>
      <c r="G633" s="106">
        <v>278</v>
      </c>
      <c r="H633" s="296" t="s">
        <v>2556</v>
      </c>
      <c r="I633" s="296" t="s">
        <v>72</v>
      </c>
      <c r="J633" s="106"/>
      <c r="K633" s="106">
        <v>125</v>
      </c>
      <c r="L633" s="106"/>
      <c r="M633" s="106"/>
    </row>
    <row r="634" customHeight="1" spans="1:13">
      <c r="A634" s="106"/>
      <c r="B634" s="293" t="s">
        <v>21</v>
      </c>
      <c r="C634" s="287" t="s">
        <v>2559</v>
      </c>
      <c r="D634" s="296">
        <v>2020</v>
      </c>
      <c r="E634" s="296" t="s">
        <v>786</v>
      </c>
      <c r="F634" s="296" t="s">
        <v>2526</v>
      </c>
      <c r="G634" s="106">
        <v>278</v>
      </c>
      <c r="H634" s="296" t="s">
        <v>2556</v>
      </c>
      <c r="I634" s="296" t="s">
        <v>72</v>
      </c>
      <c r="J634" s="106"/>
      <c r="K634" s="106">
        <v>125</v>
      </c>
      <c r="L634" s="106"/>
      <c r="M634" s="106"/>
    </row>
    <row r="635" customHeight="1" spans="1:13">
      <c r="A635" s="106"/>
      <c r="B635" s="293" t="s">
        <v>21</v>
      </c>
      <c r="C635" s="287" t="s">
        <v>2560</v>
      </c>
      <c r="D635" s="296">
        <v>2020</v>
      </c>
      <c r="E635" s="296" t="s">
        <v>786</v>
      </c>
      <c r="F635" s="296" t="s">
        <v>2526</v>
      </c>
      <c r="G635" s="106">
        <v>278</v>
      </c>
      <c r="H635" s="296" t="s">
        <v>2556</v>
      </c>
      <c r="I635" s="296" t="s">
        <v>72</v>
      </c>
      <c r="J635" s="106"/>
      <c r="K635" s="106">
        <v>125</v>
      </c>
      <c r="L635" s="106"/>
      <c r="M635" s="106"/>
    </row>
    <row r="636" customHeight="1" spans="1:13">
      <c r="A636" s="106"/>
      <c r="B636" s="293" t="s">
        <v>21</v>
      </c>
      <c r="C636" s="287" t="s">
        <v>2561</v>
      </c>
      <c r="D636" s="296">
        <v>2020</v>
      </c>
      <c r="E636" s="296" t="s">
        <v>786</v>
      </c>
      <c r="F636" s="296" t="s">
        <v>2526</v>
      </c>
      <c r="G636" s="106">
        <v>278</v>
      </c>
      <c r="H636" s="296" t="s">
        <v>2556</v>
      </c>
      <c r="I636" s="296" t="s">
        <v>72</v>
      </c>
      <c r="J636" s="106"/>
      <c r="K636" s="106">
        <v>125</v>
      </c>
      <c r="L636" s="106"/>
      <c r="M636" s="106"/>
    </row>
    <row r="637" customHeight="1" spans="1:13">
      <c r="A637" s="106"/>
      <c r="B637" s="293" t="s">
        <v>21</v>
      </c>
      <c r="C637" s="287" t="s">
        <v>2562</v>
      </c>
      <c r="D637" s="296">
        <v>2020</v>
      </c>
      <c r="E637" s="296" t="s">
        <v>786</v>
      </c>
      <c r="F637" s="296" t="s">
        <v>2526</v>
      </c>
      <c r="G637" s="106">
        <v>278</v>
      </c>
      <c r="H637" s="296" t="s">
        <v>2563</v>
      </c>
      <c r="I637" s="296" t="s">
        <v>72</v>
      </c>
      <c r="J637" s="106"/>
      <c r="K637" s="106">
        <v>125</v>
      </c>
      <c r="L637" s="106"/>
      <c r="M637" s="106"/>
    </row>
    <row r="638" customHeight="1" spans="1:13">
      <c r="A638" s="106"/>
      <c r="B638" s="287" t="s">
        <v>21</v>
      </c>
      <c r="C638" s="287" t="s">
        <v>2564</v>
      </c>
      <c r="D638" s="306">
        <v>1988</v>
      </c>
      <c r="E638" s="306" t="s">
        <v>102</v>
      </c>
      <c r="F638" s="306" t="s">
        <v>288</v>
      </c>
      <c r="G638" s="306"/>
      <c r="H638" s="306">
        <v>17</v>
      </c>
      <c r="I638" s="306" t="s">
        <v>666</v>
      </c>
      <c r="J638" s="306"/>
      <c r="K638" s="106">
        <v>125</v>
      </c>
      <c r="L638" s="106"/>
      <c r="M638" s="106"/>
    </row>
    <row r="639" customHeight="1" spans="1:13">
      <c r="A639" s="106"/>
      <c r="B639" s="287" t="s">
        <v>21</v>
      </c>
      <c r="C639" s="287" t="s">
        <v>2565</v>
      </c>
      <c r="D639" s="106">
        <v>1988</v>
      </c>
      <c r="E639" s="106" t="s">
        <v>102</v>
      </c>
      <c r="F639" s="106" t="s">
        <v>288</v>
      </c>
      <c r="G639" s="106" t="s">
        <v>1567</v>
      </c>
      <c r="H639" s="106">
        <v>7</v>
      </c>
      <c r="I639" s="106" t="s">
        <v>666</v>
      </c>
      <c r="J639" s="106"/>
      <c r="K639" s="106">
        <v>125</v>
      </c>
      <c r="L639" s="106"/>
      <c r="M639" s="106"/>
    </row>
    <row r="640" customHeight="1" spans="1:13">
      <c r="A640" s="106"/>
      <c r="B640" s="287" t="s">
        <v>21</v>
      </c>
      <c r="C640" s="287" t="s">
        <v>2566</v>
      </c>
      <c r="D640" s="297">
        <v>2019</v>
      </c>
      <c r="E640" s="297" t="s">
        <v>305</v>
      </c>
      <c r="F640" s="297" t="s">
        <v>2430</v>
      </c>
      <c r="G640" s="297">
        <v>19</v>
      </c>
      <c r="H640" s="297" t="s">
        <v>2567</v>
      </c>
      <c r="I640" s="297" t="s">
        <v>30</v>
      </c>
      <c r="J640" s="106"/>
      <c r="K640" s="106">
        <v>140</v>
      </c>
      <c r="L640" s="106"/>
      <c r="M640" s="106"/>
    </row>
    <row r="641" customHeight="1" spans="1:13">
      <c r="A641" s="106"/>
      <c r="B641" s="287" t="s">
        <v>66</v>
      </c>
      <c r="C641" s="287" t="s">
        <v>2568</v>
      </c>
      <c r="D641" s="297">
        <v>2019</v>
      </c>
      <c r="E641" s="297" t="s">
        <v>786</v>
      </c>
      <c r="F641" s="297" t="s">
        <v>1848</v>
      </c>
      <c r="G641" s="297">
        <v>249</v>
      </c>
      <c r="H641" s="297"/>
      <c r="I641" s="297" t="s">
        <v>68</v>
      </c>
      <c r="J641" s="106"/>
      <c r="K641" s="106">
        <v>150</v>
      </c>
      <c r="L641" s="106"/>
      <c r="M641" s="106"/>
    </row>
    <row r="642" customHeight="1" spans="1:13">
      <c r="A642" s="106"/>
      <c r="B642" s="293" t="s">
        <v>21</v>
      </c>
      <c r="C642" s="293" t="s">
        <v>2569</v>
      </c>
      <c r="D642" s="294">
        <v>2003</v>
      </c>
      <c r="E642" s="294" t="s">
        <v>2570</v>
      </c>
      <c r="F642" s="294" t="s">
        <v>2272</v>
      </c>
      <c r="G642" s="294">
        <v>264</v>
      </c>
      <c r="H642" s="294"/>
      <c r="I642" s="294" t="s">
        <v>25</v>
      </c>
      <c r="J642" s="106"/>
      <c r="K642" s="106">
        <v>150</v>
      </c>
      <c r="L642" s="106"/>
      <c r="M642" s="106"/>
    </row>
    <row r="643" customHeight="1" spans="1:13">
      <c r="A643" s="106"/>
      <c r="B643" s="293" t="s">
        <v>21</v>
      </c>
      <c r="C643" s="293" t="s">
        <v>2571</v>
      </c>
      <c r="D643" s="294">
        <v>2003</v>
      </c>
      <c r="E643" s="294" t="s">
        <v>2570</v>
      </c>
      <c r="F643" s="294" t="s">
        <v>2272</v>
      </c>
      <c r="G643" s="294">
        <v>264</v>
      </c>
      <c r="H643" s="294"/>
      <c r="I643" s="294" t="s">
        <v>25</v>
      </c>
      <c r="J643" s="106"/>
      <c r="K643" s="106">
        <v>150</v>
      </c>
      <c r="L643" s="106"/>
      <c r="M643" s="106"/>
    </row>
    <row r="644" customHeight="1" spans="1:13">
      <c r="A644" s="106"/>
      <c r="B644" s="293" t="s">
        <v>21</v>
      </c>
      <c r="C644" s="293" t="s">
        <v>2572</v>
      </c>
      <c r="D644" s="294">
        <v>2003</v>
      </c>
      <c r="E644" s="294" t="s">
        <v>2570</v>
      </c>
      <c r="F644" s="294" t="s">
        <v>2272</v>
      </c>
      <c r="G644" s="294">
        <v>264</v>
      </c>
      <c r="H644" s="294"/>
      <c r="I644" s="294" t="s">
        <v>25</v>
      </c>
      <c r="J644" s="106"/>
      <c r="K644" s="106">
        <v>150</v>
      </c>
      <c r="L644" s="106"/>
      <c r="M644" s="106"/>
    </row>
    <row r="645" customHeight="1" spans="1:13">
      <c r="A645" s="106"/>
      <c r="B645" s="293" t="s">
        <v>21</v>
      </c>
      <c r="C645" s="293" t="s">
        <v>2573</v>
      </c>
      <c r="D645" s="294">
        <v>2003</v>
      </c>
      <c r="E645" s="294" t="s">
        <v>2570</v>
      </c>
      <c r="F645" s="294" t="s">
        <v>2272</v>
      </c>
      <c r="G645" s="294">
        <v>264</v>
      </c>
      <c r="H645" s="294"/>
      <c r="I645" s="294" t="s">
        <v>25</v>
      </c>
      <c r="J645" s="106"/>
      <c r="K645" s="106">
        <v>150</v>
      </c>
      <c r="L645" s="106"/>
      <c r="M645" s="106"/>
    </row>
    <row r="646" customHeight="1" spans="1:13">
      <c r="A646" s="106"/>
      <c r="B646" s="287" t="s">
        <v>21</v>
      </c>
      <c r="C646" s="287" t="s">
        <v>2574</v>
      </c>
      <c r="D646" s="106">
        <v>2019</v>
      </c>
      <c r="E646" s="106" t="s">
        <v>2012</v>
      </c>
      <c r="F646" s="106" t="s">
        <v>1848</v>
      </c>
      <c r="G646" s="106"/>
      <c r="H646" s="106">
        <v>168</v>
      </c>
      <c r="I646" s="106" t="s">
        <v>30</v>
      </c>
      <c r="J646" s="106"/>
      <c r="K646" s="106">
        <v>150</v>
      </c>
      <c r="L646" s="106"/>
      <c r="M646" s="106"/>
    </row>
    <row r="647" customHeight="1" spans="1:13">
      <c r="A647" s="106"/>
      <c r="B647" s="287" t="s">
        <v>21</v>
      </c>
      <c r="C647" s="287" t="s">
        <v>2575</v>
      </c>
      <c r="D647" s="106">
        <v>1988</v>
      </c>
      <c r="E647" s="106" t="s">
        <v>2576</v>
      </c>
      <c r="F647" s="106" t="s">
        <v>288</v>
      </c>
      <c r="G647" s="106" t="s">
        <v>2577</v>
      </c>
      <c r="H647" s="106"/>
      <c r="I647" s="106" t="s">
        <v>30</v>
      </c>
      <c r="J647" s="106"/>
      <c r="K647" s="106">
        <v>150</v>
      </c>
      <c r="L647" s="106"/>
      <c r="M647" s="106"/>
    </row>
    <row r="648" customHeight="1" spans="1:13">
      <c r="A648" s="106"/>
      <c r="B648" s="287" t="s">
        <v>21</v>
      </c>
      <c r="C648" s="287" t="s">
        <v>2578</v>
      </c>
      <c r="D648" s="106">
        <v>1989</v>
      </c>
      <c r="E648" s="106" t="s">
        <v>1995</v>
      </c>
      <c r="F648" s="106" t="s">
        <v>288</v>
      </c>
      <c r="G648" s="106" t="s">
        <v>1865</v>
      </c>
      <c r="H648" s="106">
        <v>21</v>
      </c>
      <c r="I648" s="106" t="s">
        <v>30</v>
      </c>
      <c r="J648" s="106"/>
      <c r="K648" s="106">
        <v>160</v>
      </c>
      <c r="L648" s="106"/>
      <c r="M648" s="106"/>
    </row>
    <row r="649" customHeight="1" spans="1:13">
      <c r="A649" s="106"/>
      <c r="B649" s="287" t="s">
        <v>21</v>
      </c>
      <c r="C649" s="287" t="s">
        <v>2579</v>
      </c>
      <c r="D649" s="106">
        <v>1989</v>
      </c>
      <c r="E649" s="106" t="s">
        <v>1995</v>
      </c>
      <c r="F649" s="106" t="s">
        <v>288</v>
      </c>
      <c r="G649" s="106" t="s">
        <v>1865</v>
      </c>
      <c r="H649" s="106">
        <v>21</v>
      </c>
      <c r="I649" s="106" t="s">
        <v>30</v>
      </c>
      <c r="J649" s="106"/>
      <c r="K649" s="106">
        <v>160</v>
      </c>
      <c r="L649" s="106"/>
      <c r="M649" s="106"/>
    </row>
    <row r="650" customHeight="1" spans="1:13">
      <c r="A650" s="106"/>
      <c r="B650" s="287" t="s">
        <v>21</v>
      </c>
      <c r="C650" s="287" t="s">
        <v>2580</v>
      </c>
      <c r="D650" s="106">
        <v>1988</v>
      </c>
      <c r="E650" s="106" t="s">
        <v>102</v>
      </c>
      <c r="F650" s="106" t="s">
        <v>2235</v>
      </c>
      <c r="G650" s="106"/>
      <c r="H650" s="106">
        <v>43</v>
      </c>
      <c r="I650" s="106" t="s">
        <v>25</v>
      </c>
      <c r="J650" s="106"/>
      <c r="K650" s="106">
        <v>165</v>
      </c>
      <c r="L650" s="106"/>
      <c r="M650" s="106"/>
    </row>
    <row r="651" customHeight="1" spans="1:13">
      <c r="A651" s="106"/>
      <c r="B651" s="287" t="s">
        <v>21</v>
      </c>
      <c r="C651" s="287" t="s">
        <v>2581</v>
      </c>
      <c r="D651" s="106">
        <v>1988</v>
      </c>
      <c r="E651" s="106" t="s">
        <v>102</v>
      </c>
      <c r="F651" s="106" t="s">
        <v>2235</v>
      </c>
      <c r="G651" s="106"/>
      <c r="H651" s="106">
        <v>43</v>
      </c>
      <c r="I651" s="106" t="s">
        <v>25</v>
      </c>
      <c r="J651" s="106"/>
      <c r="K651" s="106">
        <v>165</v>
      </c>
      <c r="L651" s="106"/>
      <c r="M651" s="106"/>
    </row>
    <row r="652" customHeight="1" spans="1:13">
      <c r="A652" s="106"/>
      <c r="B652" s="287" t="s">
        <v>21</v>
      </c>
      <c r="C652" s="287" t="s">
        <v>2582</v>
      </c>
      <c r="D652" s="106">
        <v>1988</v>
      </c>
      <c r="E652" s="106" t="s">
        <v>102</v>
      </c>
      <c r="F652" s="106" t="s">
        <v>2235</v>
      </c>
      <c r="G652" s="106"/>
      <c r="H652" s="106">
        <v>43</v>
      </c>
      <c r="I652" s="106" t="s">
        <v>25</v>
      </c>
      <c r="J652" s="106"/>
      <c r="K652" s="106">
        <v>165</v>
      </c>
      <c r="L652" s="106"/>
      <c r="M652" s="106"/>
    </row>
    <row r="653" customHeight="1" spans="1:13">
      <c r="A653" s="106"/>
      <c r="B653" s="287" t="s">
        <v>21</v>
      </c>
      <c r="C653" s="287" t="s">
        <v>2583</v>
      </c>
      <c r="D653" s="106">
        <v>1988</v>
      </c>
      <c r="E653" s="106" t="s">
        <v>102</v>
      </c>
      <c r="F653" s="106" t="s">
        <v>2235</v>
      </c>
      <c r="G653" s="106"/>
      <c r="H653" s="106">
        <v>43</v>
      </c>
      <c r="I653" s="106" t="s">
        <v>25</v>
      </c>
      <c r="J653" s="106"/>
      <c r="K653" s="106">
        <v>165</v>
      </c>
      <c r="L653" s="106"/>
      <c r="M653" s="106"/>
    </row>
    <row r="654" customHeight="1" spans="1:13">
      <c r="A654" s="106"/>
      <c r="B654" s="287" t="s">
        <v>21</v>
      </c>
      <c r="C654" s="106">
        <v>50642626</v>
      </c>
      <c r="D654" s="106">
        <v>1988</v>
      </c>
      <c r="E654" s="106" t="s">
        <v>102</v>
      </c>
      <c r="F654" s="106" t="s">
        <v>288</v>
      </c>
      <c r="G654" s="106" t="s">
        <v>1865</v>
      </c>
      <c r="H654" s="106">
        <v>120</v>
      </c>
      <c r="I654" s="106" t="s">
        <v>72</v>
      </c>
      <c r="J654" s="106"/>
      <c r="K654" s="106">
        <v>170</v>
      </c>
      <c r="L654" s="106"/>
      <c r="M654" s="106"/>
    </row>
    <row r="655" customHeight="1" spans="1:13">
      <c r="A655" s="106"/>
      <c r="B655" s="287" t="s">
        <v>21</v>
      </c>
      <c r="C655" s="106">
        <v>50642627</v>
      </c>
      <c r="D655" s="106">
        <v>1988</v>
      </c>
      <c r="E655" s="106" t="s">
        <v>102</v>
      </c>
      <c r="F655" s="106" t="s">
        <v>288</v>
      </c>
      <c r="G655" s="106" t="s">
        <v>1865</v>
      </c>
      <c r="H655" s="106">
        <v>120</v>
      </c>
      <c r="I655" s="106" t="s">
        <v>72</v>
      </c>
      <c r="J655" s="106"/>
      <c r="K655" s="106">
        <v>170</v>
      </c>
      <c r="L655" s="106"/>
      <c r="M655" s="106"/>
    </row>
    <row r="656" customHeight="1" spans="1:13">
      <c r="A656" s="106"/>
      <c r="B656" s="287" t="s">
        <v>21</v>
      </c>
      <c r="C656" s="287" t="s">
        <v>2584</v>
      </c>
      <c r="D656" s="125">
        <v>2017</v>
      </c>
      <c r="E656" s="125" t="s">
        <v>954</v>
      </c>
      <c r="F656" s="125" t="s">
        <v>2302</v>
      </c>
      <c r="G656" s="125">
        <v>166</v>
      </c>
      <c r="H656" s="125" t="s">
        <v>898</v>
      </c>
      <c r="I656" s="125" t="s">
        <v>25</v>
      </c>
      <c r="J656" s="125"/>
      <c r="K656" s="106">
        <v>175</v>
      </c>
      <c r="L656" s="106"/>
      <c r="M656" s="106"/>
    </row>
    <row r="657" customHeight="1" spans="1:13">
      <c r="A657" s="106"/>
      <c r="B657" s="293" t="s">
        <v>21</v>
      </c>
      <c r="C657" s="293" t="s">
        <v>2585</v>
      </c>
      <c r="D657" s="294">
        <v>2019</v>
      </c>
      <c r="E657" s="294" t="s">
        <v>956</v>
      </c>
      <c r="F657" s="294" t="s">
        <v>1848</v>
      </c>
      <c r="G657" s="294">
        <v>116</v>
      </c>
      <c r="H657" s="294" t="s">
        <v>2586</v>
      </c>
      <c r="I657" s="294" t="s">
        <v>30</v>
      </c>
      <c r="J657" s="106"/>
      <c r="K657" s="106">
        <v>175</v>
      </c>
      <c r="L657" s="106"/>
      <c r="M657" s="106"/>
    </row>
    <row r="658" customHeight="1" spans="1:13">
      <c r="A658" s="106"/>
      <c r="B658" s="293" t="s">
        <v>21</v>
      </c>
      <c r="C658" s="287" t="s">
        <v>2587</v>
      </c>
      <c r="D658" s="296">
        <v>2020</v>
      </c>
      <c r="E658" s="296" t="s">
        <v>786</v>
      </c>
      <c r="F658" s="296" t="s">
        <v>2526</v>
      </c>
      <c r="G658" s="106">
        <v>278</v>
      </c>
      <c r="H658" s="296" t="s">
        <v>2563</v>
      </c>
      <c r="I658" s="296" t="s">
        <v>25</v>
      </c>
      <c r="J658" s="106"/>
      <c r="K658" s="106">
        <v>175</v>
      </c>
      <c r="L658" s="106"/>
      <c r="M658" s="106"/>
    </row>
    <row r="659" customHeight="1" spans="1:13">
      <c r="A659" s="106"/>
      <c r="B659" s="287" t="s">
        <v>21</v>
      </c>
      <c r="C659" s="287" t="s">
        <v>2588</v>
      </c>
      <c r="D659" s="125">
        <v>2009</v>
      </c>
      <c r="E659" s="125" t="s">
        <v>62</v>
      </c>
      <c r="F659" s="125" t="s">
        <v>1804</v>
      </c>
      <c r="G659" s="125">
        <v>319</v>
      </c>
      <c r="H659" s="125"/>
      <c r="I659" s="125" t="s">
        <v>666</v>
      </c>
      <c r="J659" s="125"/>
      <c r="K659" s="106">
        <v>180</v>
      </c>
      <c r="L659" s="106"/>
      <c r="M659" s="106"/>
    </row>
    <row r="660" customHeight="1" spans="1:13">
      <c r="A660" s="106"/>
      <c r="B660" s="287" t="s">
        <v>21</v>
      </c>
      <c r="C660" s="287" t="s">
        <v>2589</v>
      </c>
      <c r="D660" s="125">
        <v>2018</v>
      </c>
      <c r="E660" s="125" t="s">
        <v>786</v>
      </c>
      <c r="F660" s="125" t="s">
        <v>1840</v>
      </c>
      <c r="G660" s="125">
        <v>280</v>
      </c>
      <c r="H660" s="125"/>
      <c r="I660" s="125" t="s">
        <v>25</v>
      </c>
      <c r="J660" s="125"/>
      <c r="K660" s="106">
        <v>180</v>
      </c>
      <c r="L660" s="106"/>
      <c r="M660" s="106"/>
    </row>
    <row r="661" customHeight="1" spans="1:13">
      <c r="A661" s="106"/>
      <c r="B661" s="287" t="s">
        <v>21</v>
      </c>
      <c r="C661" s="287" t="s">
        <v>2590</v>
      </c>
      <c r="D661" s="125">
        <v>2018</v>
      </c>
      <c r="E661" s="125" t="s">
        <v>786</v>
      </c>
      <c r="F661" s="125" t="s">
        <v>1840</v>
      </c>
      <c r="G661" s="125">
        <v>280</v>
      </c>
      <c r="H661" s="125"/>
      <c r="I661" s="125" t="s">
        <v>25</v>
      </c>
      <c r="J661" s="125"/>
      <c r="K661" s="106">
        <v>180</v>
      </c>
      <c r="L661" s="106"/>
      <c r="M661" s="106"/>
    </row>
    <row r="662" customHeight="1" spans="1:13">
      <c r="A662" s="106"/>
      <c r="B662" s="287" t="s">
        <v>21</v>
      </c>
      <c r="C662" s="287" t="s">
        <v>2591</v>
      </c>
      <c r="D662" s="125">
        <v>2018</v>
      </c>
      <c r="E662" s="125" t="s">
        <v>305</v>
      </c>
      <c r="F662" s="125" t="s">
        <v>1840</v>
      </c>
      <c r="G662" s="125">
        <v>177</v>
      </c>
      <c r="H662" s="125" t="s">
        <v>1811</v>
      </c>
      <c r="I662" s="125" t="s">
        <v>25</v>
      </c>
      <c r="J662" s="125"/>
      <c r="K662" s="106">
        <v>190</v>
      </c>
      <c r="L662" s="106"/>
      <c r="M662" s="106"/>
    </row>
    <row r="663" customHeight="1" spans="1:13">
      <c r="A663" s="106"/>
      <c r="B663" s="287" t="s">
        <v>66</v>
      </c>
      <c r="C663" s="287" t="s">
        <v>2592</v>
      </c>
      <c r="D663" s="169">
        <v>2013</v>
      </c>
      <c r="E663" s="169" t="s">
        <v>1858</v>
      </c>
      <c r="F663" s="307" t="s">
        <v>2487</v>
      </c>
      <c r="G663" s="300">
        <v>275</v>
      </c>
      <c r="H663" s="169" t="s">
        <v>1737</v>
      </c>
      <c r="I663" s="169" t="s">
        <v>244</v>
      </c>
      <c r="J663" s="106"/>
      <c r="K663" s="106">
        <v>190</v>
      </c>
      <c r="L663" s="106"/>
      <c r="M663" s="106"/>
    </row>
    <row r="664" customHeight="1" spans="1:13">
      <c r="A664" s="106"/>
      <c r="B664" s="287" t="s">
        <v>21</v>
      </c>
      <c r="C664" s="287" t="s">
        <v>2593</v>
      </c>
      <c r="D664" s="125">
        <v>2018</v>
      </c>
      <c r="E664" s="125" t="s">
        <v>119</v>
      </c>
      <c r="F664" s="125" t="s">
        <v>1840</v>
      </c>
      <c r="G664" s="125">
        <v>177</v>
      </c>
      <c r="H664" s="125"/>
      <c r="I664" s="125" t="s">
        <v>30</v>
      </c>
      <c r="J664" s="125"/>
      <c r="K664" s="106">
        <v>200</v>
      </c>
      <c r="L664" s="106"/>
      <c r="M664" s="106"/>
    </row>
    <row r="665" customHeight="1" spans="1:13">
      <c r="A665" s="106"/>
      <c r="B665" s="287" t="s">
        <v>66</v>
      </c>
      <c r="C665" s="287" t="s">
        <v>2594</v>
      </c>
      <c r="D665" s="169">
        <v>2003</v>
      </c>
      <c r="E665" s="169" t="s">
        <v>2595</v>
      </c>
      <c r="F665" s="307" t="s">
        <v>1823</v>
      </c>
      <c r="G665" s="169">
        <v>15</v>
      </c>
      <c r="H665" s="169" t="s">
        <v>2596</v>
      </c>
      <c r="I665" s="169" t="s">
        <v>68</v>
      </c>
      <c r="J665" s="106"/>
      <c r="K665" s="106">
        <v>200</v>
      </c>
      <c r="L665" s="106"/>
      <c r="M665" s="106"/>
    </row>
    <row r="666" customHeight="1" spans="1:13">
      <c r="A666" s="106"/>
      <c r="B666" s="287" t="s">
        <v>21</v>
      </c>
      <c r="C666" s="287" t="s">
        <v>2597</v>
      </c>
      <c r="D666" s="106">
        <v>2017</v>
      </c>
      <c r="E666" s="106" t="s">
        <v>905</v>
      </c>
      <c r="F666" s="106" t="s">
        <v>2302</v>
      </c>
      <c r="G666" s="106">
        <v>16</v>
      </c>
      <c r="H666" s="106"/>
      <c r="I666" s="106" t="s">
        <v>30</v>
      </c>
      <c r="J666" s="106"/>
      <c r="K666" s="106">
        <v>200</v>
      </c>
      <c r="L666" s="106"/>
      <c r="M666" s="106"/>
    </row>
    <row r="667" customHeight="1" spans="1:13">
      <c r="A667" s="106"/>
      <c r="B667" s="293" t="s">
        <v>21</v>
      </c>
      <c r="C667" s="287" t="s">
        <v>2598</v>
      </c>
      <c r="D667" s="296">
        <v>2020</v>
      </c>
      <c r="E667" s="296" t="s">
        <v>786</v>
      </c>
      <c r="F667" s="296" t="s">
        <v>2526</v>
      </c>
      <c r="G667" s="106">
        <v>278</v>
      </c>
      <c r="H667" s="296" t="s">
        <v>2556</v>
      </c>
      <c r="I667" s="296" t="s">
        <v>25</v>
      </c>
      <c r="J667" s="106"/>
      <c r="K667" s="106">
        <v>200</v>
      </c>
      <c r="L667" s="106"/>
      <c r="M667" s="106"/>
    </row>
    <row r="668" customHeight="1" spans="1:13">
      <c r="A668" s="106"/>
      <c r="B668" s="293" t="s">
        <v>21</v>
      </c>
      <c r="C668" s="287" t="s">
        <v>2599</v>
      </c>
      <c r="D668" s="296">
        <v>2020</v>
      </c>
      <c r="E668" s="296" t="s">
        <v>786</v>
      </c>
      <c r="F668" s="296" t="s">
        <v>2526</v>
      </c>
      <c r="G668" s="106">
        <v>278</v>
      </c>
      <c r="H668" s="296" t="s">
        <v>2556</v>
      </c>
      <c r="I668" s="296" t="s">
        <v>25</v>
      </c>
      <c r="J668" s="106"/>
      <c r="K668" s="106">
        <v>200</v>
      </c>
      <c r="L668" s="106"/>
      <c r="M668" s="106"/>
    </row>
    <row r="669" customHeight="1" spans="1:13">
      <c r="A669" s="106"/>
      <c r="B669" s="293" t="s">
        <v>21</v>
      </c>
      <c r="C669" s="287" t="s">
        <v>2600</v>
      </c>
      <c r="D669" s="296">
        <v>2020</v>
      </c>
      <c r="E669" s="296" t="s">
        <v>786</v>
      </c>
      <c r="F669" s="296" t="s">
        <v>2526</v>
      </c>
      <c r="G669" s="106">
        <v>278</v>
      </c>
      <c r="H669" s="296" t="s">
        <v>2556</v>
      </c>
      <c r="I669" s="296" t="s">
        <v>25</v>
      </c>
      <c r="J669" s="106"/>
      <c r="K669" s="106">
        <v>200</v>
      </c>
      <c r="L669" s="106"/>
      <c r="M669" s="106"/>
    </row>
    <row r="670" customHeight="1" spans="1:13">
      <c r="A670" s="106"/>
      <c r="B670" s="293" t="s">
        <v>21</v>
      </c>
      <c r="C670" s="287" t="s">
        <v>2601</v>
      </c>
      <c r="D670" s="296">
        <v>2020</v>
      </c>
      <c r="E670" s="296" t="s">
        <v>786</v>
      </c>
      <c r="F670" s="296" t="s">
        <v>2526</v>
      </c>
      <c r="G670" s="106">
        <v>278</v>
      </c>
      <c r="H670" s="296" t="s">
        <v>2556</v>
      </c>
      <c r="I670" s="296" t="s">
        <v>25</v>
      </c>
      <c r="J670" s="106"/>
      <c r="K670" s="106">
        <v>200</v>
      </c>
      <c r="L670" s="106"/>
      <c r="M670" s="106"/>
    </row>
    <row r="671" customHeight="1" spans="1:13">
      <c r="A671" s="106"/>
      <c r="B671" s="293" t="s">
        <v>21</v>
      </c>
      <c r="C671" s="287" t="s">
        <v>2602</v>
      </c>
      <c r="D671" s="296">
        <v>2020</v>
      </c>
      <c r="E671" s="296" t="s">
        <v>786</v>
      </c>
      <c r="F671" s="296" t="s">
        <v>2526</v>
      </c>
      <c r="G671" s="106">
        <v>278</v>
      </c>
      <c r="H671" s="296" t="s">
        <v>2556</v>
      </c>
      <c r="I671" s="296" t="s">
        <v>25</v>
      </c>
      <c r="J671" s="106"/>
      <c r="K671" s="106">
        <v>200</v>
      </c>
      <c r="L671" s="106"/>
      <c r="M671" s="106"/>
    </row>
    <row r="672" customHeight="1" spans="1:13">
      <c r="A672" s="106"/>
      <c r="B672" s="287" t="s">
        <v>21</v>
      </c>
      <c r="C672" s="287" t="s">
        <v>2603</v>
      </c>
      <c r="D672" s="106">
        <v>2020</v>
      </c>
      <c r="E672" s="106" t="s">
        <v>319</v>
      </c>
      <c r="F672" s="106" t="s">
        <v>2455</v>
      </c>
      <c r="G672" s="106" t="s">
        <v>2604</v>
      </c>
      <c r="H672" s="106" t="s">
        <v>2605</v>
      </c>
      <c r="I672" s="106" t="s">
        <v>666</v>
      </c>
      <c r="J672" s="106"/>
      <c r="K672" s="106">
        <v>200</v>
      </c>
      <c r="L672" s="106"/>
      <c r="M672" s="106"/>
    </row>
    <row r="673" customHeight="1" spans="1:13">
      <c r="A673" s="106"/>
      <c r="B673" s="287" t="s">
        <v>21</v>
      </c>
      <c r="C673" s="287" t="s">
        <v>2606</v>
      </c>
      <c r="D673" s="106">
        <v>1988</v>
      </c>
      <c r="E673" s="106" t="s">
        <v>102</v>
      </c>
      <c r="F673" s="106" t="s">
        <v>2369</v>
      </c>
      <c r="G673" s="106"/>
      <c r="H673" s="106">
        <v>57</v>
      </c>
      <c r="I673" s="106" t="s">
        <v>25</v>
      </c>
      <c r="J673" s="106"/>
      <c r="K673" s="106">
        <v>200</v>
      </c>
      <c r="L673" s="106"/>
      <c r="M673" s="106"/>
    </row>
    <row r="674" customHeight="1" spans="1:13">
      <c r="A674" s="106"/>
      <c r="B674" s="287" t="s">
        <v>21</v>
      </c>
      <c r="C674" s="287" t="s">
        <v>2607</v>
      </c>
      <c r="D674" s="106">
        <v>1988</v>
      </c>
      <c r="E674" s="106" t="s">
        <v>102</v>
      </c>
      <c r="F674" s="106" t="s">
        <v>2369</v>
      </c>
      <c r="G674" s="106"/>
      <c r="H674" s="106">
        <v>57</v>
      </c>
      <c r="I674" s="106" t="s">
        <v>25</v>
      </c>
      <c r="J674" s="106"/>
      <c r="K674" s="106">
        <v>200</v>
      </c>
      <c r="L674" s="106"/>
      <c r="M674" s="106"/>
    </row>
    <row r="675" customHeight="1" spans="1:13">
      <c r="A675" s="106"/>
      <c r="B675" s="287" t="s">
        <v>21</v>
      </c>
      <c r="C675" s="287" t="s">
        <v>2608</v>
      </c>
      <c r="D675" s="106">
        <v>1988</v>
      </c>
      <c r="E675" s="106" t="s">
        <v>102</v>
      </c>
      <c r="F675" s="106" t="s">
        <v>2369</v>
      </c>
      <c r="G675" s="106"/>
      <c r="H675" s="106">
        <v>57</v>
      </c>
      <c r="I675" s="106" t="s">
        <v>25</v>
      </c>
      <c r="J675" s="106"/>
      <c r="K675" s="106">
        <v>200</v>
      </c>
      <c r="L675" s="106"/>
      <c r="M675" s="106"/>
    </row>
    <row r="676" customHeight="1" spans="1:13">
      <c r="A676" s="106"/>
      <c r="B676" s="287" t="s">
        <v>149</v>
      </c>
      <c r="C676" s="287" t="s">
        <v>2609</v>
      </c>
      <c r="D676" s="290">
        <v>2019</v>
      </c>
      <c r="E676" s="290" t="s">
        <v>305</v>
      </c>
      <c r="F676" s="290" t="s">
        <v>1848</v>
      </c>
      <c r="G676" s="290">
        <v>168</v>
      </c>
      <c r="H676" s="290" t="s">
        <v>2610</v>
      </c>
      <c r="I676" s="290" t="s">
        <v>155</v>
      </c>
      <c r="J676" s="106"/>
      <c r="K676" s="106">
        <v>220</v>
      </c>
      <c r="L676" s="106"/>
      <c r="M676" s="106"/>
    </row>
    <row r="677" customHeight="1" spans="1:13">
      <c r="A677" s="106"/>
      <c r="B677" s="287" t="s">
        <v>149</v>
      </c>
      <c r="C677" s="287" t="s">
        <v>2611</v>
      </c>
      <c r="D677" s="298">
        <v>2012</v>
      </c>
      <c r="E677" s="298" t="s">
        <v>786</v>
      </c>
      <c r="F677" s="298" t="s">
        <v>2524</v>
      </c>
      <c r="G677" s="298">
        <v>245</v>
      </c>
      <c r="H677" s="298"/>
      <c r="I677" s="298" t="s">
        <v>155</v>
      </c>
      <c r="J677" s="125"/>
      <c r="K677" s="106">
        <v>225</v>
      </c>
      <c r="L677" s="106"/>
      <c r="M677" s="106"/>
    </row>
    <row r="678" customHeight="1" spans="1:13">
      <c r="A678" s="106"/>
      <c r="B678" s="287" t="s">
        <v>21</v>
      </c>
      <c r="C678" s="287" t="s">
        <v>2612</v>
      </c>
      <c r="D678" s="106">
        <v>2020</v>
      </c>
      <c r="E678" s="106" t="s">
        <v>905</v>
      </c>
      <c r="F678" s="106" t="s">
        <v>2613</v>
      </c>
      <c r="G678" s="106">
        <v>278</v>
      </c>
      <c r="H678" s="106" t="s">
        <v>2614</v>
      </c>
      <c r="I678" s="106" t="s">
        <v>25</v>
      </c>
      <c r="J678" s="106"/>
      <c r="K678" s="106">
        <v>225</v>
      </c>
      <c r="L678" s="106"/>
      <c r="M678" s="106"/>
    </row>
    <row r="679" customHeight="1" spans="1:13">
      <c r="A679" s="106"/>
      <c r="B679" s="287" t="s">
        <v>21</v>
      </c>
      <c r="C679" s="287" t="s">
        <v>2615</v>
      </c>
      <c r="D679" s="106">
        <v>2019</v>
      </c>
      <c r="E679" s="106" t="s">
        <v>905</v>
      </c>
      <c r="F679" s="106" t="s">
        <v>1786</v>
      </c>
      <c r="G679" s="106">
        <v>248</v>
      </c>
      <c r="H679" s="106"/>
      <c r="I679" s="106" t="s">
        <v>30</v>
      </c>
      <c r="J679" s="106"/>
      <c r="K679" s="106">
        <v>240</v>
      </c>
      <c r="L679" s="106"/>
      <c r="M679" s="106"/>
    </row>
    <row r="680" customHeight="1" spans="1:13">
      <c r="A680" s="106"/>
      <c r="B680" s="287" t="s">
        <v>21</v>
      </c>
      <c r="C680" s="287" t="s">
        <v>2616</v>
      </c>
      <c r="D680" s="106">
        <v>2019</v>
      </c>
      <c r="E680" s="106" t="s">
        <v>905</v>
      </c>
      <c r="F680" s="106" t="s">
        <v>1786</v>
      </c>
      <c r="G680" s="106">
        <v>248</v>
      </c>
      <c r="H680" s="106"/>
      <c r="I680" s="106" t="s">
        <v>30</v>
      </c>
      <c r="J680" s="106"/>
      <c r="K680" s="106">
        <v>240</v>
      </c>
      <c r="L680" s="106"/>
      <c r="M680" s="106"/>
    </row>
    <row r="681" customHeight="1" spans="1:13">
      <c r="A681" s="106"/>
      <c r="B681" s="287" t="s">
        <v>21</v>
      </c>
      <c r="C681" s="287" t="s">
        <v>2617</v>
      </c>
      <c r="D681" s="106">
        <v>1988</v>
      </c>
      <c r="E681" s="106" t="s">
        <v>102</v>
      </c>
      <c r="F681" s="106" t="s">
        <v>2371</v>
      </c>
      <c r="G681" s="106"/>
      <c r="H681" s="106">
        <v>20</v>
      </c>
      <c r="I681" s="106" t="s">
        <v>25</v>
      </c>
      <c r="J681" s="106"/>
      <c r="K681" s="106">
        <v>240</v>
      </c>
      <c r="L681" s="106"/>
      <c r="M681" s="106"/>
    </row>
    <row r="682" customHeight="1" spans="1:13">
      <c r="A682" s="106"/>
      <c r="B682" s="287" t="s">
        <v>21</v>
      </c>
      <c r="C682" s="287" t="s">
        <v>2618</v>
      </c>
      <c r="D682" s="106">
        <v>1988</v>
      </c>
      <c r="E682" s="106" t="s">
        <v>102</v>
      </c>
      <c r="F682" s="106" t="s">
        <v>2371</v>
      </c>
      <c r="G682" s="106"/>
      <c r="H682" s="106">
        <v>20</v>
      </c>
      <c r="I682" s="106" t="s">
        <v>25</v>
      </c>
      <c r="J682" s="106"/>
      <c r="K682" s="106">
        <v>240</v>
      </c>
      <c r="L682" s="106"/>
      <c r="M682" s="106"/>
    </row>
    <row r="683" customHeight="1" spans="1:13">
      <c r="A683" s="106"/>
      <c r="B683" s="287" t="s">
        <v>21</v>
      </c>
      <c r="C683" s="287" t="s">
        <v>2619</v>
      </c>
      <c r="D683" s="106">
        <v>1988</v>
      </c>
      <c r="E683" s="106" t="s">
        <v>102</v>
      </c>
      <c r="F683" s="106" t="s">
        <v>2371</v>
      </c>
      <c r="G683" s="106"/>
      <c r="H683" s="106">
        <v>20</v>
      </c>
      <c r="I683" s="106" t="s">
        <v>25</v>
      </c>
      <c r="J683" s="106"/>
      <c r="K683" s="106">
        <v>240</v>
      </c>
      <c r="L683" s="106"/>
      <c r="M683" s="106"/>
    </row>
    <row r="684" customHeight="1" spans="1:13">
      <c r="A684" s="106"/>
      <c r="B684" s="106"/>
      <c r="C684" s="106"/>
      <c r="D684" s="106"/>
      <c r="E684" s="106"/>
      <c r="F684" s="106"/>
      <c r="G684" s="106"/>
      <c r="H684" s="106"/>
      <c r="I684" s="106"/>
      <c r="J684" s="106"/>
      <c r="K684" s="106"/>
      <c r="L684" s="106"/>
      <c r="M684" s="106"/>
    </row>
    <row r="685" customHeight="1" spans="1:13">
      <c r="A685" s="290" t="s">
        <v>2620</v>
      </c>
      <c r="B685" s="112">
        <f>COUNTA(B687:B718)</f>
        <v>32</v>
      </c>
      <c r="C685" s="106"/>
      <c r="D685" s="106"/>
      <c r="E685" s="106"/>
      <c r="F685" s="106"/>
      <c r="G685" s="106"/>
      <c r="H685" s="106"/>
      <c r="I685" s="106"/>
      <c r="J685" s="106"/>
      <c r="K685" s="106"/>
      <c r="L685" s="106"/>
      <c r="M685" s="106"/>
    </row>
    <row r="686" customHeight="1" spans="1:13">
      <c r="A686" s="106"/>
      <c r="B686" s="106"/>
      <c r="C686" s="106"/>
      <c r="D686" s="106"/>
      <c r="E686" s="106"/>
      <c r="F686" s="106"/>
      <c r="G686" s="106"/>
      <c r="H686" s="106"/>
      <c r="I686" s="106"/>
      <c r="J686" s="106"/>
      <c r="K686" s="106"/>
      <c r="L686" s="106"/>
      <c r="M686" s="106"/>
    </row>
    <row r="687" customHeight="1" spans="1:13">
      <c r="A687" s="106"/>
      <c r="B687" s="293" t="s">
        <v>21</v>
      </c>
      <c r="C687" s="293" t="s">
        <v>2621</v>
      </c>
      <c r="D687" s="294">
        <v>2020</v>
      </c>
      <c r="E687" s="294" t="s">
        <v>786</v>
      </c>
      <c r="F687" s="294" t="s">
        <v>2209</v>
      </c>
      <c r="G687" s="294">
        <v>278</v>
      </c>
      <c r="H687" s="294" t="s">
        <v>898</v>
      </c>
      <c r="I687" s="294" t="s">
        <v>25</v>
      </c>
      <c r="J687" s="106"/>
      <c r="K687" s="106">
        <v>250</v>
      </c>
      <c r="L687" s="106"/>
      <c r="M687" s="106"/>
    </row>
    <row r="688" customHeight="1" spans="1:13">
      <c r="A688" s="106"/>
      <c r="B688" s="293" t="s">
        <v>21</v>
      </c>
      <c r="C688" s="287" t="s">
        <v>2622</v>
      </c>
      <c r="D688" s="296">
        <v>2020</v>
      </c>
      <c r="E688" s="296" t="s">
        <v>786</v>
      </c>
      <c r="F688" s="296" t="s">
        <v>2526</v>
      </c>
      <c r="G688" s="106">
        <v>278</v>
      </c>
      <c r="H688" s="296" t="s">
        <v>1837</v>
      </c>
      <c r="I688" s="296" t="s">
        <v>25</v>
      </c>
      <c r="J688" s="106"/>
      <c r="K688" s="106">
        <v>250</v>
      </c>
      <c r="L688" s="106"/>
      <c r="M688" s="106"/>
    </row>
    <row r="689" customHeight="1" spans="1:13">
      <c r="A689" s="106"/>
      <c r="B689" s="293" t="s">
        <v>21</v>
      </c>
      <c r="C689" s="287" t="s">
        <v>2623</v>
      </c>
      <c r="D689" s="296">
        <v>2020</v>
      </c>
      <c r="E689" s="296" t="s">
        <v>786</v>
      </c>
      <c r="F689" s="296" t="s">
        <v>2526</v>
      </c>
      <c r="G689" s="106">
        <v>278</v>
      </c>
      <c r="H689" s="296" t="s">
        <v>1837</v>
      </c>
      <c r="I689" s="296" t="s">
        <v>25</v>
      </c>
      <c r="J689" s="106"/>
      <c r="K689" s="106">
        <v>250</v>
      </c>
      <c r="L689" s="106"/>
      <c r="M689" s="106"/>
    </row>
    <row r="690" customHeight="1" spans="1:13">
      <c r="A690" s="106"/>
      <c r="B690" s="287" t="s">
        <v>21</v>
      </c>
      <c r="C690" s="287" t="s">
        <v>2624</v>
      </c>
      <c r="D690" s="298">
        <v>2020</v>
      </c>
      <c r="E690" s="298" t="s">
        <v>786</v>
      </c>
      <c r="F690" s="298" t="s">
        <v>2209</v>
      </c>
      <c r="G690" s="298">
        <v>278</v>
      </c>
      <c r="H690" s="298" t="s">
        <v>1731</v>
      </c>
      <c r="I690" s="298" t="s">
        <v>25</v>
      </c>
      <c r="J690" s="125"/>
      <c r="K690" s="106">
        <v>260</v>
      </c>
      <c r="L690" s="106"/>
      <c r="M690" s="106"/>
    </row>
    <row r="691" customHeight="1" spans="1:13">
      <c r="A691" s="106"/>
      <c r="B691" s="287" t="s">
        <v>21</v>
      </c>
      <c r="C691" s="287" t="s">
        <v>2625</v>
      </c>
      <c r="D691" s="125">
        <v>2009</v>
      </c>
      <c r="E691" s="125" t="s">
        <v>2489</v>
      </c>
      <c r="F691" s="125" t="s">
        <v>1804</v>
      </c>
      <c r="G691" s="125">
        <v>303</v>
      </c>
      <c r="H691" s="125"/>
      <c r="I691" s="125" t="s">
        <v>30</v>
      </c>
      <c r="J691" s="125"/>
      <c r="K691" s="106">
        <v>275</v>
      </c>
      <c r="L691" s="106"/>
      <c r="M691" s="106"/>
    </row>
    <row r="692" customHeight="1" spans="1:13">
      <c r="A692" s="106"/>
      <c r="B692" s="287" t="s">
        <v>21</v>
      </c>
      <c r="C692" s="287" t="s">
        <v>2626</v>
      </c>
      <c r="D692" s="290">
        <v>2019</v>
      </c>
      <c r="E692" s="290" t="s">
        <v>305</v>
      </c>
      <c r="F692" s="290" t="s">
        <v>1848</v>
      </c>
      <c r="G692" s="290">
        <v>168</v>
      </c>
      <c r="H692" s="290" t="s">
        <v>1981</v>
      </c>
      <c r="I692" s="290" t="s">
        <v>30</v>
      </c>
      <c r="J692" s="106"/>
      <c r="K692" s="106">
        <v>275</v>
      </c>
      <c r="L692" s="106"/>
      <c r="M692" s="106"/>
    </row>
    <row r="693" customHeight="1" spans="1:13">
      <c r="A693" s="106"/>
      <c r="B693" s="287" t="s">
        <v>66</v>
      </c>
      <c r="C693" s="287" t="s">
        <v>2627</v>
      </c>
      <c r="D693" s="106">
        <v>1988</v>
      </c>
      <c r="E693" s="106" t="s">
        <v>102</v>
      </c>
      <c r="F693" s="106" t="s">
        <v>288</v>
      </c>
      <c r="G693" s="106"/>
      <c r="H693" s="106">
        <v>17</v>
      </c>
      <c r="I693" s="106" t="s">
        <v>467</v>
      </c>
      <c r="J693" s="106"/>
      <c r="K693" s="106">
        <v>280</v>
      </c>
      <c r="L693" s="106"/>
      <c r="M693" s="106"/>
    </row>
    <row r="694" customHeight="1" spans="1:13">
      <c r="A694" s="106"/>
      <c r="B694" s="287" t="s">
        <v>21</v>
      </c>
      <c r="C694" s="287" t="s">
        <v>2628</v>
      </c>
      <c r="D694" s="298">
        <v>2018</v>
      </c>
      <c r="E694" s="298" t="s">
        <v>305</v>
      </c>
      <c r="F694" s="298" t="s">
        <v>1840</v>
      </c>
      <c r="G694" s="298">
        <v>177</v>
      </c>
      <c r="H694" s="298" t="s">
        <v>2478</v>
      </c>
      <c r="I694" s="298" t="s">
        <v>25</v>
      </c>
      <c r="J694" s="125"/>
      <c r="K694" s="106">
        <v>300</v>
      </c>
      <c r="L694" s="106"/>
      <c r="M694" s="106"/>
    </row>
    <row r="695" customHeight="1" spans="1:13">
      <c r="A695" s="106"/>
      <c r="B695" s="287" t="s">
        <v>21</v>
      </c>
      <c r="C695" s="287" t="s">
        <v>2629</v>
      </c>
      <c r="D695" s="308">
        <v>2019</v>
      </c>
      <c r="E695" s="308" t="s">
        <v>119</v>
      </c>
      <c r="F695" s="308" t="s">
        <v>1848</v>
      </c>
      <c r="G695" s="308">
        <v>202</v>
      </c>
      <c r="H695" s="308" t="s">
        <v>2630</v>
      </c>
      <c r="I695" s="290" t="s">
        <v>30</v>
      </c>
      <c r="J695" s="106"/>
      <c r="K695" s="106">
        <v>300</v>
      </c>
      <c r="L695" s="106"/>
      <c r="M695" s="106"/>
    </row>
    <row r="696" customHeight="1" spans="1:13">
      <c r="A696" s="106"/>
      <c r="B696" s="293" t="s">
        <v>21</v>
      </c>
      <c r="C696" s="293" t="s">
        <v>2631</v>
      </c>
      <c r="D696" s="294">
        <v>2020</v>
      </c>
      <c r="E696" s="294" t="s">
        <v>786</v>
      </c>
      <c r="F696" s="294" t="s">
        <v>2209</v>
      </c>
      <c r="G696" s="294">
        <v>278</v>
      </c>
      <c r="H696" s="294" t="s">
        <v>2632</v>
      </c>
      <c r="I696" s="294" t="s">
        <v>25</v>
      </c>
      <c r="J696" s="106"/>
      <c r="K696" s="106">
        <v>300</v>
      </c>
      <c r="L696" s="106"/>
      <c r="M696" s="106"/>
    </row>
    <row r="697" customHeight="1" spans="1:13">
      <c r="A697" s="106"/>
      <c r="B697" s="287" t="s">
        <v>21</v>
      </c>
      <c r="C697" s="287" t="s">
        <v>2633</v>
      </c>
      <c r="D697" s="106">
        <v>2020</v>
      </c>
      <c r="E697" s="106" t="s">
        <v>319</v>
      </c>
      <c r="F697" s="106" t="s">
        <v>2613</v>
      </c>
      <c r="G697" s="106">
        <v>153</v>
      </c>
      <c r="H697" s="106" t="s">
        <v>2610</v>
      </c>
      <c r="I697" s="106" t="s">
        <v>30</v>
      </c>
      <c r="J697" s="106"/>
      <c r="K697" s="106">
        <v>325</v>
      </c>
      <c r="L697" s="106"/>
      <c r="M697" s="106"/>
    </row>
    <row r="698" customHeight="1" spans="1:13">
      <c r="A698" s="106"/>
      <c r="B698" s="287" t="s">
        <v>21</v>
      </c>
      <c r="C698" s="287" t="s">
        <v>2634</v>
      </c>
      <c r="D698" s="106">
        <v>1987</v>
      </c>
      <c r="E698" s="106" t="s">
        <v>1969</v>
      </c>
      <c r="F698" s="106" t="s">
        <v>288</v>
      </c>
      <c r="G698" s="106"/>
      <c r="H698" s="106">
        <v>2</v>
      </c>
      <c r="I698" s="106" t="s">
        <v>72</v>
      </c>
      <c r="J698" s="106"/>
      <c r="K698" s="106">
        <v>325</v>
      </c>
      <c r="L698" s="106"/>
      <c r="M698" s="106"/>
    </row>
    <row r="699" customHeight="1" spans="1:13">
      <c r="A699" s="106"/>
      <c r="B699" s="287" t="s">
        <v>21</v>
      </c>
      <c r="C699" s="287" t="s">
        <v>2635</v>
      </c>
      <c r="D699" s="297">
        <v>2019</v>
      </c>
      <c r="E699" s="297" t="s">
        <v>305</v>
      </c>
      <c r="F699" s="297" t="s">
        <v>1848</v>
      </c>
      <c r="G699" s="297">
        <v>168</v>
      </c>
      <c r="H699" s="297" t="s">
        <v>2478</v>
      </c>
      <c r="I699" s="297" t="s">
        <v>30</v>
      </c>
      <c r="J699" s="106"/>
      <c r="K699" s="106">
        <v>335</v>
      </c>
      <c r="L699" s="106"/>
      <c r="M699" s="106"/>
    </row>
    <row r="700" customHeight="1" spans="1:13">
      <c r="A700" s="106"/>
      <c r="B700" s="287" t="s">
        <v>21</v>
      </c>
      <c r="C700" s="287" t="s">
        <v>2636</v>
      </c>
      <c r="D700" s="106">
        <v>2003</v>
      </c>
      <c r="E700" s="106" t="s">
        <v>2637</v>
      </c>
      <c r="F700" s="106" t="s">
        <v>1823</v>
      </c>
      <c r="G700" s="106">
        <v>15</v>
      </c>
      <c r="H700" s="106" t="s">
        <v>2596</v>
      </c>
      <c r="I700" s="106" t="s">
        <v>30</v>
      </c>
      <c r="J700" s="106"/>
      <c r="K700" s="106">
        <v>350</v>
      </c>
      <c r="L700" s="106"/>
      <c r="M700" s="106"/>
    </row>
    <row r="701" customHeight="1" spans="1:13">
      <c r="A701" s="106"/>
      <c r="B701" s="287" t="s">
        <v>21</v>
      </c>
      <c r="C701" s="287" t="s">
        <v>2638</v>
      </c>
      <c r="D701" s="297">
        <v>2019</v>
      </c>
      <c r="E701" s="297" t="s">
        <v>786</v>
      </c>
      <c r="F701" s="297" t="s">
        <v>1848</v>
      </c>
      <c r="G701" s="297">
        <v>249</v>
      </c>
      <c r="H701" s="297" t="s">
        <v>2639</v>
      </c>
      <c r="I701" s="297" t="s">
        <v>30</v>
      </c>
      <c r="J701" s="106"/>
      <c r="K701" s="106">
        <v>375</v>
      </c>
      <c r="L701" s="106"/>
      <c r="M701" s="106"/>
    </row>
    <row r="702" customHeight="1" spans="1:13">
      <c r="A702" s="106"/>
      <c r="B702" s="287" t="s">
        <v>21</v>
      </c>
      <c r="C702" s="287" t="s">
        <v>2640</v>
      </c>
      <c r="D702" s="125">
        <v>2003</v>
      </c>
      <c r="E702" s="125" t="s">
        <v>62</v>
      </c>
      <c r="F702" s="125" t="s">
        <v>1823</v>
      </c>
      <c r="G702" s="125">
        <v>221</v>
      </c>
      <c r="H702" s="125"/>
      <c r="I702" s="125" t="s">
        <v>72</v>
      </c>
      <c r="J702" s="125"/>
      <c r="K702" s="106">
        <v>400</v>
      </c>
      <c r="L702" s="106"/>
      <c r="M702" s="106"/>
    </row>
    <row r="703" customHeight="1" spans="1:13">
      <c r="A703" s="106"/>
      <c r="B703" s="287" t="s">
        <v>21</v>
      </c>
      <c r="C703" s="287" t="s">
        <v>2641</v>
      </c>
      <c r="D703" s="298">
        <v>2018</v>
      </c>
      <c r="E703" s="298" t="s">
        <v>954</v>
      </c>
      <c r="F703" s="298" t="s">
        <v>1840</v>
      </c>
      <c r="G703" s="298">
        <v>25</v>
      </c>
      <c r="H703" s="298" t="s">
        <v>2642</v>
      </c>
      <c r="I703" s="298" t="s">
        <v>862</v>
      </c>
      <c r="J703" s="125"/>
      <c r="K703" s="106">
        <v>400</v>
      </c>
      <c r="L703" s="106"/>
      <c r="M703" s="106"/>
    </row>
    <row r="704" customHeight="1" spans="1:13">
      <c r="A704" s="106"/>
      <c r="B704" s="287" t="s">
        <v>21</v>
      </c>
      <c r="C704" s="287" t="s">
        <v>2643</v>
      </c>
      <c r="D704" s="106">
        <v>2020</v>
      </c>
      <c r="E704" s="106" t="s">
        <v>319</v>
      </c>
      <c r="F704" s="106" t="s">
        <v>2613</v>
      </c>
      <c r="G704" s="106">
        <v>153</v>
      </c>
      <c r="H704" s="106" t="s">
        <v>2204</v>
      </c>
      <c r="I704" s="106" t="s">
        <v>30</v>
      </c>
      <c r="J704" s="106"/>
      <c r="K704" s="106">
        <v>400</v>
      </c>
      <c r="L704" s="106"/>
      <c r="M704" s="106"/>
    </row>
    <row r="705" customHeight="1" spans="1:13">
      <c r="A705" s="106"/>
      <c r="B705" s="287" t="s">
        <v>21</v>
      </c>
      <c r="C705" s="287" t="s">
        <v>2644</v>
      </c>
      <c r="D705" s="296">
        <v>1988</v>
      </c>
      <c r="E705" s="296" t="s">
        <v>102</v>
      </c>
      <c r="F705" s="296" t="s">
        <v>2645</v>
      </c>
      <c r="G705" s="106">
        <v>120</v>
      </c>
      <c r="H705" s="296" t="s">
        <v>2646</v>
      </c>
      <c r="I705" s="296" t="s">
        <v>25</v>
      </c>
      <c r="J705" s="106"/>
      <c r="K705" s="106">
        <v>400</v>
      </c>
      <c r="L705" s="106"/>
      <c r="M705" s="106"/>
    </row>
    <row r="706" customHeight="1" spans="1:13">
      <c r="A706" s="106"/>
      <c r="B706" s="287" t="s">
        <v>21</v>
      </c>
      <c r="C706" s="287" t="s">
        <v>2647</v>
      </c>
      <c r="D706" s="106">
        <v>1988</v>
      </c>
      <c r="E706" s="106" t="s">
        <v>102</v>
      </c>
      <c r="F706" s="106" t="s">
        <v>288</v>
      </c>
      <c r="G706" s="106"/>
      <c r="H706" s="106">
        <v>17</v>
      </c>
      <c r="I706" s="106" t="s">
        <v>25</v>
      </c>
      <c r="J706" s="106"/>
      <c r="K706" s="106">
        <v>400</v>
      </c>
      <c r="L706" s="106"/>
      <c r="M706" s="106"/>
    </row>
    <row r="707" customHeight="1" spans="1:13">
      <c r="A707" s="106"/>
      <c r="B707" s="287" t="s">
        <v>21</v>
      </c>
      <c r="C707" s="287" t="s">
        <v>2648</v>
      </c>
      <c r="D707" s="106">
        <v>1988</v>
      </c>
      <c r="E707" s="106" t="s">
        <v>102</v>
      </c>
      <c r="F707" s="106" t="s">
        <v>288</v>
      </c>
      <c r="G707" s="106" t="s">
        <v>1927</v>
      </c>
      <c r="H707" s="106">
        <v>120</v>
      </c>
      <c r="I707" s="106" t="s">
        <v>25</v>
      </c>
      <c r="J707" s="106"/>
      <c r="K707" s="106">
        <v>400</v>
      </c>
      <c r="L707" s="106"/>
      <c r="M707" s="106"/>
    </row>
    <row r="708" customHeight="1" spans="1:13">
      <c r="A708" s="106"/>
      <c r="B708" s="287" t="s">
        <v>21</v>
      </c>
      <c r="C708" s="287" t="s">
        <v>2649</v>
      </c>
      <c r="D708" s="106">
        <v>1988</v>
      </c>
      <c r="E708" s="106" t="s">
        <v>102</v>
      </c>
      <c r="F708" s="106" t="s">
        <v>288</v>
      </c>
      <c r="G708" s="106" t="s">
        <v>1865</v>
      </c>
      <c r="H708" s="106">
        <v>120</v>
      </c>
      <c r="I708" s="106" t="s">
        <v>25</v>
      </c>
      <c r="J708" s="106"/>
      <c r="K708" s="106">
        <v>400</v>
      </c>
      <c r="L708" s="106"/>
      <c r="M708" s="106"/>
    </row>
    <row r="709" customHeight="1" spans="1:13">
      <c r="A709" s="106"/>
      <c r="B709" s="287" t="s">
        <v>21</v>
      </c>
      <c r="C709" s="287" t="s">
        <v>2650</v>
      </c>
      <c r="D709" s="106">
        <v>1988</v>
      </c>
      <c r="E709" s="106" t="s">
        <v>102</v>
      </c>
      <c r="F709" s="106" t="s">
        <v>288</v>
      </c>
      <c r="G709" s="106"/>
      <c r="H709" s="106">
        <v>17</v>
      </c>
      <c r="I709" s="106" t="s">
        <v>25</v>
      </c>
      <c r="J709" s="106"/>
      <c r="K709" s="106">
        <v>400</v>
      </c>
      <c r="L709" s="106"/>
      <c r="M709" s="106"/>
    </row>
    <row r="710" customHeight="1" spans="1:13">
      <c r="A710" s="106"/>
      <c r="B710" s="287" t="s">
        <v>21</v>
      </c>
      <c r="C710" s="287" t="s">
        <v>2651</v>
      </c>
      <c r="D710" s="125">
        <v>2018</v>
      </c>
      <c r="E710" s="125" t="s">
        <v>786</v>
      </c>
      <c r="F710" s="125" t="s">
        <v>1840</v>
      </c>
      <c r="G710" s="125">
        <v>280</v>
      </c>
      <c r="H710" s="125"/>
      <c r="I710" s="125" t="s">
        <v>30</v>
      </c>
      <c r="J710" s="125"/>
      <c r="K710" s="106">
        <v>425</v>
      </c>
      <c r="L710" s="106"/>
      <c r="M710" s="106"/>
    </row>
    <row r="711" customHeight="1" spans="1:13">
      <c r="A711" s="106"/>
      <c r="B711" s="287" t="s">
        <v>21</v>
      </c>
      <c r="C711" s="287" t="s">
        <v>2652</v>
      </c>
      <c r="D711" s="106">
        <v>2019</v>
      </c>
      <c r="E711" s="106" t="s">
        <v>2012</v>
      </c>
      <c r="F711" s="106" t="s">
        <v>1848</v>
      </c>
      <c r="G711" s="106">
        <v>168</v>
      </c>
      <c r="H711" s="106" t="s">
        <v>2653</v>
      </c>
      <c r="I711" s="106" t="s">
        <v>30</v>
      </c>
      <c r="J711" s="106"/>
      <c r="K711" s="106">
        <v>450</v>
      </c>
      <c r="L711" s="106"/>
      <c r="M711" s="106"/>
    </row>
    <row r="712" customHeight="1" spans="1:13">
      <c r="A712" s="106"/>
      <c r="B712" s="287" t="s">
        <v>21</v>
      </c>
      <c r="C712" s="287" t="s">
        <v>2654</v>
      </c>
      <c r="D712" s="106">
        <v>1987</v>
      </c>
      <c r="E712" s="106" t="s">
        <v>102</v>
      </c>
      <c r="F712" s="106" t="s">
        <v>288</v>
      </c>
      <c r="G712" s="106"/>
      <c r="H712" s="106">
        <v>59</v>
      </c>
      <c r="I712" s="106" t="s">
        <v>72</v>
      </c>
      <c r="J712" s="106"/>
      <c r="K712" s="106">
        <v>550</v>
      </c>
      <c r="L712" s="106">
        <f>COUNTA(K712:K718)</f>
        <v>7</v>
      </c>
      <c r="M712" s="106"/>
    </row>
    <row r="713" customHeight="1" spans="1:13">
      <c r="A713" s="106"/>
      <c r="B713" s="287" t="s">
        <v>21</v>
      </c>
      <c r="C713" s="287" t="s">
        <v>2655</v>
      </c>
      <c r="D713" s="106">
        <v>2020</v>
      </c>
      <c r="E713" s="106" t="s">
        <v>319</v>
      </c>
      <c r="F713" s="106" t="s">
        <v>2455</v>
      </c>
      <c r="G713" s="106" t="s">
        <v>2656</v>
      </c>
      <c r="H713" s="106" t="s">
        <v>2657</v>
      </c>
      <c r="I713" s="106" t="s">
        <v>25</v>
      </c>
      <c r="J713" s="106"/>
      <c r="K713" s="106">
        <v>650</v>
      </c>
      <c r="L713" s="106">
        <f>SUM(K712:K718)</f>
        <v>13200</v>
      </c>
      <c r="M713" s="106">
        <f>L713/L712</f>
        <v>1885.71428571429</v>
      </c>
    </row>
    <row r="714" customHeight="1" spans="1:13">
      <c r="A714" s="106"/>
      <c r="B714" s="287" t="s">
        <v>21</v>
      </c>
      <c r="C714" s="287" t="s">
        <v>2658</v>
      </c>
      <c r="D714" s="106">
        <v>2020</v>
      </c>
      <c r="E714" s="106" t="s">
        <v>905</v>
      </c>
      <c r="F714" s="106" t="s">
        <v>2613</v>
      </c>
      <c r="G714" s="106">
        <v>278</v>
      </c>
      <c r="H714" s="106" t="s">
        <v>2614</v>
      </c>
      <c r="I714" s="106" t="s">
        <v>30</v>
      </c>
      <c r="J714" s="106"/>
      <c r="K714" s="106">
        <v>900</v>
      </c>
      <c r="L714" s="106"/>
      <c r="M714" s="106"/>
    </row>
    <row r="715" customHeight="1" spans="1:13">
      <c r="A715" s="106"/>
      <c r="B715" s="293" t="s">
        <v>66</v>
      </c>
      <c r="C715" s="293" t="s">
        <v>2659</v>
      </c>
      <c r="D715" s="294">
        <v>2013</v>
      </c>
      <c r="E715" s="294" t="s">
        <v>2660</v>
      </c>
      <c r="F715" s="294" t="s">
        <v>2487</v>
      </c>
      <c r="G715" s="294" t="s">
        <v>2661</v>
      </c>
      <c r="H715" s="294" t="s">
        <v>173</v>
      </c>
      <c r="I715" s="294" t="s">
        <v>2662</v>
      </c>
      <c r="J715" s="106"/>
      <c r="K715" s="106">
        <v>1000</v>
      </c>
      <c r="L715" s="106"/>
      <c r="M715" s="106"/>
    </row>
    <row r="716" customHeight="1" spans="1:13">
      <c r="A716" s="106"/>
      <c r="B716" s="293" t="s">
        <v>21</v>
      </c>
      <c r="C716" s="293" t="s">
        <v>2663</v>
      </c>
      <c r="D716" s="294">
        <v>2016</v>
      </c>
      <c r="E716" s="294" t="s">
        <v>2664</v>
      </c>
      <c r="F716" s="294" t="s">
        <v>1795</v>
      </c>
      <c r="G716" s="294">
        <v>1</v>
      </c>
      <c r="H716" s="294" t="s">
        <v>2665</v>
      </c>
      <c r="I716" s="294" t="s">
        <v>72</v>
      </c>
      <c r="J716" s="106"/>
      <c r="K716" s="106">
        <v>1250</v>
      </c>
      <c r="L716" s="106"/>
      <c r="M716" s="106"/>
    </row>
    <row r="717" customHeight="1" spans="1:13">
      <c r="A717" s="106"/>
      <c r="B717" s="287" t="s">
        <v>21</v>
      </c>
      <c r="C717" s="287" t="s">
        <v>2666</v>
      </c>
      <c r="D717" s="106">
        <v>2019</v>
      </c>
      <c r="E717" s="106" t="s">
        <v>1161</v>
      </c>
      <c r="F717" s="106" t="s">
        <v>1848</v>
      </c>
      <c r="G717" s="106">
        <v>219</v>
      </c>
      <c r="H717" s="106" t="s">
        <v>2667</v>
      </c>
      <c r="I717" s="106" t="s">
        <v>30</v>
      </c>
      <c r="J717" s="106"/>
      <c r="K717" s="106">
        <v>1850</v>
      </c>
      <c r="L717" s="106"/>
      <c r="M717" s="106"/>
    </row>
    <row r="718" customHeight="1" spans="1:13">
      <c r="A718" s="106"/>
      <c r="B718" s="287" t="s">
        <v>149</v>
      </c>
      <c r="C718" s="287" t="s">
        <v>2668</v>
      </c>
      <c r="D718" s="106">
        <v>2012</v>
      </c>
      <c r="E718" s="106" t="s">
        <v>786</v>
      </c>
      <c r="F718" s="106" t="s">
        <v>1817</v>
      </c>
      <c r="G718" s="106">
        <v>72</v>
      </c>
      <c r="H718" s="106" t="s">
        <v>898</v>
      </c>
      <c r="I718" s="106" t="s">
        <v>155</v>
      </c>
      <c r="J718" s="106"/>
      <c r="K718" s="106">
        <v>7000</v>
      </c>
      <c r="L718" s="106"/>
      <c r="M718" s="106"/>
    </row>
    <row r="719" customHeight="1" spans="1:13">
      <c r="A719" s="106"/>
      <c r="B719" s="106" t="s">
        <v>149</v>
      </c>
      <c r="C719" s="106"/>
      <c r="D719" s="106"/>
      <c r="E719" s="106"/>
      <c r="F719" s="106"/>
      <c r="G719" s="106"/>
      <c r="H719" s="106"/>
      <c r="I719" s="106"/>
      <c r="J719" s="106"/>
      <c r="K719" s="106"/>
      <c r="L719" s="106"/>
      <c r="M719" s="106"/>
    </row>
    <row r="720" customHeight="1" spans="1:13">
      <c r="A720" s="106"/>
      <c r="B720" s="106"/>
      <c r="C720" s="106"/>
      <c r="D720" s="106"/>
      <c r="E720" s="106"/>
      <c r="F720" s="106"/>
      <c r="G720" s="106"/>
      <c r="H720" s="106"/>
      <c r="I720" s="106"/>
      <c r="J720" s="106"/>
      <c r="K720" s="106"/>
      <c r="L720" s="106"/>
      <c r="M720" s="106"/>
    </row>
    <row r="721" customHeight="1" spans="1:13">
      <c r="A721" s="106"/>
      <c r="B721" s="106"/>
      <c r="C721" s="106"/>
      <c r="D721" s="106"/>
      <c r="E721" s="106"/>
      <c r="F721" s="106"/>
      <c r="G721" s="106"/>
      <c r="H721" s="106"/>
      <c r="I721" s="106"/>
      <c r="J721" s="106"/>
      <c r="K721" s="106"/>
      <c r="L721" s="106"/>
      <c r="M721" s="106"/>
    </row>
    <row r="722" customHeight="1" spans="1:13">
      <c r="A722" s="106"/>
      <c r="B722" s="106"/>
      <c r="C722" s="106"/>
      <c r="D722" s="106"/>
      <c r="E722" s="106"/>
      <c r="F722" s="106"/>
      <c r="G722" s="106"/>
      <c r="H722" s="106"/>
      <c r="I722" s="106"/>
      <c r="J722" s="106"/>
      <c r="K722" s="106">
        <f>SUM(K5:K718)</f>
        <v>57223.052480916</v>
      </c>
      <c r="L722" s="106"/>
      <c r="M722" s="106"/>
    </row>
    <row r="723" customHeight="1" spans="1:13">
      <c r="A723" s="106"/>
      <c r="B723" s="106"/>
      <c r="C723" s="106"/>
      <c r="D723" s="106"/>
      <c r="E723" s="106"/>
      <c r="F723" s="106"/>
      <c r="G723" s="106"/>
      <c r="H723" s="106"/>
      <c r="I723" s="106"/>
      <c r="J723" s="106"/>
      <c r="K723" s="106">
        <f>K722/705</f>
        <v>81.1674503275405</v>
      </c>
      <c r="L723" s="106"/>
      <c r="M723" s="106"/>
    </row>
    <row r="724" customHeight="1" spans="1:13">
      <c r="A724" s="106"/>
      <c r="B724" s="106"/>
      <c r="C724" s="106"/>
      <c r="D724" s="106"/>
      <c r="E724" s="106"/>
      <c r="F724" s="106"/>
      <c r="G724" s="106"/>
      <c r="H724" s="106"/>
      <c r="I724" s="106"/>
      <c r="J724" s="106"/>
      <c r="K724" s="106"/>
      <c r="L724" s="106"/>
      <c r="M724" s="106"/>
    </row>
    <row r="725" customHeight="1" spans="1:13">
      <c r="A725" s="106"/>
      <c r="B725" s="106"/>
      <c r="C725" s="106"/>
      <c r="D725" s="106"/>
      <c r="E725" s="106"/>
      <c r="F725" s="106"/>
      <c r="G725" s="106"/>
      <c r="H725" s="106"/>
      <c r="I725" s="106"/>
      <c r="J725" s="106"/>
      <c r="K725" s="106"/>
      <c r="L725" s="106"/>
      <c r="M725" s="106"/>
    </row>
    <row r="726" customHeight="1" spans="1:13">
      <c r="A726" s="106"/>
      <c r="B726" s="106"/>
      <c r="C726" s="106"/>
      <c r="D726" s="106"/>
      <c r="E726" s="106"/>
      <c r="F726" s="106"/>
      <c r="G726" s="106"/>
      <c r="H726" s="106"/>
      <c r="I726" s="106"/>
      <c r="J726" s="106"/>
      <c r="K726" s="106"/>
      <c r="L726" s="106"/>
      <c r="M726" s="106"/>
    </row>
    <row r="727" customHeight="1" spans="1:13">
      <c r="A727" s="106" t="s">
        <v>2669</v>
      </c>
      <c r="B727" s="106"/>
      <c r="C727" s="106"/>
      <c r="D727" s="106"/>
      <c r="E727" s="106"/>
      <c r="F727" s="106"/>
      <c r="G727" s="106"/>
      <c r="H727" s="106"/>
      <c r="I727" s="106"/>
      <c r="J727" s="106"/>
      <c r="K727" s="106"/>
      <c r="L727" s="106"/>
      <c r="M727" s="106"/>
    </row>
    <row r="728" customHeight="1" spans="1:13">
      <c r="A728" s="106"/>
      <c r="B728" s="106"/>
      <c r="C728" s="106"/>
      <c r="D728" s="106"/>
      <c r="E728" s="106"/>
      <c r="F728" s="106"/>
      <c r="G728" s="106"/>
      <c r="H728" s="106"/>
      <c r="I728" s="106"/>
      <c r="J728" s="106"/>
      <c r="K728" s="106"/>
      <c r="L728" s="106"/>
      <c r="M728" s="106"/>
    </row>
    <row r="729" customHeight="1" spans="1:13">
      <c r="A729" s="106"/>
      <c r="B729" s="106"/>
      <c r="C729" s="106"/>
      <c r="D729" s="106">
        <v>1989</v>
      </c>
      <c r="E729" s="106" t="s">
        <v>102</v>
      </c>
      <c r="F729" s="106" t="s">
        <v>288</v>
      </c>
      <c r="G729" s="106">
        <v>21</v>
      </c>
      <c r="H729" s="106"/>
      <c r="I729" s="106" t="s">
        <v>2670</v>
      </c>
      <c r="J729" s="106"/>
      <c r="K729" s="106">
        <v>15</v>
      </c>
      <c r="L729" s="106"/>
      <c r="M729" s="106"/>
    </row>
    <row r="730" customHeight="1" spans="1:13">
      <c r="A730" s="106"/>
      <c r="B730" s="106"/>
      <c r="C730" s="106"/>
      <c r="D730" s="106">
        <v>1994</v>
      </c>
      <c r="E730" s="106" t="s">
        <v>413</v>
      </c>
      <c r="F730" s="106" t="s">
        <v>288</v>
      </c>
      <c r="G730" s="106">
        <v>331</v>
      </c>
      <c r="H730" s="106"/>
      <c r="I730" s="106" t="s">
        <v>984</v>
      </c>
      <c r="J730" s="106"/>
      <c r="K730" s="106">
        <v>50</v>
      </c>
      <c r="L730" s="106"/>
      <c r="M730" s="106"/>
    </row>
    <row r="731" customHeight="1" spans="1:13">
      <c r="A731" s="106"/>
      <c r="B731" s="106"/>
      <c r="C731" s="106"/>
      <c r="D731" s="106">
        <v>2020</v>
      </c>
      <c r="E731" s="106" t="s">
        <v>956</v>
      </c>
      <c r="F731" s="106" t="s">
        <v>2455</v>
      </c>
      <c r="G731" s="106">
        <v>580</v>
      </c>
      <c r="H731" s="106" t="s">
        <v>1160</v>
      </c>
      <c r="I731" s="106" t="s">
        <v>244</v>
      </c>
      <c r="J731" s="106"/>
      <c r="K731" s="106">
        <v>15</v>
      </c>
      <c r="L731" s="106"/>
      <c r="M731" s="106"/>
    </row>
    <row r="732" customHeight="1" spans="1:13">
      <c r="A732" s="106"/>
      <c r="B732" s="106"/>
      <c r="C732" s="106"/>
      <c r="D732" s="106">
        <v>2020</v>
      </c>
      <c r="E732" s="106" t="s">
        <v>119</v>
      </c>
      <c r="F732" s="106" t="s">
        <v>1786</v>
      </c>
      <c r="G732" s="106">
        <v>5</v>
      </c>
      <c r="H732" s="106" t="s">
        <v>2671</v>
      </c>
      <c r="I732" s="106" t="s">
        <v>887</v>
      </c>
      <c r="J732" s="106"/>
      <c r="K732" s="106">
        <v>20</v>
      </c>
      <c r="L732" s="106"/>
      <c r="M732" s="106"/>
    </row>
    <row r="733" customHeight="1" spans="1:13">
      <c r="A733" s="106"/>
      <c r="B733" s="106"/>
      <c r="C733" s="106"/>
      <c r="D733" s="106">
        <v>1994</v>
      </c>
      <c r="E733" s="106" t="s">
        <v>1802</v>
      </c>
      <c r="F733" s="106" t="s">
        <v>288</v>
      </c>
      <c r="G733" s="106">
        <v>38</v>
      </c>
      <c r="H733" s="106" t="s">
        <v>2672</v>
      </c>
      <c r="I733" s="106" t="s">
        <v>984</v>
      </c>
      <c r="J733" s="106"/>
      <c r="K733" s="106">
        <v>10</v>
      </c>
      <c r="L733" s="106"/>
      <c r="M733" s="106"/>
    </row>
    <row r="734" customHeight="1" spans="1:13">
      <c r="A734" s="106"/>
      <c r="B734" s="106"/>
      <c r="C734" s="106"/>
      <c r="D734" s="106">
        <v>1992</v>
      </c>
      <c r="E734" s="106" t="s">
        <v>1802</v>
      </c>
      <c r="F734" s="106" t="s">
        <v>2673</v>
      </c>
      <c r="G734" s="106">
        <v>18</v>
      </c>
      <c r="H734" s="106" t="s">
        <v>1908</v>
      </c>
      <c r="I734" s="106" t="s">
        <v>2674</v>
      </c>
      <c r="J734" s="106"/>
      <c r="K734" s="106">
        <v>10</v>
      </c>
      <c r="L734" s="106"/>
      <c r="M734" s="106"/>
    </row>
    <row r="735" customHeight="1" spans="1:13">
      <c r="A735" s="106"/>
      <c r="B735" s="106"/>
      <c r="C735" s="106"/>
      <c r="D735" s="106">
        <v>2020</v>
      </c>
      <c r="E735" s="106" t="s">
        <v>954</v>
      </c>
      <c r="F735" s="106" t="s">
        <v>2675</v>
      </c>
      <c r="G735" s="106">
        <v>79</v>
      </c>
      <c r="H735" s="106" t="s">
        <v>2676</v>
      </c>
      <c r="I735" s="106" t="s">
        <v>808</v>
      </c>
      <c r="J735" s="106"/>
      <c r="K735" s="106">
        <v>5</v>
      </c>
      <c r="L735" s="106"/>
      <c r="M735" s="106"/>
    </row>
    <row r="736" customHeight="1" spans="1:13">
      <c r="A736" s="106"/>
      <c r="B736" s="106"/>
      <c r="C736" s="106"/>
      <c r="D736" s="106">
        <v>2020</v>
      </c>
      <c r="E736" s="106" t="s">
        <v>119</v>
      </c>
      <c r="F736" s="106" t="s">
        <v>2455</v>
      </c>
      <c r="G736" s="106">
        <v>201</v>
      </c>
      <c r="H736" s="106" t="s">
        <v>105</v>
      </c>
      <c r="I736" s="106" t="s">
        <v>244</v>
      </c>
      <c r="J736" s="106"/>
      <c r="K736" s="106">
        <v>35</v>
      </c>
      <c r="L736" s="106"/>
      <c r="M736" s="106"/>
    </row>
    <row r="737" customHeight="1" spans="1:13">
      <c r="A737" s="106"/>
      <c r="B737" s="106"/>
      <c r="C737" s="106"/>
      <c r="D737" s="106"/>
      <c r="E737" s="106"/>
      <c r="F737" s="106"/>
      <c r="G737" s="106"/>
      <c r="H737" s="106"/>
      <c r="I737" s="106"/>
      <c r="J737" s="106"/>
      <c r="K737" s="106"/>
      <c r="L737" s="106"/>
      <c r="M737" s="106"/>
    </row>
    <row r="738" customHeight="1" spans="1:13">
      <c r="A738" s="106"/>
      <c r="B738" s="106"/>
      <c r="C738" s="106"/>
      <c r="D738" s="106"/>
      <c r="E738" s="106"/>
      <c r="F738" s="106"/>
      <c r="G738" s="106"/>
      <c r="H738" s="106"/>
      <c r="I738" s="106"/>
      <c r="J738" s="106"/>
      <c r="K738" s="106"/>
      <c r="L738" s="106"/>
      <c r="M738" s="106"/>
    </row>
    <row r="739" customHeight="1" spans="1:13">
      <c r="A739" s="106"/>
      <c r="B739" s="106"/>
      <c r="C739" s="106"/>
      <c r="D739" s="106"/>
      <c r="E739" s="106"/>
      <c r="F739" s="106"/>
      <c r="G739" s="106"/>
      <c r="H739" s="106"/>
      <c r="I739" s="106"/>
      <c r="J739" s="106"/>
      <c r="K739" s="106"/>
      <c r="L739" s="106"/>
      <c r="M739" s="106"/>
    </row>
    <row r="740" customHeight="1" spans="1:13">
      <c r="A740" s="106"/>
      <c r="B740" s="106"/>
      <c r="C740" s="106"/>
      <c r="D740" s="106"/>
      <c r="E740" s="106"/>
      <c r="F740" s="106"/>
      <c r="G740" s="106"/>
      <c r="H740" s="106"/>
      <c r="I740" s="106"/>
      <c r="J740" s="106"/>
      <c r="K740" s="106"/>
      <c r="L740" s="106"/>
      <c r="M740" s="106"/>
    </row>
    <row r="741" customHeight="1" spans="1:13">
      <c r="A741" s="106"/>
      <c r="B741" s="106"/>
      <c r="C741" s="106"/>
      <c r="D741" s="106"/>
      <c r="E741" s="106"/>
      <c r="F741" s="106"/>
      <c r="G741" s="106"/>
      <c r="H741" s="106"/>
      <c r="I741" s="106"/>
      <c r="J741" s="106"/>
      <c r="K741" s="106"/>
      <c r="L741" s="106"/>
      <c r="M741" s="106"/>
    </row>
    <row r="742" customHeight="1" spans="1:13">
      <c r="A742" s="106"/>
      <c r="B742" s="106"/>
      <c r="C742" s="106"/>
      <c r="D742" s="106"/>
      <c r="E742" s="106"/>
      <c r="F742" s="106"/>
      <c r="G742" s="106"/>
      <c r="H742" s="106"/>
      <c r="I742" s="106"/>
      <c r="J742" s="106"/>
      <c r="K742" s="106"/>
      <c r="L742" s="106"/>
      <c r="M742" s="106"/>
    </row>
    <row r="743" customHeight="1" spans="1:13">
      <c r="A743" s="106"/>
      <c r="B743" s="106"/>
      <c r="C743" s="106"/>
      <c r="D743" s="106"/>
      <c r="E743" s="106"/>
      <c r="F743" s="106"/>
      <c r="G743" s="106"/>
      <c r="H743" s="106"/>
      <c r="I743" s="106"/>
      <c r="J743" s="106"/>
      <c r="K743" s="106"/>
      <c r="L743" s="106"/>
      <c r="M743" s="106"/>
    </row>
    <row r="744" customHeight="1" spans="1:13">
      <c r="A744" s="106"/>
      <c r="B744" s="106"/>
      <c r="C744" s="106"/>
      <c r="D744" s="106"/>
      <c r="E744" s="106"/>
      <c r="F744" s="106"/>
      <c r="G744" s="106"/>
      <c r="H744" s="106"/>
      <c r="I744" s="106"/>
      <c r="J744" s="106"/>
      <c r="K744" s="106"/>
      <c r="L744" s="106"/>
      <c r="M744" s="106"/>
    </row>
    <row r="745" customHeight="1" spans="1:13">
      <c r="A745" s="106"/>
      <c r="B745" s="106"/>
      <c r="C745" s="106"/>
      <c r="D745" s="106"/>
      <c r="E745" s="106"/>
      <c r="F745" s="106"/>
      <c r="G745" s="106"/>
      <c r="H745" s="106"/>
      <c r="I745" s="106"/>
      <c r="J745" s="106"/>
      <c r="K745" s="106"/>
      <c r="L745" s="106"/>
      <c r="M745" s="106"/>
    </row>
    <row r="746" customHeight="1" spans="1:13">
      <c r="A746" s="106"/>
      <c r="B746" s="106"/>
      <c r="C746" s="106"/>
      <c r="D746" s="106"/>
      <c r="E746" s="106"/>
      <c r="F746" s="106"/>
      <c r="G746" s="106"/>
      <c r="H746" s="106"/>
      <c r="I746" s="106"/>
      <c r="J746" s="106"/>
      <c r="K746" s="106"/>
      <c r="L746" s="106"/>
      <c r="M746" s="106"/>
    </row>
    <row r="747" customHeight="1" spans="1:13">
      <c r="A747" s="106"/>
      <c r="B747" s="106"/>
      <c r="C747" s="106"/>
      <c r="D747" s="106"/>
      <c r="E747" s="106"/>
      <c r="F747" s="106"/>
      <c r="G747" s="106"/>
      <c r="H747" s="106"/>
      <c r="I747" s="106"/>
      <c r="J747" s="106"/>
      <c r="K747" s="106"/>
      <c r="L747" s="106"/>
      <c r="M747" s="106"/>
    </row>
    <row r="748" customHeight="1" spans="1:13">
      <c r="A748" s="106"/>
      <c r="B748" s="106"/>
      <c r="C748" s="106"/>
      <c r="D748" s="106"/>
      <c r="E748" s="106"/>
      <c r="F748" s="106"/>
      <c r="G748" s="106"/>
      <c r="H748" s="106"/>
      <c r="I748" s="106"/>
      <c r="J748" s="106"/>
      <c r="K748" s="106"/>
      <c r="L748" s="106"/>
      <c r="M748" s="106"/>
    </row>
    <row r="749" customHeight="1" spans="1:13">
      <c r="A749" s="106"/>
      <c r="B749" s="106"/>
      <c r="C749" s="106"/>
      <c r="D749" s="106"/>
      <c r="E749" s="106"/>
      <c r="F749" s="106"/>
      <c r="G749" s="106"/>
      <c r="H749" s="106"/>
      <c r="I749" s="106"/>
      <c r="J749" s="106"/>
      <c r="K749" s="106"/>
      <c r="L749" s="106"/>
      <c r="M749" s="106"/>
    </row>
    <row r="750" customHeight="1" spans="1:13">
      <c r="A750" s="106"/>
      <c r="B750" s="106"/>
      <c r="C750" s="106"/>
      <c r="D750" s="106"/>
      <c r="E750" s="106"/>
      <c r="F750" s="106"/>
      <c r="G750" s="106"/>
      <c r="H750" s="106"/>
      <c r="I750" s="106"/>
      <c r="J750" s="106"/>
      <c r="K750" s="106"/>
      <c r="L750" s="106"/>
      <c r="M750" s="106"/>
    </row>
    <row r="751" customHeight="1" spans="1:13">
      <c r="A751" s="106"/>
      <c r="B751" s="106"/>
      <c r="C751" s="106"/>
      <c r="D751" s="106"/>
      <c r="E751" s="106"/>
      <c r="F751" s="106"/>
      <c r="G751" s="106"/>
      <c r="H751" s="106"/>
      <c r="I751" s="106"/>
      <c r="J751" s="106"/>
      <c r="K751" s="106"/>
      <c r="L751" s="106"/>
      <c r="M751" s="106"/>
    </row>
    <row r="752" customHeight="1" spans="1:13">
      <c r="A752" s="106"/>
      <c r="B752" s="106"/>
      <c r="C752" s="106"/>
      <c r="D752" s="106"/>
      <c r="E752" s="106"/>
      <c r="F752" s="106"/>
      <c r="G752" s="106"/>
      <c r="H752" s="106"/>
      <c r="I752" s="106"/>
      <c r="J752" s="106"/>
      <c r="K752" s="106"/>
      <c r="L752" s="106"/>
      <c r="M752" s="106"/>
    </row>
    <row r="753" customHeight="1" spans="1:13">
      <c r="A753" s="106"/>
      <c r="B753" s="106"/>
      <c r="C753" s="106"/>
      <c r="D753" s="106"/>
      <c r="E753" s="106"/>
      <c r="F753" s="106"/>
      <c r="G753" s="106"/>
      <c r="H753" s="106"/>
      <c r="I753" s="106"/>
      <c r="J753" s="106"/>
      <c r="K753" s="106"/>
      <c r="L753" s="106"/>
      <c r="M753" s="106"/>
    </row>
    <row r="754" customHeight="1" spans="1:13">
      <c r="A754" s="106"/>
      <c r="B754" s="106"/>
      <c r="C754" s="106"/>
      <c r="D754" s="106"/>
      <c r="E754" s="106"/>
      <c r="F754" s="106"/>
      <c r="G754" s="106"/>
      <c r="H754" s="106"/>
      <c r="I754" s="106"/>
      <c r="J754" s="106"/>
      <c r="K754" s="106"/>
      <c r="L754" s="106"/>
      <c r="M754" s="106"/>
    </row>
    <row r="755" customHeight="1" spans="1:13">
      <c r="A755" s="106"/>
      <c r="B755" s="106"/>
      <c r="C755" s="106"/>
      <c r="D755" s="106"/>
      <c r="E755" s="106"/>
      <c r="F755" s="106"/>
      <c r="G755" s="106"/>
      <c r="H755" s="106"/>
      <c r="I755" s="106"/>
      <c r="J755" s="106"/>
      <c r="K755" s="106"/>
      <c r="L755" s="106"/>
      <c r="M755" s="106"/>
    </row>
    <row r="756" customHeight="1" spans="1:13">
      <c r="A756" s="106"/>
      <c r="B756" s="106"/>
      <c r="C756" s="106"/>
      <c r="D756" s="106"/>
      <c r="E756" s="106"/>
      <c r="F756" s="106"/>
      <c r="G756" s="106"/>
      <c r="H756" s="106"/>
      <c r="I756" s="106"/>
      <c r="J756" s="106"/>
      <c r="K756" s="106"/>
      <c r="L756" s="106"/>
      <c r="M756" s="106"/>
    </row>
    <row r="757" customHeight="1" spans="1:13">
      <c r="A757" s="106"/>
      <c r="B757" s="106"/>
      <c r="C757" s="106"/>
      <c r="D757" s="106"/>
      <c r="E757" s="106"/>
      <c r="F757" s="106"/>
      <c r="G757" s="106"/>
      <c r="H757" s="106"/>
      <c r="I757" s="106"/>
      <c r="J757" s="106"/>
      <c r="K757" s="106"/>
      <c r="L757" s="106"/>
      <c r="M757" s="106"/>
    </row>
    <row r="758" customHeight="1" spans="1:13">
      <c r="A758" s="106"/>
      <c r="B758" s="106"/>
      <c r="C758" s="106"/>
      <c r="D758" s="106"/>
      <c r="E758" s="106"/>
      <c r="F758" s="106"/>
      <c r="G758" s="106"/>
      <c r="H758" s="106"/>
      <c r="I758" s="106"/>
      <c r="J758" s="106"/>
      <c r="K758" s="106"/>
      <c r="L758" s="106"/>
      <c r="M758" s="106"/>
    </row>
    <row r="759" customHeight="1" spans="1:13">
      <c r="A759" s="106"/>
      <c r="B759" s="106"/>
      <c r="C759" s="106"/>
      <c r="D759" s="106"/>
      <c r="E759" s="106"/>
      <c r="F759" s="106"/>
      <c r="G759" s="106"/>
      <c r="H759" s="106"/>
      <c r="I759" s="106"/>
      <c r="J759" s="106"/>
      <c r="K759" s="106"/>
      <c r="L759" s="106"/>
      <c r="M759" s="106"/>
    </row>
    <row r="760" customHeight="1" spans="1:13">
      <c r="A760" s="106"/>
      <c r="B760" s="106"/>
      <c r="C760" s="106"/>
      <c r="D760" s="106"/>
      <c r="E760" s="106"/>
      <c r="F760" s="106"/>
      <c r="G760" s="106"/>
      <c r="H760" s="106"/>
      <c r="I760" s="106"/>
      <c r="J760" s="106"/>
      <c r="K760" s="106"/>
      <c r="L760" s="106"/>
      <c r="M760" s="106"/>
    </row>
    <row r="761" customHeight="1" spans="1:13">
      <c r="A761" s="106"/>
      <c r="B761" s="106"/>
      <c r="C761" s="106"/>
      <c r="D761" s="106"/>
      <c r="E761" s="106"/>
      <c r="F761" s="106"/>
      <c r="G761" s="106"/>
      <c r="H761" s="106"/>
      <c r="I761" s="106"/>
      <c r="J761" s="106"/>
      <c r="K761" s="106"/>
      <c r="L761" s="106"/>
      <c r="M761" s="106"/>
    </row>
    <row r="762" customHeight="1" spans="1:13">
      <c r="A762" s="106"/>
      <c r="B762" s="106"/>
      <c r="C762" s="106"/>
      <c r="D762" s="106"/>
      <c r="E762" s="106"/>
      <c r="F762" s="106"/>
      <c r="G762" s="106"/>
      <c r="H762" s="106"/>
      <c r="I762" s="106"/>
      <c r="J762" s="106"/>
      <c r="K762" s="106"/>
      <c r="L762" s="106"/>
      <c r="M762" s="106"/>
    </row>
    <row r="763" customHeight="1" spans="1:13">
      <c r="A763" s="106"/>
      <c r="B763" s="106"/>
      <c r="C763" s="106"/>
      <c r="D763" s="106"/>
      <c r="E763" s="106"/>
      <c r="F763" s="106"/>
      <c r="G763" s="106"/>
      <c r="H763" s="106"/>
      <c r="I763" s="106"/>
      <c r="J763" s="106"/>
      <c r="K763" s="106"/>
      <c r="L763" s="106"/>
      <c r="M763" s="106"/>
    </row>
    <row r="764" customHeight="1" spans="1:13">
      <c r="A764" s="106"/>
      <c r="B764" s="106"/>
      <c r="C764" s="106"/>
      <c r="D764" s="106"/>
      <c r="E764" s="106"/>
      <c r="F764" s="106"/>
      <c r="G764" s="106"/>
      <c r="H764" s="106"/>
      <c r="I764" s="106"/>
      <c r="J764" s="106"/>
      <c r="K764" s="106"/>
      <c r="L764" s="106"/>
      <c r="M764" s="106"/>
    </row>
    <row r="765" customHeight="1" spans="1:13">
      <c r="A765" s="106"/>
      <c r="B765" s="106"/>
      <c r="C765" s="106"/>
      <c r="D765" s="106"/>
      <c r="E765" s="106"/>
      <c r="F765" s="106"/>
      <c r="G765" s="106"/>
      <c r="H765" s="106"/>
      <c r="I765" s="106"/>
      <c r="J765" s="106"/>
      <c r="K765" s="106"/>
      <c r="L765" s="106"/>
      <c r="M765" s="106"/>
    </row>
    <row r="766" customHeight="1" spans="1:13">
      <c r="A766" s="106"/>
      <c r="B766" s="106"/>
      <c r="C766" s="106"/>
      <c r="D766" s="106"/>
      <c r="E766" s="106"/>
      <c r="F766" s="106"/>
      <c r="G766" s="106"/>
      <c r="H766" s="106"/>
      <c r="I766" s="106"/>
      <c r="J766" s="106"/>
      <c r="K766" s="106"/>
      <c r="L766" s="106"/>
      <c r="M766" s="106"/>
    </row>
    <row r="767" customHeight="1" spans="1:13">
      <c r="A767" s="106"/>
      <c r="B767" s="106"/>
      <c r="C767" s="106"/>
      <c r="D767" s="106"/>
      <c r="E767" s="106"/>
      <c r="F767" s="106"/>
      <c r="G767" s="106"/>
      <c r="H767" s="106"/>
      <c r="I767" s="106"/>
      <c r="J767" s="106"/>
      <c r="K767" s="106"/>
      <c r="L767" s="106"/>
      <c r="M767" s="106"/>
    </row>
    <row r="768" customHeight="1" spans="1:13">
      <c r="A768" s="106"/>
      <c r="B768" s="106"/>
      <c r="C768" s="106"/>
      <c r="D768" s="106"/>
      <c r="E768" s="106"/>
      <c r="F768" s="106"/>
      <c r="G768" s="106"/>
      <c r="H768" s="106"/>
      <c r="I768" s="106"/>
      <c r="J768" s="106"/>
      <c r="K768" s="106"/>
      <c r="L768" s="106"/>
      <c r="M768" s="106"/>
    </row>
    <row r="769" customHeight="1" spans="1:13">
      <c r="A769" s="106"/>
      <c r="B769" s="106"/>
      <c r="C769" s="106"/>
      <c r="D769" s="106"/>
      <c r="E769" s="106"/>
      <c r="F769" s="106"/>
      <c r="G769" s="106"/>
      <c r="H769" s="106"/>
      <c r="I769" s="106"/>
      <c r="J769" s="106"/>
      <c r="K769" s="106"/>
      <c r="L769" s="106"/>
      <c r="M769" s="106"/>
    </row>
    <row r="770" customHeight="1" spans="1:13">
      <c r="A770" s="106"/>
      <c r="B770" s="106"/>
      <c r="C770" s="106"/>
      <c r="D770" s="106"/>
      <c r="E770" s="106"/>
      <c r="F770" s="106"/>
      <c r="G770" s="106"/>
      <c r="H770" s="106"/>
      <c r="I770" s="106"/>
      <c r="J770" s="106"/>
      <c r="K770" s="106"/>
      <c r="L770" s="106"/>
      <c r="M770" s="106"/>
    </row>
    <row r="771" customHeight="1" spans="1:13">
      <c r="A771" s="106"/>
      <c r="B771" s="106"/>
      <c r="C771" s="106"/>
      <c r="D771" s="106"/>
      <c r="E771" s="106"/>
      <c r="F771" s="106"/>
      <c r="G771" s="106"/>
      <c r="H771" s="106"/>
      <c r="I771" s="106"/>
      <c r="J771" s="106"/>
      <c r="K771" s="106"/>
      <c r="L771" s="106"/>
      <c r="M771" s="106"/>
    </row>
    <row r="772" customHeight="1" spans="1:13">
      <c r="A772" s="106"/>
      <c r="B772" s="106"/>
      <c r="C772" s="106"/>
      <c r="D772" s="106"/>
      <c r="E772" s="106"/>
      <c r="F772" s="106"/>
      <c r="G772" s="106"/>
      <c r="H772" s="106"/>
      <c r="I772" s="106"/>
      <c r="J772" s="106"/>
      <c r="K772" s="106"/>
      <c r="L772" s="106"/>
      <c r="M772" s="106"/>
    </row>
    <row r="773" customHeight="1" spans="1:13">
      <c r="A773" s="106"/>
      <c r="B773" s="106"/>
      <c r="C773" s="106"/>
      <c r="D773" s="106"/>
      <c r="E773" s="106"/>
      <c r="F773" s="106"/>
      <c r="G773" s="106"/>
      <c r="H773" s="106"/>
      <c r="I773" s="106"/>
      <c r="J773" s="106"/>
      <c r="K773" s="106"/>
      <c r="L773" s="106"/>
      <c r="M773" s="106"/>
    </row>
    <row r="774" customHeight="1" spans="1:13">
      <c r="A774" s="106"/>
      <c r="B774" s="106"/>
      <c r="C774" s="106"/>
      <c r="D774" s="106"/>
      <c r="E774" s="106"/>
      <c r="F774" s="106"/>
      <c r="G774" s="106"/>
      <c r="H774" s="106"/>
      <c r="I774" s="106"/>
      <c r="J774" s="106"/>
      <c r="K774" s="106"/>
      <c r="L774" s="106"/>
      <c r="M774" s="106"/>
    </row>
    <row r="775" customHeight="1" spans="1:13">
      <c r="A775" s="106"/>
      <c r="B775" s="106"/>
      <c r="C775" s="106"/>
      <c r="D775" s="106"/>
      <c r="E775" s="106"/>
      <c r="F775" s="106"/>
      <c r="G775" s="106"/>
      <c r="H775" s="106"/>
      <c r="I775" s="106"/>
      <c r="J775" s="106"/>
      <c r="K775" s="106"/>
      <c r="L775" s="106"/>
      <c r="M775" s="106"/>
    </row>
    <row r="776" customHeight="1" spans="1:13">
      <c r="A776" s="106"/>
      <c r="B776" s="106"/>
      <c r="C776" s="106"/>
      <c r="D776" s="106"/>
      <c r="E776" s="106"/>
      <c r="F776" s="106"/>
      <c r="G776" s="106"/>
      <c r="H776" s="106"/>
      <c r="I776" s="106"/>
      <c r="J776" s="106"/>
      <c r="K776" s="106"/>
      <c r="L776" s="106"/>
      <c r="M776" s="106"/>
    </row>
    <row r="777" customHeight="1" spans="1:13">
      <c r="A777" s="106"/>
      <c r="B777" s="106"/>
      <c r="C777" s="106"/>
      <c r="D777" s="106"/>
      <c r="E777" s="106"/>
      <c r="F777" s="106"/>
      <c r="G777" s="106"/>
      <c r="H777" s="106"/>
      <c r="I777" s="106"/>
      <c r="J777" s="106"/>
      <c r="K777" s="106"/>
      <c r="L777" s="106"/>
      <c r="M777" s="106"/>
    </row>
    <row r="778" customHeight="1" spans="1:13">
      <c r="A778" s="106"/>
      <c r="B778" s="106"/>
      <c r="C778" s="106"/>
      <c r="D778" s="106"/>
      <c r="E778" s="106"/>
      <c r="F778" s="106"/>
      <c r="G778" s="106"/>
      <c r="H778" s="106"/>
      <c r="I778" s="106"/>
      <c r="J778" s="106"/>
      <c r="K778" s="106"/>
      <c r="L778" s="106"/>
      <c r="M778" s="106"/>
    </row>
    <row r="779" customHeight="1" spans="1:13">
      <c r="A779" s="106"/>
      <c r="B779" s="106"/>
      <c r="C779" s="106"/>
      <c r="D779" s="106"/>
      <c r="E779" s="106"/>
      <c r="F779" s="106"/>
      <c r="G779" s="106"/>
      <c r="H779" s="106"/>
      <c r="I779" s="106"/>
      <c r="J779" s="106"/>
      <c r="K779" s="106"/>
      <c r="L779" s="106"/>
      <c r="M779" s="106"/>
    </row>
    <row r="780" customHeight="1" spans="1:13">
      <c r="A780" s="106"/>
      <c r="B780" s="106"/>
      <c r="C780" s="106"/>
      <c r="D780" s="106"/>
      <c r="E780" s="106"/>
      <c r="F780" s="106"/>
      <c r="G780" s="106"/>
      <c r="H780" s="106"/>
      <c r="I780" s="106"/>
      <c r="J780" s="106"/>
      <c r="K780" s="106"/>
      <c r="L780" s="106"/>
      <c r="M780" s="106"/>
    </row>
    <row r="781" customHeight="1" spans="1:13">
      <c r="A781" s="106"/>
      <c r="B781" s="106"/>
      <c r="C781" s="106"/>
      <c r="D781" s="106"/>
      <c r="E781" s="106"/>
      <c r="F781" s="106"/>
      <c r="G781" s="106"/>
      <c r="H781" s="106"/>
      <c r="I781" s="106"/>
      <c r="J781" s="106"/>
      <c r="K781" s="106"/>
      <c r="L781" s="106"/>
      <c r="M781" s="106"/>
    </row>
    <row r="782" customHeight="1" spans="1:13">
      <c r="A782" s="106"/>
      <c r="B782" s="106"/>
      <c r="C782" s="106"/>
      <c r="D782" s="106"/>
      <c r="E782" s="106"/>
      <c r="F782" s="106"/>
      <c r="G782" s="106"/>
      <c r="H782" s="106"/>
      <c r="I782" s="106"/>
      <c r="J782" s="106"/>
      <c r="K782" s="106"/>
      <c r="L782" s="106"/>
      <c r="M782" s="106"/>
    </row>
    <row r="783" customHeight="1" spans="1:13">
      <c r="A783" s="106"/>
      <c r="B783" s="106"/>
      <c r="C783" s="106"/>
      <c r="D783" s="106"/>
      <c r="E783" s="106"/>
      <c r="F783" s="106"/>
      <c r="G783" s="106"/>
      <c r="H783" s="106"/>
      <c r="I783" s="106"/>
      <c r="J783" s="106"/>
      <c r="K783" s="106"/>
      <c r="L783" s="106"/>
      <c r="M783" s="106"/>
    </row>
    <row r="784" customHeight="1" spans="1:13">
      <c r="A784" s="106"/>
      <c r="B784" s="106"/>
      <c r="C784" s="106"/>
      <c r="D784" s="106"/>
      <c r="E784" s="106"/>
      <c r="F784" s="106"/>
      <c r="G784" s="106"/>
      <c r="H784" s="106"/>
      <c r="I784" s="106"/>
      <c r="J784" s="106"/>
      <c r="K784" s="106"/>
      <c r="L784" s="106"/>
      <c r="M784" s="106"/>
    </row>
    <row r="785" customHeight="1" spans="1:13">
      <c r="A785" s="106"/>
      <c r="B785" s="106"/>
      <c r="C785" s="106"/>
      <c r="D785" s="106"/>
      <c r="E785" s="106"/>
      <c r="F785" s="106"/>
      <c r="G785" s="106"/>
      <c r="H785" s="106"/>
      <c r="I785" s="106"/>
      <c r="J785" s="106"/>
      <c r="K785" s="106"/>
      <c r="L785" s="106"/>
      <c r="M785" s="106"/>
    </row>
    <row r="786" customHeight="1" spans="1:13">
      <c r="A786" s="106"/>
      <c r="B786" s="106"/>
      <c r="C786" s="106"/>
      <c r="D786" s="106"/>
      <c r="E786" s="106"/>
      <c r="F786" s="106"/>
      <c r="G786" s="106"/>
      <c r="H786" s="106"/>
      <c r="I786" s="106"/>
      <c r="J786" s="106"/>
      <c r="K786" s="106"/>
      <c r="L786" s="106"/>
      <c r="M786" s="106"/>
    </row>
    <row r="787" customHeight="1" spans="1:13">
      <c r="A787" s="106"/>
      <c r="B787" s="106"/>
      <c r="C787" s="106"/>
      <c r="D787" s="106"/>
      <c r="E787" s="106"/>
      <c r="F787" s="106"/>
      <c r="G787" s="106"/>
      <c r="H787" s="106"/>
      <c r="I787" s="106"/>
      <c r="J787" s="106"/>
      <c r="K787" s="106"/>
      <c r="L787" s="106"/>
      <c r="M787" s="106"/>
    </row>
    <row r="788" customHeight="1" spans="1:13">
      <c r="A788" s="106"/>
      <c r="B788" s="106"/>
      <c r="C788" s="106"/>
      <c r="D788" s="106"/>
      <c r="E788" s="106"/>
      <c r="F788" s="106"/>
      <c r="G788" s="106"/>
      <c r="H788" s="106"/>
      <c r="I788" s="106"/>
      <c r="J788" s="106"/>
      <c r="K788" s="106"/>
      <c r="L788" s="106"/>
      <c r="M788" s="106"/>
    </row>
    <row r="789" customHeight="1" spans="1:13">
      <c r="A789" s="106"/>
      <c r="B789" s="106"/>
      <c r="C789" s="106"/>
      <c r="D789" s="106"/>
      <c r="E789" s="106"/>
      <c r="F789" s="106"/>
      <c r="G789" s="106"/>
      <c r="H789" s="106"/>
      <c r="I789" s="106"/>
      <c r="J789" s="106"/>
      <c r="K789" s="106"/>
      <c r="L789" s="106"/>
      <c r="M789" s="106"/>
    </row>
    <row r="790" customHeight="1" spans="1:13">
      <c r="A790" s="106"/>
      <c r="B790" s="106"/>
      <c r="C790" s="106"/>
      <c r="D790" s="106"/>
      <c r="E790" s="106"/>
      <c r="F790" s="106"/>
      <c r="G790" s="106"/>
      <c r="H790" s="106"/>
      <c r="I790" s="106"/>
      <c r="J790" s="106"/>
      <c r="K790" s="106"/>
      <c r="L790" s="106"/>
      <c r="M790" s="106"/>
    </row>
    <row r="791" customHeight="1" spans="1:13">
      <c r="A791" s="106"/>
      <c r="B791" s="106"/>
      <c r="C791" s="106"/>
      <c r="D791" s="106"/>
      <c r="E791" s="106"/>
      <c r="F791" s="106"/>
      <c r="G791" s="106"/>
      <c r="H791" s="106"/>
      <c r="I791" s="106"/>
      <c r="J791" s="106"/>
      <c r="K791" s="106"/>
      <c r="L791" s="106"/>
      <c r="M791" s="106"/>
    </row>
    <row r="792" customHeight="1" spans="1:13">
      <c r="A792" s="106"/>
      <c r="B792" s="106"/>
      <c r="C792" s="106"/>
      <c r="D792" s="106"/>
      <c r="E792" s="106"/>
      <c r="F792" s="106"/>
      <c r="G792" s="106"/>
      <c r="H792" s="106"/>
      <c r="I792" s="106"/>
      <c r="J792" s="106"/>
      <c r="K792" s="106"/>
      <c r="L792" s="106"/>
      <c r="M792" s="106"/>
    </row>
    <row r="793" customHeight="1" spans="1:13">
      <c r="A793" s="106"/>
      <c r="B793" s="106"/>
      <c r="C793" s="106"/>
      <c r="D793" s="106"/>
      <c r="E793" s="106"/>
      <c r="F793" s="106"/>
      <c r="G793" s="106"/>
      <c r="H793" s="106"/>
      <c r="I793" s="106"/>
      <c r="J793" s="106"/>
      <c r="K793" s="106"/>
      <c r="L793" s="106"/>
      <c r="M793" s="106"/>
    </row>
    <row r="794" customHeight="1" spans="1:13">
      <c r="A794" s="106"/>
      <c r="B794" s="106"/>
      <c r="C794" s="106"/>
      <c r="D794" s="106"/>
      <c r="E794" s="106"/>
      <c r="F794" s="106"/>
      <c r="G794" s="106"/>
      <c r="H794" s="106"/>
      <c r="I794" s="106"/>
      <c r="J794" s="106"/>
      <c r="K794" s="106"/>
      <c r="L794" s="106"/>
      <c r="M794" s="106"/>
    </row>
    <row r="795" customHeight="1" spans="1:13">
      <c r="A795" s="106"/>
      <c r="B795" s="106"/>
      <c r="C795" s="106"/>
      <c r="D795" s="106"/>
      <c r="E795" s="106"/>
      <c r="F795" s="106"/>
      <c r="G795" s="106"/>
      <c r="H795" s="106"/>
      <c r="I795" s="106"/>
      <c r="J795" s="106"/>
      <c r="K795" s="106"/>
      <c r="L795" s="106"/>
      <c r="M795" s="106"/>
    </row>
    <row r="796" customHeight="1" spans="1:13">
      <c r="A796" s="106"/>
      <c r="B796" s="106"/>
      <c r="C796" s="106"/>
      <c r="D796" s="106"/>
      <c r="E796" s="106"/>
      <c r="F796" s="106"/>
      <c r="G796" s="106"/>
      <c r="H796" s="106"/>
      <c r="I796" s="106"/>
      <c r="J796" s="106"/>
      <c r="K796" s="106"/>
      <c r="L796" s="106"/>
      <c r="M796" s="106"/>
    </row>
    <row r="797" customHeight="1" spans="1:13">
      <c r="A797" s="106"/>
      <c r="B797" s="106"/>
      <c r="C797" s="106"/>
      <c r="D797" s="106"/>
      <c r="E797" s="106"/>
      <c r="F797" s="106"/>
      <c r="G797" s="106"/>
      <c r="H797" s="106"/>
      <c r="I797" s="106"/>
      <c r="J797" s="106"/>
      <c r="K797" s="106"/>
      <c r="L797" s="106"/>
      <c r="M797" s="106"/>
    </row>
    <row r="798" customHeight="1" spans="1:13">
      <c r="A798" s="106"/>
      <c r="B798" s="106"/>
      <c r="C798" s="106"/>
      <c r="D798" s="106"/>
      <c r="E798" s="106"/>
      <c r="F798" s="106"/>
      <c r="G798" s="106"/>
      <c r="H798" s="106"/>
      <c r="I798" s="106"/>
      <c r="J798" s="106"/>
      <c r="K798" s="106"/>
      <c r="L798" s="106"/>
      <c r="M798" s="106"/>
    </row>
    <row r="799" customHeight="1" spans="1:13">
      <c r="A799" s="106"/>
      <c r="B799" s="106"/>
      <c r="C799" s="106"/>
      <c r="D799" s="106"/>
      <c r="E799" s="106"/>
      <c r="F799" s="106"/>
      <c r="G799" s="106"/>
      <c r="H799" s="106"/>
      <c r="I799" s="106"/>
      <c r="J799" s="106"/>
      <c r="K799" s="106"/>
      <c r="L799" s="106"/>
      <c r="M799" s="106"/>
    </row>
    <row r="800" customHeight="1" spans="1:13">
      <c r="A800" s="106"/>
      <c r="B800" s="106"/>
      <c r="C800" s="106"/>
      <c r="D800" s="106"/>
      <c r="E800" s="106"/>
      <c r="F800" s="106"/>
      <c r="G800" s="106"/>
      <c r="H800" s="106"/>
      <c r="I800" s="106"/>
      <c r="J800" s="106"/>
      <c r="K800" s="106"/>
      <c r="L800" s="106"/>
      <c r="M800" s="106"/>
    </row>
    <row r="801" customHeight="1" spans="1:13">
      <c r="A801" s="106"/>
      <c r="B801" s="106"/>
      <c r="C801" s="106"/>
      <c r="D801" s="106"/>
      <c r="E801" s="106"/>
      <c r="F801" s="106"/>
      <c r="G801" s="106"/>
      <c r="H801" s="106"/>
      <c r="I801" s="106"/>
      <c r="J801" s="106"/>
      <c r="K801" s="106"/>
      <c r="L801" s="106"/>
      <c r="M801" s="106"/>
    </row>
    <row r="802" customHeight="1" spans="1:13">
      <c r="A802" s="106"/>
      <c r="B802" s="106"/>
      <c r="C802" s="106"/>
      <c r="D802" s="106"/>
      <c r="E802" s="106"/>
      <c r="F802" s="106"/>
      <c r="G802" s="106"/>
      <c r="H802" s="106"/>
      <c r="I802" s="106"/>
      <c r="J802" s="106"/>
      <c r="K802" s="106"/>
      <c r="L802" s="106"/>
      <c r="M802" s="106"/>
    </row>
    <row r="803" customHeight="1" spans="1:13">
      <c r="A803" s="106"/>
      <c r="B803" s="106"/>
      <c r="C803" s="106"/>
      <c r="D803" s="106"/>
      <c r="E803" s="106"/>
      <c r="F803" s="106"/>
      <c r="G803" s="106"/>
      <c r="H803" s="106"/>
      <c r="I803" s="106"/>
      <c r="J803" s="106"/>
      <c r="K803" s="106"/>
      <c r="L803" s="106"/>
      <c r="M803" s="106"/>
    </row>
    <row r="804" customHeight="1" spans="1:13">
      <c r="A804" s="106"/>
      <c r="B804" s="106"/>
      <c r="C804" s="106"/>
      <c r="D804" s="106"/>
      <c r="E804" s="106"/>
      <c r="F804" s="106"/>
      <c r="G804" s="106"/>
      <c r="H804" s="106"/>
      <c r="I804" s="106"/>
      <c r="J804" s="106"/>
      <c r="K804" s="106"/>
      <c r="L804" s="106"/>
      <c r="M804" s="106"/>
    </row>
    <row r="805" customHeight="1" spans="1:13">
      <c r="A805" s="106"/>
      <c r="B805" s="106"/>
      <c r="C805" s="106"/>
      <c r="D805" s="106"/>
      <c r="E805" s="106"/>
      <c r="F805" s="106"/>
      <c r="G805" s="106"/>
      <c r="H805" s="106"/>
      <c r="I805" s="106"/>
      <c r="J805" s="106"/>
      <c r="K805" s="106"/>
      <c r="L805" s="106"/>
      <c r="M805" s="106"/>
    </row>
    <row r="806" customHeight="1" spans="1:13">
      <c r="A806" s="106"/>
      <c r="B806" s="106"/>
      <c r="C806" s="106"/>
      <c r="D806" s="106"/>
      <c r="E806" s="106"/>
      <c r="F806" s="106"/>
      <c r="G806" s="106"/>
      <c r="H806" s="106"/>
      <c r="I806" s="106"/>
      <c r="J806" s="106"/>
      <c r="K806" s="106"/>
      <c r="L806" s="106"/>
      <c r="M806" s="106"/>
    </row>
    <row r="807" customHeight="1" spans="1:13">
      <c r="A807" s="106"/>
      <c r="B807" s="106"/>
      <c r="C807" s="106"/>
      <c r="D807" s="106"/>
      <c r="E807" s="106"/>
      <c r="F807" s="106"/>
      <c r="G807" s="106"/>
      <c r="H807" s="106"/>
      <c r="I807" s="106"/>
      <c r="J807" s="106"/>
      <c r="K807" s="106"/>
      <c r="L807" s="106"/>
      <c r="M807" s="106"/>
    </row>
    <row r="808" customHeight="1" spans="1:13">
      <c r="A808" s="106"/>
      <c r="B808" s="106"/>
      <c r="C808" s="106"/>
      <c r="D808" s="106"/>
      <c r="E808" s="106"/>
      <c r="F808" s="106"/>
      <c r="G808" s="106"/>
      <c r="H808" s="106"/>
      <c r="I808" s="106"/>
      <c r="J808" s="106"/>
      <c r="K808" s="106"/>
      <c r="L808" s="106"/>
      <c r="M808" s="106"/>
    </row>
    <row r="809" customHeight="1" spans="1:13">
      <c r="A809" s="106"/>
      <c r="B809" s="106"/>
      <c r="C809" s="106"/>
      <c r="D809" s="106"/>
      <c r="E809" s="106"/>
      <c r="F809" s="106"/>
      <c r="G809" s="106"/>
      <c r="H809" s="106"/>
      <c r="I809" s="106"/>
      <c r="J809" s="106"/>
      <c r="K809" s="106"/>
      <c r="L809" s="106"/>
      <c r="M809" s="106"/>
    </row>
    <row r="810" customHeight="1" spans="1:13">
      <c r="A810" s="106"/>
      <c r="B810" s="106"/>
      <c r="C810" s="106"/>
      <c r="D810" s="106"/>
      <c r="E810" s="106"/>
      <c r="F810" s="106"/>
      <c r="G810" s="106"/>
      <c r="H810" s="106"/>
      <c r="I810" s="106"/>
      <c r="J810" s="106"/>
      <c r="K810" s="106"/>
      <c r="L810" s="106"/>
      <c r="M810" s="106"/>
    </row>
    <row r="811" customHeight="1" spans="1:13">
      <c r="A811" s="106"/>
      <c r="B811" s="106"/>
      <c r="C811" s="106"/>
      <c r="D811" s="106"/>
      <c r="E811" s="106"/>
      <c r="F811" s="106"/>
      <c r="G811" s="106"/>
      <c r="H811" s="106"/>
      <c r="I811" s="106"/>
      <c r="J811" s="106"/>
      <c r="K811" s="106"/>
      <c r="L811" s="106"/>
      <c r="M811" s="106"/>
    </row>
    <row r="812" customHeight="1" spans="1:13">
      <c r="A812" s="106"/>
      <c r="B812" s="106"/>
      <c r="C812" s="106"/>
      <c r="D812" s="106"/>
      <c r="E812" s="106"/>
      <c r="F812" s="106"/>
      <c r="G812" s="106"/>
      <c r="H812" s="106"/>
      <c r="I812" s="106"/>
      <c r="J812" s="106"/>
      <c r="K812" s="106"/>
      <c r="L812" s="106"/>
      <c r="M812" s="106"/>
    </row>
    <row r="813" customHeight="1" spans="1:13">
      <c r="A813" s="106"/>
      <c r="B813" s="106"/>
      <c r="C813" s="106"/>
      <c r="D813" s="106"/>
      <c r="E813" s="106"/>
      <c r="F813" s="106"/>
      <c r="G813" s="106"/>
      <c r="H813" s="106"/>
      <c r="I813" s="106"/>
      <c r="J813" s="106"/>
      <c r="K813" s="106"/>
      <c r="L813" s="106"/>
      <c r="M813" s="106"/>
    </row>
    <row r="814" customHeight="1" spans="1:13">
      <c r="A814" s="106"/>
      <c r="B814" s="106"/>
      <c r="C814" s="106"/>
      <c r="D814" s="106"/>
      <c r="E814" s="106"/>
      <c r="F814" s="106"/>
      <c r="G814" s="106"/>
      <c r="H814" s="106"/>
      <c r="I814" s="106"/>
      <c r="J814" s="106"/>
      <c r="K814" s="106"/>
      <c r="L814" s="106"/>
      <c r="M814" s="106"/>
    </row>
    <row r="815" customHeight="1" spans="1:13">
      <c r="A815" s="106"/>
      <c r="B815" s="106"/>
      <c r="C815" s="106"/>
      <c r="D815" s="106"/>
      <c r="E815" s="106"/>
      <c r="F815" s="106"/>
      <c r="G815" s="106"/>
      <c r="H815" s="106"/>
      <c r="I815" s="106"/>
      <c r="J815" s="106"/>
      <c r="K815" s="106"/>
      <c r="L815" s="106"/>
      <c r="M815" s="106"/>
    </row>
    <row r="816" customHeight="1" spans="1:13">
      <c r="A816" s="106"/>
      <c r="B816" s="106"/>
      <c r="C816" s="106"/>
      <c r="D816" s="106"/>
      <c r="E816" s="106"/>
      <c r="F816" s="106"/>
      <c r="G816" s="106"/>
      <c r="H816" s="106"/>
      <c r="I816" s="106"/>
      <c r="J816" s="106"/>
      <c r="K816" s="106"/>
      <c r="L816" s="106"/>
      <c r="M816" s="106"/>
    </row>
    <row r="817" customHeight="1" spans="1:13">
      <c r="A817" s="106"/>
      <c r="B817" s="106"/>
      <c r="C817" s="106"/>
      <c r="D817" s="106"/>
      <c r="E817" s="106"/>
      <c r="F817" s="106"/>
      <c r="G817" s="106"/>
      <c r="H817" s="106"/>
      <c r="I817" s="106"/>
      <c r="J817" s="106"/>
      <c r="K817" s="106"/>
      <c r="L817" s="106"/>
      <c r="M817" s="106"/>
    </row>
    <row r="818" customHeight="1" spans="1:13">
      <c r="A818" s="106"/>
      <c r="B818" s="106"/>
      <c r="C818" s="106"/>
      <c r="D818" s="106"/>
      <c r="E818" s="106"/>
      <c r="F818" s="106"/>
      <c r="G818" s="106"/>
      <c r="H818" s="106"/>
      <c r="I818" s="106"/>
      <c r="J818" s="106"/>
      <c r="K818" s="106"/>
      <c r="L818" s="106"/>
      <c r="M818" s="106"/>
    </row>
    <row r="819" customHeight="1" spans="1:13">
      <c r="A819" s="106"/>
      <c r="B819" s="106"/>
      <c r="C819" s="106"/>
      <c r="D819" s="106"/>
      <c r="E819" s="106"/>
      <c r="F819" s="106"/>
      <c r="G819" s="106"/>
      <c r="H819" s="106"/>
      <c r="I819" s="106"/>
      <c r="J819" s="106"/>
      <c r="K819" s="106"/>
      <c r="L819" s="106"/>
      <c r="M819" s="106"/>
    </row>
    <row r="820" customHeight="1" spans="1:13">
      <c r="A820" s="106"/>
      <c r="B820" s="106"/>
      <c r="C820" s="106"/>
      <c r="D820" s="106"/>
      <c r="E820" s="106"/>
      <c r="F820" s="106"/>
      <c r="G820" s="106"/>
      <c r="H820" s="106"/>
      <c r="I820" s="106"/>
      <c r="J820" s="106"/>
      <c r="K820" s="106"/>
      <c r="L820" s="106"/>
      <c r="M820" s="106"/>
    </row>
    <row r="821" customHeight="1" spans="1:13">
      <c r="A821" s="106"/>
      <c r="B821" s="106"/>
      <c r="C821" s="106"/>
      <c r="D821" s="106"/>
      <c r="E821" s="106"/>
      <c r="F821" s="106"/>
      <c r="G821" s="106"/>
      <c r="H821" s="106"/>
      <c r="I821" s="106"/>
      <c r="J821" s="106"/>
      <c r="K821" s="106"/>
      <c r="L821" s="106"/>
      <c r="M821" s="106"/>
    </row>
    <row r="822" customHeight="1" spans="1:13">
      <c r="A822" s="106"/>
      <c r="B822" s="106"/>
      <c r="C822" s="106"/>
      <c r="D822" s="106"/>
      <c r="E822" s="106"/>
      <c r="F822" s="106"/>
      <c r="G822" s="106"/>
      <c r="H822" s="106"/>
      <c r="I822" s="106"/>
      <c r="J822" s="106"/>
      <c r="K822" s="106"/>
      <c r="L822" s="106"/>
      <c r="M822" s="106"/>
    </row>
    <row r="823" customHeight="1" spans="1:13">
      <c r="A823" s="106"/>
      <c r="B823" s="106"/>
      <c r="C823" s="106"/>
      <c r="D823" s="106"/>
      <c r="E823" s="106"/>
      <c r="F823" s="106"/>
      <c r="G823" s="106"/>
      <c r="H823" s="106"/>
      <c r="I823" s="106"/>
      <c r="J823" s="106"/>
      <c r="K823" s="106"/>
      <c r="L823" s="106"/>
      <c r="M823" s="106"/>
    </row>
    <row r="824" customHeight="1" spans="1:13">
      <c r="A824" s="106"/>
      <c r="B824" s="106"/>
      <c r="C824" s="106"/>
      <c r="D824" s="106"/>
      <c r="E824" s="106"/>
      <c r="F824" s="106"/>
      <c r="G824" s="106"/>
      <c r="H824" s="106"/>
      <c r="I824" s="106"/>
      <c r="J824" s="106"/>
      <c r="K824" s="106"/>
      <c r="L824" s="106"/>
      <c r="M824" s="106"/>
    </row>
    <row r="825" customHeight="1" spans="1:13">
      <c r="A825" s="106"/>
      <c r="B825" s="106"/>
      <c r="C825" s="106"/>
      <c r="D825" s="106"/>
      <c r="E825" s="106"/>
      <c r="F825" s="106"/>
      <c r="G825" s="106"/>
      <c r="H825" s="106"/>
      <c r="I825" s="106"/>
      <c r="J825" s="106"/>
      <c r="K825" s="106"/>
      <c r="L825" s="106"/>
      <c r="M825" s="106"/>
    </row>
    <row r="826" customHeight="1" spans="1:13">
      <c r="A826" s="106"/>
      <c r="B826" s="106"/>
      <c r="C826" s="106"/>
      <c r="D826" s="106"/>
      <c r="E826" s="106"/>
      <c r="F826" s="106"/>
      <c r="G826" s="106"/>
      <c r="H826" s="106"/>
      <c r="I826" s="106"/>
      <c r="J826" s="106"/>
      <c r="K826" s="106"/>
      <c r="L826" s="106"/>
      <c r="M826" s="106"/>
    </row>
    <row r="827" customHeight="1" spans="1:13">
      <c r="A827" s="106"/>
      <c r="B827" s="106"/>
      <c r="C827" s="106"/>
      <c r="D827" s="106"/>
      <c r="E827" s="106"/>
      <c r="F827" s="106"/>
      <c r="G827" s="106"/>
      <c r="H827" s="106"/>
      <c r="I827" s="106"/>
      <c r="J827" s="106"/>
      <c r="K827" s="106"/>
      <c r="L827" s="106"/>
      <c r="M827" s="106"/>
    </row>
    <row r="828" customHeight="1" spans="1:13">
      <c r="A828" s="106"/>
      <c r="B828" s="106"/>
      <c r="C828" s="106"/>
      <c r="D828" s="106"/>
      <c r="E828" s="106"/>
      <c r="F828" s="106"/>
      <c r="G828" s="106"/>
      <c r="H828" s="106"/>
      <c r="I828" s="106"/>
      <c r="J828" s="106"/>
      <c r="K828" s="106"/>
      <c r="L828" s="106"/>
      <c r="M828" s="106"/>
    </row>
    <row r="829" customHeight="1" spans="1:13">
      <c r="A829" s="106"/>
      <c r="B829" s="106"/>
      <c r="C829" s="106"/>
      <c r="D829" s="106"/>
      <c r="E829" s="106"/>
      <c r="F829" s="106"/>
      <c r="G829" s="106"/>
      <c r="H829" s="106"/>
      <c r="I829" s="106"/>
      <c r="J829" s="106"/>
      <c r="K829" s="106"/>
      <c r="L829" s="106"/>
      <c r="M829" s="106"/>
    </row>
    <row r="830" customHeight="1" spans="1:13">
      <c r="A830" s="106"/>
      <c r="B830" s="106"/>
      <c r="C830" s="106"/>
      <c r="D830" s="106"/>
      <c r="E830" s="106"/>
      <c r="F830" s="106"/>
      <c r="G830" s="106"/>
      <c r="H830" s="106"/>
      <c r="I830" s="106"/>
      <c r="J830" s="106"/>
      <c r="K830" s="106"/>
      <c r="L830" s="106"/>
      <c r="M830" s="106"/>
    </row>
    <row r="831" customHeight="1" spans="1:13">
      <c r="A831" s="106"/>
      <c r="B831" s="106"/>
      <c r="C831" s="106"/>
      <c r="D831" s="106"/>
      <c r="E831" s="106"/>
      <c r="F831" s="106"/>
      <c r="G831" s="106"/>
      <c r="H831" s="106"/>
      <c r="I831" s="106"/>
      <c r="J831" s="106"/>
      <c r="K831" s="106"/>
      <c r="L831" s="106"/>
      <c r="M831" s="106"/>
    </row>
    <row r="832" customHeight="1" spans="1:13">
      <c r="A832" s="106"/>
      <c r="B832" s="106"/>
      <c r="C832" s="106"/>
      <c r="D832" s="106"/>
      <c r="E832" s="106"/>
      <c r="F832" s="106"/>
      <c r="G832" s="106"/>
      <c r="H832" s="106"/>
      <c r="I832" s="106"/>
      <c r="J832" s="106"/>
      <c r="K832" s="106"/>
      <c r="L832" s="106"/>
      <c r="M832" s="106"/>
    </row>
    <row r="833" customHeight="1" spans="1:13">
      <c r="A833" s="106"/>
      <c r="B833" s="106"/>
      <c r="C833" s="106"/>
      <c r="D833" s="106"/>
      <c r="E833" s="106"/>
      <c r="F833" s="106"/>
      <c r="G833" s="106"/>
      <c r="H833" s="106"/>
      <c r="I833" s="106"/>
      <c r="J833" s="106"/>
      <c r="K833" s="106"/>
      <c r="L833" s="106"/>
      <c r="M833" s="106"/>
    </row>
    <row r="834" customHeight="1" spans="1:13">
      <c r="A834" s="106"/>
      <c r="B834" s="106"/>
      <c r="C834" s="106"/>
      <c r="D834" s="106"/>
      <c r="E834" s="106"/>
      <c r="F834" s="106"/>
      <c r="G834" s="106"/>
      <c r="H834" s="106"/>
      <c r="I834" s="106"/>
      <c r="J834" s="106"/>
      <c r="K834" s="106"/>
      <c r="L834" s="106"/>
      <c r="M834" s="106"/>
    </row>
    <row r="835" customHeight="1" spans="1:13">
      <c r="A835" s="106"/>
      <c r="B835" s="106"/>
      <c r="C835" s="106"/>
      <c r="D835" s="106"/>
      <c r="E835" s="106"/>
      <c r="F835" s="106"/>
      <c r="G835" s="106"/>
      <c r="H835" s="106"/>
      <c r="I835" s="106"/>
      <c r="J835" s="106"/>
      <c r="K835" s="106"/>
      <c r="L835" s="106"/>
      <c r="M835" s="106"/>
    </row>
    <row r="836" customHeight="1" spans="1:13">
      <c r="A836" s="106"/>
      <c r="B836" s="106"/>
      <c r="C836" s="106"/>
      <c r="D836" s="106"/>
      <c r="E836" s="106"/>
      <c r="F836" s="106"/>
      <c r="G836" s="106"/>
      <c r="H836" s="106"/>
      <c r="I836" s="106"/>
      <c r="J836" s="106"/>
      <c r="K836" s="106"/>
      <c r="L836" s="106"/>
      <c r="M836" s="106"/>
    </row>
    <row r="837" customHeight="1" spans="1:13">
      <c r="A837" s="106"/>
      <c r="B837" s="106"/>
      <c r="C837" s="106"/>
      <c r="D837" s="106"/>
      <c r="E837" s="106"/>
      <c r="F837" s="106"/>
      <c r="G837" s="106"/>
      <c r="H837" s="106"/>
      <c r="I837" s="106"/>
      <c r="J837" s="106"/>
      <c r="K837" s="106"/>
      <c r="L837" s="106"/>
      <c r="M837" s="106"/>
    </row>
    <row r="838" customHeight="1" spans="1:13">
      <c r="A838" s="106"/>
      <c r="B838" s="106"/>
      <c r="C838" s="106"/>
      <c r="D838" s="106"/>
      <c r="E838" s="106"/>
      <c r="F838" s="106"/>
      <c r="G838" s="106"/>
      <c r="H838" s="106"/>
      <c r="I838" s="106"/>
      <c r="J838" s="106"/>
      <c r="K838" s="106"/>
      <c r="L838" s="106"/>
      <c r="M838" s="106"/>
    </row>
    <row r="839" customHeight="1" spans="1:13">
      <c r="A839" s="106"/>
      <c r="B839" s="106"/>
      <c r="C839" s="106"/>
      <c r="D839" s="106"/>
      <c r="E839" s="106"/>
      <c r="F839" s="106"/>
      <c r="G839" s="106"/>
      <c r="H839" s="106"/>
      <c r="I839" s="106"/>
      <c r="J839" s="106"/>
      <c r="K839" s="106"/>
      <c r="L839" s="106"/>
      <c r="M839" s="106"/>
    </row>
    <row r="840" customHeight="1" spans="1:13">
      <c r="A840" s="106"/>
      <c r="B840" s="106"/>
      <c r="C840" s="106"/>
      <c r="D840" s="106"/>
      <c r="E840" s="106"/>
      <c r="F840" s="106"/>
      <c r="G840" s="106"/>
      <c r="H840" s="106"/>
      <c r="I840" s="106"/>
      <c r="J840" s="106"/>
      <c r="K840" s="106"/>
      <c r="L840" s="106"/>
      <c r="M840" s="106"/>
    </row>
    <row r="841" customHeight="1" spans="1:13">
      <c r="A841" s="106"/>
      <c r="B841" s="106"/>
      <c r="C841" s="106"/>
      <c r="D841" s="106"/>
      <c r="E841" s="106"/>
      <c r="F841" s="106"/>
      <c r="G841" s="106"/>
      <c r="H841" s="106"/>
      <c r="I841" s="106"/>
      <c r="J841" s="106"/>
      <c r="K841" s="106"/>
      <c r="L841" s="106"/>
      <c r="M841" s="106"/>
    </row>
    <row r="842" customHeight="1" spans="1:13">
      <c r="A842" s="106"/>
      <c r="B842" s="106"/>
      <c r="C842" s="106"/>
      <c r="D842" s="106"/>
      <c r="E842" s="106"/>
      <c r="F842" s="106"/>
      <c r="G842" s="106"/>
      <c r="H842" s="106"/>
      <c r="I842" s="106"/>
      <c r="J842" s="106"/>
      <c r="K842" s="106"/>
      <c r="L842" s="106"/>
      <c r="M842" s="106"/>
    </row>
    <row r="843" customHeight="1" spans="1:13">
      <c r="A843" s="106"/>
      <c r="B843" s="106"/>
      <c r="C843" s="106"/>
      <c r="D843" s="106"/>
      <c r="E843" s="106"/>
      <c r="F843" s="106"/>
      <c r="G843" s="106"/>
      <c r="H843" s="106"/>
      <c r="I843" s="106"/>
      <c r="J843" s="106"/>
      <c r="K843" s="106"/>
      <c r="L843" s="106"/>
      <c r="M843" s="106"/>
    </row>
    <row r="844" customHeight="1" spans="1:13">
      <c r="A844" s="106"/>
      <c r="B844" s="106"/>
      <c r="C844" s="106"/>
      <c r="D844" s="106"/>
      <c r="E844" s="106"/>
      <c r="F844" s="106"/>
      <c r="G844" s="106"/>
      <c r="H844" s="106"/>
      <c r="I844" s="106"/>
      <c r="J844" s="106"/>
      <c r="K844" s="106"/>
      <c r="L844" s="106"/>
      <c r="M844" s="106"/>
    </row>
    <row r="845" customHeight="1" spans="1:13">
      <c r="A845" s="106"/>
      <c r="B845" s="106"/>
      <c r="C845" s="106"/>
      <c r="D845" s="106"/>
      <c r="E845" s="106"/>
      <c r="F845" s="106"/>
      <c r="G845" s="106"/>
      <c r="H845" s="106"/>
      <c r="I845" s="106"/>
      <c r="J845" s="106"/>
      <c r="K845" s="106"/>
      <c r="L845" s="106"/>
      <c r="M845" s="106"/>
    </row>
    <row r="846" customHeight="1" spans="1:13">
      <c r="A846" s="106"/>
      <c r="B846" s="106"/>
      <c r="C846" s="106"/>
      <c r="D846" s="106"/>
      <c r="E846" s="106"/>
      <c r="F846" s="106"/>
      <c r="G846" s="106"/>
      <c r="H846" s="106"/>
      <c r="I846" s="106"/>
      <c r="J846" s="106"/>
      <c r="K846" s="106"/>
      <c r="L846" s="106"/>
      <c r="M846" s="106"/>
    </row>
    <row r="847" customHeight="1" spans="1:13">
      <c r="A847" s="106"/>
      <c r="B847" s="106"/>
      <c r="C847" s="106"/>
      <c r="D847" s="106"/>
      <c r="E847" s="106"/>
      <c r="F847" s="106"/>
      <c r="G847" s="106"/>
      <c r="H847" s="106"/>
      <c r="I847" s="106"/>
      <c r="J847" s="106"/>
      <c r="K847" s="106"/>
      <c r="L847" s="106"/>
      <c r="M847" s="106"/>
    </row>
    <row r="848" customHeight="1" spans="1:13">
      <c r="A848" s="106"/>
      <c r="B848" s="106"/>
      <c r="C848" s="106"/>
      <c r="D848" s="106"/>
      <c r="E848" s="106"/>
      <c r="F848" s="106"/>
      <c r="G848" s="106"/>
      <c r="H848" s="106"/>
      <c r="I848" s="106"/>
      <c r="J848" s="106"/>
      <c r="K848" s="106"/>
      <c r="L848" s="106"/>
      <c r="M848" s="106"/>
    </row>
    <row r="849" customHeight="1" spans="1:13">
      <c r="A849" s="106"/>
      <c r="B849" s="106"/>
      <c r="C849" s="106"/>
      <c r="D849" s="106"/>
      <c r="E849" s="106"/>
      <c r="F849" s="106"/>
      <c r="G849" s="106"/>
      <c r="H849" s="106"/>
      <c r="I849" s="106"/>
      <c r="J849" s="106"/>
      <c r="K849" s="106"/>
      <c r="L849" s="106"/>
      <c r="M849" s="106"/>
    </row>
    <row r="850" customHeight="1" spans="1:13">
      <c r="A850" s="106"/>
      <c r="B850" s="106"/>
      <c r="C850" s="106"/>
      <c r="D850" s="106"/>
      <c r="E850" s="106"/>
      <c r="F850" s="106"/>
      <c r="G850" s="106"/>
      <c r="H850" s="106"/>
      <c r="I850" s="106"/>
      <c r="J850" s="106"/>
      <c r="K850" s="106"/>
      <c r="L850" s="106"/>
      <c r="M850" s="106"/>
    </row>
    <row r="851" customHeight="1" spans="1:13">
      <c r="A851" s="106"/>
      <c r="B851" s="106"/>
      <c r="C851" s="106"/>
      <c r="D851" s="106"/>
      <c r="E851" s="106"/>
      <c r="F851" s="106"/>
      <c r="G851" s="106"/>
      <c r="H851" s="106"/>
      <c r="I851" s="106"/>
      <c r="J851" s="106"/>
      <c r="K851" s="106"/>
      <c r="L851" s="106"/>
      <c r="M851" s="106"/>
    </row>
    <row r="852" customHeight="1" spans="1:13">
      <c r="A852" s="106"/>
      <c r="B852" s="106"/>
      <c r="C852" s="106"/>
      <c r="D852" s="106"/>
      <c r="E852" s="106"/>
      <c r="F852" s="106"/>
      <c r="G852" s="106"/>
      <c r="H852" s="106"/>
      <c r="I852" s="106"/>
      <c r="J852" s="106"/>
      <c r="K852" s="106"/>
      <c r="L852" s="106"/>
      <c r="M852" s="106"/>
    </row>
    <row r="853" customHeight="1" spans="1:13">
      <c r="A853" s="106"/>
      <c r="B853" s="106"/>
      <c r="C853" s="106"/>
      <c r="D853" s="106"/>
      <c r="E853" s="106"/>
      <c r="F853" s="106"/>
      <c r="G853" s="106"/>
      <c r="H853" s="106"/>
      <c r="I853" s="106"/>
      <c r="J853" s="106"/>
      <c r="K853" s="106"/>
      <c r="L853" s="106"/>
      <c r="M853" s="106"/>
    </row>
    <row r="854" customHeight="1" spans="1:13">
      <c r="A854" s="106"/>
      <c r="B854" s="106"/>
      <c r="C854" s="106"/>
      <c r="D854" s="106"/>
      <c r="E854" s="106"/>
      <c r="F854" s="106"/>
      <c r="G854" s="106"/>
      <c r="H854" s="106"/>
      <c r="I854" s="106"/>
      <c r="J854" s="106"/>
      <c r="K854" s="106"/>
      <c r="L854" s="106"/>
      <c r="M854" s="106"/>
    </row>
    <row r="855" customHeight="1" spans="1:13">
      <c r="A855" s="106"/>
      <c r="B855" s="106"/>
      <c r="C855" s="106"/>
      <c r="D855" s="106"/>
      <c r="E855" s="106"/>
      <c r="F855" s="106"/>
      <c r="G855" s="106"/>
      <c r="H855" s="106"/>
      <c r="I855" s="106"/>
      <c r="J855" s="106"/>
      <c r="K855" s="106"/>
      <c r="L855" s="106"/>
      <c r="M855" s="106"/>
    </row>
    <row r="856" customHeight="1" spans="1:13">
      <c r="A856" s="106"/>
      <c r="B856" s="106"/>
      <c r="C856" s="106"/>
      <c r="D856" s="106"/>
      <c r="E856" s="106"/>
      <c r="F856" s="106"/>
      <c r="G856" s="106"/>
      <c r="H856" s="106"/>
      <c r="I856" s="106"/>
      <c r="J856" s="106"/>
      <c r="K856" s="106"/>
      <c r="L856" s="106"/>
      <c r="M856" s="106"/>
    </row>
    <row r="857" customHeight="1" spans="1:13">
      <c r="A857" s="106"/>
      <c r="B857" s="106"/>
      <c r="C857" s="106"/>
      <c r="D857" s="106"/>
      <c r="E857" s="106"/>
      <c r="F857" s="106"/>
      <c r="G857" s="106"/>
      <c r="H857" s="106"/>
      <c r="I857" s="106"/>
      <c r="J857" s="106"/>
      <c r="K857" s="106"/>
      <c r="L857" s="106"/>
      <c r="M857" s="106"/>
    </row>
    <row r="858" customHeight="1" spans="1:13">
      <c r="A858" s="106"/>
      <c r="B858" s="106"/>
      <c r="C858" s="106"/>
      <c r="D858" s="106"/>
      <c r="E858" s="106"/>
      <c r="F858" s="106"/>
      <c r="G858" s="106"/>
      <c r="H858" s="106"/>
      <c r="I858" s="106"/>
      <c r="J858" s="106"/>
      <c r="K858" s="106"/>
      <c r="L858" s="106"/>
      <c r="M858" s="106"/>
    </row>
    <row r="859" customHeight="1" spans="1:13">
      <c r="A859" s="106"/>
      <c r="B859" s="106"/>
      <c r="C859" s="106"/>
      <c r="D859" s="106"/>
      <c r="E859" s="106"/>
      <c r="F859" s="106"/>
      <c r="G859" s="106"/>
      <c r="H859" s="106"/>
      <c r="I859" s="106"/>
      <c r="J859" s="106"/>
      <c r="K859" s="106"/>
      <c r="L859" s="106"/>
      <c r="M859" s="106"/>
    </row>
    <row r="860" customHeight="1" spans="1:13">
      <c r="A860" s="106"/>
      <c r="B860" s="106"/>
      <c r="C860" s="106"/>
      <c r="D860" s="106"/>
      <c r="E860" s="106"/>
      <c r="F860" s="106"/>
      <c r="G860" s="106"/>
      <c r="H860" s="106"/>
      <c r="I860" s="106"/>
      <c r="J860" s="106"/>
      <c r="K860" s="106"/>
      <c r="L860" s="106"/>
      <c r="M860" s="106"/>
    </row>
    <row r="861" customHeight="1" spans="1:13">
      <c r="A861" s="106"/>
      <c r="B861" s="106"/>
      <c r="C861" s="106"/>
      <c r="D861" s="106"/>
      <c r="E861" s="106"/>
      <c r="F861" s="106"/>
      <c r="G861" s="106"/>
      <c r="H861" s="106"/>
      <c r="I861" s="106"/>
      <c r="J861" s="106"/>
      <c r="K861" s="106"/>
      <c r="L861" s="106"/>
      <c r="M861" s="106"/>
    </row>
    <row r="862" customHeight="1" spans="1:13">
      <c r="A862" s="106"/>
      <c r="B862" s="106"/>
      <c r="C862" s="106"/>
      <c r="D862" s="106"/>
      <c r="E862" s="106"/>
      <c r="F862" s="106"/>
      <c r="G862" s="106"/>
      <c r="H862" s="106"/>
      <c r="I862" s="106"/>
      <c r="J862" s="106"/>
      <c r="K862" s="106"/>
      <c r="L862" s="106"/>
      <c r="M862" s="106"/>
    </row>
    <row r="863" customHeight="1" spans="1:13">
      <c r="A863" s="106"/>
      <c r="B863" s="106"/>
      <c r="C863" s="106"/>
      <c r="D863" s="106"/>
      <c r="E863" s="106"/>
      <c r="F863" s="106"/>
      <c r="G863" s="106"/>
      <c r="H863" s="106"/>
      <c r="I863" s="106"/>
      <c r="J863" s="106"/>
      <c r="K863" s="106"/>
      <c r="L863" s="106"/>
      <c r="M863" s="106"/>
    </row>
    <row r="864" customHeight="1" spans="1:13">
      <c r="A864" s="106"/>
      <c r="B864" s="106"/>
      <c r="C864" s="106"/>
      <c r="D864" s="106"/>
      <c r="E864" s="106"/>
      <c r="F864" s="106"/>
      <c r="G864" s="106"/>
      <c r="H864" s="106"/>
      <c r="I864" s="106"/>
      <c r="J864" s="106"/>
      <c r="K864" s="106"/>
      <c r="L864" s="106"/>
      <c r="M864" s="106"/>
    </row>
    <row r="865" customHeight="1" spans="1:13">
      <c r="A865" s="106"/>
      <c r="B865" s="106"/>
      <c r="C865" s="106"/>
      <c r="D865" s="106"/>
      <c r="E865" s="106"/>
      <c r="F865" s="106"/>
      <c r="G865" s="106"/>
      <c r="H865" s="106"/>
      <c r="I865" s="106"/>
      <c r="J865" s="106"/>
      <c r="K865" s="106"/>
      <c r="L865" s="106"/>
      <c r="M865" s="106"/>
    </row>
    <row r="866" customHeight="1" spans="1:13">
      <c r="A866" s="106"/>
      <c r="B866" s="106"/>
      <c r="C866" s="106"/>
      <c r="D866" s="106"/>
      <c r="E866" s="106"/>
      <c r="F866" s="106"/>
      <c r="G866" s="106"/>
      <c r="H866" s="106"/>
      <c r="I866" s="106"/>
      <c r="J866" s="106"/>
      <c r="K866" s="106"/>
      <c r="L866" s="106"/>
      <c r="M866" s="106"/>
    </row>
    <row r="867" customHeight="1" spans="1:13">
      <c r="A867" s="106"/>
      <c r="B867" s="106"/>
      <c r="C867" s="106"/>
      <c r="D867" s="106"/>
      <c r="E867" s="106"/>
      <c r="F867" s="106"/>
      <c r="G867" s="106"/>
      <c r="H867" s="106"/>
      <c r="I867" s="106"/>
      <c r="J867" s="106"/>
      <c r="K867" s="106"/>
      <c r="L867" s="106"/>
      <c r="M867" s="106"/>
    </row>
    <row r="868" customHeight="1" spans="1:13">
      <c r="A868" s="106"/>
      <c r="B868" s="106"/>
      <c r="C868" s="106"/>
      <c r="D868" s="106"/>
      <c r="E868" s="106"/>
      <c r="F868" s="106"/>
      <c r="G868" s="106"/>
      <c r="H868" s="106"/>
      <c r="I868" s="106"/>
      <c r="J868" s="106"/>
      <c r="K868" s="106"/>
      <c r="L868" s="106"/>
      <c r="M868" s="106"/>
    </row>
    <row r="869" customHeight="1" spans="1:13">
      <c r="A869" s="106"/>
      <c r="B869" s="106"/>
      <c r="C869" s="106"/>
      <c r="D869" s="106"/>
      <c r="E869" s="106"/>
      <c r="F869" s="106"/>
      <c r="G869" s="106"/>
      <c r="H869" s="106"/>
      <c r="I869" s="106"/>
      <c r="J869" s="106"/>
      <c r="K869" s="106"/>
      <c r="L869" s="106"/>
      <c r="M869" s="106"/>
    </row>
    <row r="870" customHeight="1" spans="1:13">
      <c r="A870" s="106"/>
      <c r="B870" s="106"/>
      <c r="C870" s="106"/>
      <c r="D870" s="106"/>
      <c r="E870" s="106"/>
      <c r="F870" s="106"/>
      <c r="G870" s="106"/>
      <c r="H870" s="106"/>
      <c r="I870" s="106"/>
      <c r="J870" s="106"/>
      <c r="K870" s="106"/>
      <c r="L870" s="106"/>
      <c r="M870" s="106"/>
    </row>
    <row r="871" customHeight="1" spans="1:13">
      <c r="A871" s="106"/>
      <c r="B871" s="106"/>
      <c r="C871" s="106"/>
      <c r="D871" s="106"/>
      <c r="E871" s="106"/>
      <c r="F871" s="106"/>
      <c r="G871" s="106"/>
      <c r="H871" s="106"/>
      <c r="I871" s="106"/>
      <c r="J871" s="106"/>
      <c r="K871" s="106"/>
      <c r="L871" s="106"/>
      <c r="M871" s="106"/>
    </row>
    <row r="872" customHeight="1" spans="1:13">
      <c r="A872" s="106"/>
      <c r="B872" s="106"/>
      <c r="C872" s="106"/>
      <c r="D872" s="106"/>
      <c r="E872" s="106"/>
      <c r="F872" s="106"/>
      <c r="G872" s="106"/>
      <c r="H872" s="106"/>
      <c r="I872" s="106"/>
      <c r="J872" s="106"/>
      <c r="K872" s="106"/>
      <c r="L872" s="106"/>
      <c r="M872" s="106"/>
    </row>
    <row r="873" customHeight="1" spans="1:13">
      <c r="A873" s="106"/>
      <c r="B873" s="106"/>
      <c r="C873" s="106"/>
      <c r="D873" s="106"/>
      <c r="E873" s="106"/>
      <c r="F873" s="106"/>
      <c r="G873" s="106"/>
      <c r="H873" s="106"/>
      <c r="I873" s="106"/>
      <c r="J873" s="106"/>
      <c r="K873" s="106"/>
      <c r="L873" s="106"/>
      <c r="M873" s="106"/>
    </row>
    <row r="874" customHeight="1" spans="1:13">
      <c r="A874" s="106"/>
      <c r="B874" s="106"/>
      <c r="C874" s="106"/>
      <c r="D874" s="106"/>
      <c r="E874" s="106"/>
      <c r="F874" s="106"/>
      <c r="G874" s="106"/>
      <c r="H874" s="106"/>
      <c r="I874" s="106"/>
      <c r="J874" s="106"/>
      <c r="K874" s="106"/>
      <c r="L874" s="106"/>
      <c r="M874" s="106"/>
    </row>
    <row r="875" customHeight="1" spans="1:13">
      <c r="A875" s="106"/>
      <c r="B875" s="106"/>
      <c r="C875" s="106"/>
      <c r="D875" s="106"/>
      <c r="E875" s="106"/>
      <c r="F875" s="106"/>
      <c r="G875" s="106"/>
      <c r="H875" s="106"/>
      <c r="I875" s="106"/>
      <c r="J875" s="106"/>
      <c r="K875" s="106"/>
      <c r="L875" s="106"/>
      <c r="M875" s="106"/>
    </row>
    <row r="876" customHeight="1" spans="1:13">
      <c r="A876" s="106"/>
      <c r="B876" s="106"/>
      <c r="C876" s="106"/>
      <c r="D876" s="106"/>
      <c r="E876" s="106"/>
      <c r="F876" s="106"/>
      <c r="G876" s="106"/>
      <c r="H876" s="106"/>
      <c r="I876" s="106"/>
      <c r="J876" s="106"/>
      <c r="K876" s="106"/>
      <c r="L876" s="106"/>
      <c r="M876" s="106"/>
    </row>
    <row r="877" customHeight="1" spans="1:13">
      <c r="A877" s="106"/>
      <c r="B877" s="106"/>
      <c r="C877" s="106"/>
      <c r="D877" s="106"/>
      <c r="E877" s="106"/>
      <c r="F877" s="106"/>
      <c r="G877" s="106"/>
      <c r="H877" s="106"/>
      <c r="I877" s="106"/>
      <c r="J877" s="106"/>
      <c r="K877" s="106"/>
      <c r="L877" s="106"/>
      <c r="M877" s="106"/>
    </row>
    <row r="878" customHeight="1" spans="1:13">
      <c r="A878" s="106"/>
      <c r="B878" s="106"/>
      <c r="C878" s="106"/>
      <c r="D878" s="106"/>
      <c r="E878" s="106"/>
      <c r="F878" s="106"/>
      <c r="G878" s="106"/>
      <c r="H878" s="106"/>
      <c r="I878" s="106"/>
      <c r="J878" s="106"/>
      <c r="K878" s="106"/>
      <c r="L878" s="106"/>
      <c r="M878" s="106"/>
    </row>
    <row r="879" customHeight="1" spans="1:13">
      <c r="A879" s="106"/>
      <c r="B879" s="106"/>
      <c r="C879" s="106"/>
      <c r="D879" s="106"/>
      <c r="E879" s="106"/>
      <c r="F879" s="106"/>
      <c r="G879" s="106"/>
      <c r="H879" s="106"/>
      <c r="I879" s="106"/>
      <c r="J879" s="106"/>
      <c r="K879" s="106"/>
      <c r="L879" s="106"/>
      <c r="M879" s="106"/>
    </row>
    <row r="880" customHeight="1" spans="1:13">
      <c r="A880" s="106"/>
      <c r="B880" s="106"/>
      <c r="C880" s="106"/>
      <c r="D880" s="106"/>
      <c r="E880" s="106"/>
      <c r="F880" s="106"/>
      <c r="G880" s="106"/>
      <c r="H880" s="106"/>
      <c r="I880" s="106"/>
      <c r="J880" s="106"/>
      <c r="K880" s="106"/>
      <c r="L880" s="106"/>
      <c r="M880" s="106"/>
    </row>
    <row r="881" customHeight="1" spans="1:13">
      <c r="A881" s="106"/>
      <c r="B881" s="106"/>
      <c r="C881" s="106"/>
      <c r="D881" s="106"/>
      <c r="E881" s="106"/>
      <c r="F881" s="106"/>
      <c r="G881" s="106"/>
      <c r="H881" s="106"/>
      <c r="I881" s="106"/>
      <c r="J881" s="106"/>
      <c r="K881" s="106"/>
      <c r="L881" s="106"/>
      <c r="M881" s="106"/>
    </row>
    <row r="882" customHeight="1" spans="1:13">
      <c r="A882" s="106"/>
      <c r="B882" s="106"/>
      <c r="C882" s="106"/>
      <c r="D882" s="106"/>
      <c r="E882" s="106"/>
      <c r="F882" s="106"/>
      <c r="G882" s="106"/>
      <c r="H882" s="106"/>
      <c r="I882" s="106"/>
      <c r="J882" s="106"/>
      <c r="K882" s="106"/>
      <c r="L882" s="106"/>
      <c r="M882" s="106"/>
    </row>
    <row r="883" customHeight="1" spans="1:13">
      <c r="A883" s="106"/>
      <c r="B883" s="106"/>
      <c r="C883" s="106"/>
      <c r="D883" s="106"/>
      <c r="E883" s="106"/>
      <c r="F883" s="106"/>
      <c r="G883" s="106"/>
      <c r="H883" s="106"/>
      <c r="I883" s="106"/>
      <c r="J883" s="106"/>
      <c r="K883" s="106"/>
      <c r="L883" s="106"/>
      <c r="M883" s="106"/>
    </row>
    <row r="884" customHeight="1" spans="1:13">
      <c r="A884" s="106"/>
      <c r="B884" s="106"/>
      <c r="C884" s="106"/>
      <c r="D884" s="106"/>
      <c r="E884" s="106"/>
      <c r="F884" s="106"/>
      <c r="G884" s="106"/>
      <c r="H884" s="106"/>
      <c r="I884" s="106"/>
      <c r="J884" s="106"/>
      <c r="K884" s="106"/>
      <c r="L884" s="106"/>
      <c r="M884" s="106"/>
    </row>
    <row r="885" customHeight="1" spans="1:13">
      <c r="A885" s="106"/>
      <c r="B885" s="106"/>
      <c r="C885" s="106"/>
      <c r="D885" s="106"/>
      <c r="E885" s="106"/>
      <c r="F885" s="106"/>
      <c r="G885" s="106"/>
      <c r="H885" s="106"/>
      <c r="I885" s="106"/>
      <c r="J885" s="106"/>
      <c r="K885" s="106"/>
      <c r="L885" s="106"/>
      <c r="M885" s="106"/>
    </row>
    <row r="886" customHeight="1" spans="1:13">
      <c r="A886" s="106"/>
      <c r="B886" s="106"/>
      <c r="C886" s="106"/>
      <c r="D886" s="106"/>
      <c r="E886" s="106"/>
      <c r="F886" s="106"/>
      <c r="G886" s="106"/>
      <c r="H886" s="106"/>
      <c r="I886" s="106"/>
      <c r="J886" s="106"/>
      <c r="K886" s="106"/>
      <c r="L886" s="106"/>
      <c r="M886" s="106"/>
    </row>
    <row r="887" customHeight="1" spans="1:13">
      <c r="A887" s="106"/>
      <c r="B887" s="106"/>
      <c r="C887" s="106"/>
      <c r="D887" s="106"/>
      <c r="E887" s="106"/>
      <c r="F887" s="106"/>
      <c r="G887" s="106"/>
      <c r="H887" s="106"/>
      <c r="I887" s="106"/>
      <c r="J887" s="106"/>
      <c r="K887" s="106"/>
      <c r="L887" s="106"/>
      <c r="M887" s="106"/>
    </row>
    <row r="888" customHeight="1" spans="1:13">
      <c r="A888" s="106"/>
      <c r="B888" s="106"/>
      <c r="C888" s="106"/>
      <c r="D888" s="106"/>
      <c r="E888" s="106"/>
      <c r="F888" s="106"/>
      <c r="G888" s="106"/>
      <c r="H888" s="106"/>
      <c r="I888" s="106"/>
      <c r="J888" s="106"/>
      <c r="K888" s="106"/>
      <c r="L888" s="106"/>
      <c r="M888" s="106"/>
    </row>
    <row r="889" customHeight="1" spans="1:13">
      <c r="A889" s="106"/>
      <c r="B889" s="106"/>
      <c r="C889" s="106"/>
      <c r="D889" s="106"/>
      <c r="E889" s="106"/>
      <c r="F889" s="106"/>
      <c r="G889" s="106"/>
      <c r="H889" s="106"/>
      <c r="I889" s="106"/>
      <c r="J889" s="106"/>
      <c r="K889" s="106"/>
      <c r="L889" s="106"/>
      <c r="M889" s="106"/>
    </row>
    <row r="890" customHeight="1" spans="1:13">
      <c r="A890" s="106"/>
      <c r="B890" s="106"/>
      <c r="C890" s="106"/>
      <c r="D890" s="106"/>
      <c r="E890" s="106"/>
      <c r="F890" s="106"/>
      <c r="G890" s="106"/>
      <c r="H890" s="106"/>
      <c r="I890" s="106"/>
      <c r="J890" s="106"/>
      <c r="K890" s="106"/>
      <c r="L890" s="106"/>
      <c r="M890" s="106"/>
    </row>
    <row r="891" customHeight="1" spans="1:13">
      <c r="A891" s="106"/>
      <c r="B891" s="106"/>
      <c r="C891" s="106"/>
      <c r="D891" s="106"/>
      <c r="E891" s="106"/>
      <c r="F891" s="106"/>
      <c r="G891" s="106"/>
      <c r="H891" s="106"/>
      <c r="I891" s="106"/>
      <c r="J891" s="106"/>
      <c r="K891" s="106"/>
      <c r="L891" s="106"/>
      <c r="M891" s="106"/>
    </row>
    <row r="892" customHeight="1" spans="1:13">
      <c r="A892" s="106"/>
      <c r="B892" s="106"/>
      <c r="C892" s="106"/>
      <c r="D892" s="106"/>
      <c r="E892" s="106"/>
      <c r="F892" s="106"/>
      <c r="G892" s="106"/>
      <c r="H892" s="106"/>
      <c r="I892" s="106"/>
      <c r="J892" s="106"/>
      <c r="K892" s="106"/>
      <c r="L892" s="106"/>
      <c r="M892" s="106"/>
    </row>
    <row r="893" customHeight="1" spans="1:13">
      <c r="A893" s="106"/>
      <c r="B893" s="106"/>
      <c r="C893" s="106"/>
      <c r="D893" s="106"/>
      <c r="E893" s="106"/>
      <c r="F893" s="106"/>
      <c r="G893" s="106"/>
      <c r="H893" s="106"/>
      <c r="I893" s="106"/>
      <c r="J893" s="106"/>
      <c r="K893" s="106"/>
      <c r="L893" s="106"/>
      <c r="M893" s="106"/>
    </row>
    <row r="894" customHeight="1" spans="1:13">
      <c r="A894" s="106"/>
      <c r="B894" s="106"/>
      <c r="C894" s="106"/>
      <c r="D894" s="106"/>
      <c r="E894" s="106"/>
      <c r="F894" s="106"/>
      <c r="G894" s="106"/>
      <c r="H894" s="106"/>
      <c r="I894" s="106"/>
      <c r="J894" s="106"/>
      <c r="K894" s="106"/>
      <c r="L894" s="106"/>
      <c r="M894" s="106"/>
    </row>
    <row r="895" customHeight="1" spans="1:13">
      <c r="A895" s="106"/>
      <c r="B895" s="106"/>
      <c r="C895" s="106"/>
      <c r="D895" s="106"/>
      <c r="E895" s="106"/>
      <c r="F895" s="106"/>
      <c r="G895" s="106"/>
      <c r="H895" s="106"/>
      <c r="I895" s="106"/>
      <c r="J895" s="106"/>
      <c r="K895" s="106"/>
      <c r="L895" s="106"/>
      <c r="M895" s="106"/>
    </row>
    <row r="896" customHeight="1" spans="1:13">
      <c r="A896" s="106"/>
      <c r="B896" s="106"/>
      <c r="C896" s="106"/>
      <c r="D896" s="106"/>
      <c r="E896" s="106"/>
      <c r="F896" s="106"/>
      <c r="G896" s="106"/>
      <c r="H896" s="106"/>
      <c r="I896" s="106"/>
      <c r="J896" s="106"/>
      <c r="K896" s="106"/>
      <c r="L896" s="106"/>
      <c r="M896" s="106"/>
    </row>
    <row r="897" customHeight="1" spans="1:13">
      <c r="A897" s="106"/>
      <c r="B897" s="106"/>
      <c r="C897" s="106"/>
      <c r="D897" s="106"/>
      <c r="E897" s="106"/>
      <c r="F897" s="106"/>
      <c r="G897" s="106"/>
      <c r="H897" s="106"/>
      <c r="I897" s="106"/>
      <c r="J897" s="106"/>
      <c r="K897" s="106"/>
      <c r="L897" s="106"/>
      <c r="M897" s="106"/>
    </row>
    <row r="898" customHeight="1" spans="1:13">
      <c r="A898" s="106"/>
      <c r="B898" s="106"/>
      <c r="C898" s="106"/>
      <c r="D898" s="106"/>
      <c r="E898" s="106"/>
      <c r="F898" s="106"/>
      <c r="G898" s="106"/>
      <c r="H898" s="106"/>
      <c r="I898" s="106"/>
      <c r="J898" s="106"/>
      <c r="K898" s="106"/>
      <c r="L898" s="106"/>
      <c r="M898" s="106"/>
    </row>
    <row r="899" customHeight="1" spans="1:13">
      <c r="A899" s="106"/>
      <c r="B899" s="106"/>
      <c r="C899" s="106"/>
      <c r="D899" s="106"/>
      <c r="E899" s="106"/>
      <c r="F899" s="106"/>
      <c r="G899" s="106"/>
      <c r="H899" s="106"/>
      <c r="I899" s="106"/>
      <c r="J899" s="106"/>
      <c r="K899" s="106"/>
      <c r="L899" s="106"/>
      <c r="M899" s="106"/>
    </row>
    <row r="900" customHeight="1" spans="1:13">
      <c r="A900" s="106"/>
      <c r="B900" s="106"/>
      <c r="C900" s="106"/>
      <c r="D900" s="106"/>
      <c r="E900" s="106"/>
      <c r="F900" s="106"/>
      <c r="G900" s="106"/>
      <c r="H900" s="106"/>
      <c r="I900" s="106"/>
      <c r="J900" s="106"/>
      <c r="K900" s="106"/>
      <c r="L900" s="106"/>
      <c r="M900" s="106"/>
    </row>
    <row r="901" customHeight="1" spans="1:13">
      <c r="A901" s="106"/>
      <c r="B901" s="106"/>
      <c r="C901" s="106"/>
      <c r="D901" s="106"/>
      <c r="E901" s="106"/>
      <c r="F901" s="106"/>
      <c r="G901" s="106"/>
      <c r="H901" s="106"/>
      <c r="I901" s="106"/>
      <c r="J901" s="106"/>
      <c r="K901" s="106"/>
      <c r="L901" s="106"/>
      <c r="M901" s="106"/>
    </row>
    <row r="902" customHeight="1" spans="1:13">
      <c r="A902" s="106"/>
      <c r="B902" s="106"/>
      <c r="C902" s="106"/>
      <c r="D902" s="106"/>
      <c r="E902" s="106"/>
      <c r="F902" s="106"/>
      <c r="G902" s="106"/>
      <c r="H902" s="106"/>
      <c r="I902" s="106"/>
      <c r="J902" s="106"/>
      <c r="K902" s="106"/>
      <c r="L902" s="106"/>
      <c r="M902" s="106"/>
    </row>
    <row r="903" customHeight="1" spans="1:13">
      <c r="A903" s="106"/>
      <c r="B903" s="106"/>
      <c r="C903" s="106"/>
      <c r="D903" s="106"/>
      <c r="E903" s="106"/>
      <c r="F903" s="106"/>
      <c r="G903" s="106"/>
      <c r="H903" s="106"/>
      <c r="I903" s="106"/>
      <c r="J903" s="106"/>
      <c r="K903" s="106"/>
      <c r="L903" s="106"/>
      <c r="M903" s="106"/>
    </row>
    <row r="904" customHeight="1" spans="1:13">
      <c r="A904" s="106"/>
      <c r="B904" s="106"/>
      <c r="C904" s="106"/>
      <c r="D904" s="106"/>
      <c r="E904" s="106"/>
      <c r="F904" s="106"/>
      <c r="G904" s="106"/>
      <c r="H904" s="106"/>
      <c r="I904" s="106"/>
      <c r="J904" s="106"/>
      <c r="K904" s="106"/>
      <c r="L904" s="106"/>
      <c r="M904" s="106"/>
    </row>
    <row r="905" customHeight="1" spans="1:13">
      <c r="A905" s="106"/>
      <c r="B905" s="106"/>
      <c r="C905" s="106"/>
      <c r="D905" s="106"/>
      <c r="E905" s="106"/>
      <c r="F905" s="106"/>
      <c r="G905" s="106"/>
      <c r="H905" s="106"/>
      <c r="I905" s="106"/>
      <c r="J905" s="106"/>
      <c r="K905" s="106"/>
      <c r="L905" s="106"/>
      <c r="M905" s="106"/>
    </row>
    <row r="906" customHeight="1" spans="1:13">
      <c r="A906" s="106"/>
      <c r="B906" s="106"/>
      <c r="C906" s="106"/>
      <c r="D906" s="106"/>
      <c r="E906" s="106"/>
      <c r="F906" s="106"/>
      <c r="G906" s="106"/>
      <c r="H906" s="106"/>
      <c r="I906" s="106"/>
      <c r="J906" s="106"/>
      <c r="K906" s="106"/>
      <c r="L906" s="106"/>
      <c r="M906" s="106"/>
    </row>
    <row r="907" customHeight="1" spans="1:13">
      <c r="A907" s="106"/>
      <c r="B907" s="106"/>
      <c r="C907" s="106"/>
      <c r="D907" s="106"/>
      <c r="E907" s="106"/>
      <c r="F907" s="106"/>
      <c r="G907" s="106"/>
      <c r="H907" s="106"/>
      <c r="I907" s="106"/>
      <c r="J907" s="106"/>
      <c r="K907" s="106"/>
      <c r="L907" s="106"/>
      <c r="M907" s="106"/>
    </row>
    <row r="908" customHeight="1" spans="1:13">
      <c r="A908" s="106"/>
      <c r="B908" s="106"/>
      <c r="C908" s="106"/>
      <c r="D908" s="106"/>
      <c r="E908" s="106"/>
      <c r="F908" s="106"/>
      <c r="G908" s="106"/>
      <c r="H908" s="106"/>
      <c r="I908" s="106"/>
      <c r="J908" s="106"/>
      <c r="K908" s="106"/>
      <c r="L908" s="106"/>
      <c r="M908" s="106"/>
    </row>
    <row r="909" customHeight="1" spans="1:13">
      <c r="A909" s="106"/>
      <c r="B909" s="106"/>
      <c r="C909" s="106"/>
      <c r="D909" s="106"/>
      <c r="E909" s="106"/>
      <c r="F909" s="106"/>
      <c r="G909" s="106"/>
      <c r="H909" s="106"/>
      <c r="I909" s="106"/>
      <c r="J909" s="106"/>
      <c r="K909" s="106"/>
      <c r="L909" s="106"/>
      <c r="M909" s="106"/>
    </row>
    <row r="910" customHeight="1" spans="1:13">
      <c r="A910" s="106"/>
      <c r="B910" s="106"/>
      <c r="C910" s="106"/>
      <c r="D910" s="106"/>
      <c r="E910" s="106"/>
      <c r="F910" s="106"/>
      <c r="G910" s="106"/>
      <c r="H910" s="106"/>
      <c r="I910" s="106"/>
      <c r="J910" s="106"/>
      <c r="K910" s="106"/>
      <c r="L910" s="106"/>
      <c r="M910" s="106"/>
    </row>
    <row r="911" customHeight="1" spans="1:13">
      <c r="A911" s="106"/>
      <c r="B911" s="106"/>
      <c r="C911" s="106"/>
      <c r="D911" s="106"/>
      <c r="E911" s="106"/>
      <c r="F911" s="106"/>
      <c r="G911" s="106"/>
      <c r="H911" s="106"/>
      <c r="I911" s="106"/>
      <c r="J911" s="106"/>
      <c r="K911" s="106"/>
      <c r="L911" s="106"/>
      <c r="M911" s="106"/>
    </row>
    <row r="912" customHeight="1" spans="1:13">
      <c r="A912" s="106"/>
      <c r="B912" s="106"/>
      <c r="C912" s="106"/>
      <c r="D912" s="106"/>
      <c r="E912" s="106"/>
      <c r="F912" s="106"/>
      <c r="G912" s="106"/>
      <c r="H912" s="106"/>
      <c r="I912" s="106"/>
      <c r="J912" s="106"/>
      <c r="K912" s="106"/>
      <c r="L912" s="106"/>
      <c r="M912" s="106"/>
    </row>
    <row r="913" customHeight="1" spans="1:13">
      <c r="A913" s="106"/>
      <c r="B913" s="106"/>
      <c r="C913" s="106"/>
      <c r="D913" s="106"/>
      <c r="E913" s="106"/>
      <c r="F913" s="106"/>
      <c r="G913" s="106"/>
      <c r="H913" s="106"/>
      <c r="I913" s="106"/>
      <c r="J913" s="106"/>
      <c r="K913" s="106"/>
      <c r="L913" s="106"/>
      <c r="M913" s="106"/>
    </row>
    <row r="914" customHeight="1" spans="1:13">
      <c r="A914" s="106"/>
      <c r="B914" s="106"/>
      <c r="C914" s="106"/>
      <c r="D914" s="106"/>
      <c r="E914" s="106"/>
      <c r="F914" s="106"/>
      <c r="G914" s="106"/>
      <c r="H914" s="106"/>
      <c r="I914" s="106"/>
      <c r="J914" s="106"/>
      <c r="K914" s="106"/>
      <c r="L914" s="106"/>
      <c r="M914" s="106"/>
    </row>
    <row r="915" customHeight="1" spans="1:13">
      <c r="A915" s="106"/>
      <c r="B915" s="106"/>
      <c r="C915" s="106"/>
      <c r="D915" s="106"/>
      <c r="E915" s="106"/>
      <c r="F915" s="106"/>
      <c r="G915" s="106"/>
      <c r="H915" s="106"/>
      <c r="I915" s="106"/>
      <c r="J915" s="106"/>
      <c r="K915" s="106"/>
      <c r="L915" s="106"/>
      <c r="M915" s="106"/>
    </row>
    <row r="916" customHeight="1" spans="1:13">
      <c r="A916" s="106"/>
      <c r="B916" s="106"/>
      <c r="C916" s="106"/>
      <c r="D916" s="106"/>
      <c r="E916" s="106"/>
      <c r="F916" s="106"/>
      <c r="G916" s="106"/>
      <c r="H916" s="106"/>
      <c r="I916" s="106"/>
      <c r="J916" s="106"/>
      <c r="K916" s="106"/>
      <c r="L916" s="106"/>
      <c r="M916" s="106"/>
    </row>
    <row r="917" customHeight="1" spans="1:13">
      <c r="A917" s="106"/>
      <c r="B917" s="106"/>
      <c r="C917" s="106"/>
      <c r="D917" s="106"/>
      <c r="E917" s="106"/>
      <c r="F917" s="106"/>
      <c r="G917" s="106"/>
      <c r="H917" s="106"/>
      <c r="I917" s="106"/>
      <c r="J917" s="106"/>
      <c r="K917" s="106"/>
      <c r="L917" s="106"/>
      <c r="M917" s="106"/>
    </row>
    <row r="918" customHeight="1" spans="1:13">
      <c r="A918" s="106"/>
      <c r="B918" s="106"/>
      <c r="C918" s="106"/>
      <c r="D918" s="106"/>
      <c r="E918" s="106"/>
      <c r="F918" s="106"/>
      <c r="G918" s="106"/>
      <c r="H918" s="106"/>
      <c r="I918" s="106"/>
      <c r="J918" s="106"/>
      <c r="K918" s="106"/>
      <c r="L918" s="106"/>
      <c r="M918" s="106"/>
    </row>
    <row r="919" customHeight="1" spans="1:13">
      <c r="A919" s="106"/>
      <c r="B919" s="106"/>
      <c r="C919" s="106"/>
      <c r="D919" s="106"/>
      <c r="E919" s="106"/>
      <c r="F919" s="106"/>
      <c r="G919" s="106"/>
      <c r="H919" s="106"/>
      <c r="I919" s="106"/>
      <c r="J919" s="106"/>
      <c r="K919" s="106"/>
      <c r="L919" s="106"/>
      <c r="M919" s="106"/>
    </row>
    <row r="920" customHeight="1" spans="1:13">
      <c r="A920" s="106"/>
      <c r="B920" s="106"/>
      <c r="C920" s="106"/>
      <c r="D920" s="106"/>
      <c r="E920" s="106"/>
      <c r="F920" s="106"/>
      <c r="G920" s="106"/>
      <c r="H920" s="106"/>
      <c r="I920" s="106"/>
      <c r="J920" s="106"/>
      <c r="K920" s="106"/>
      <c r="L920" s="106"/>
      <c r="M920" s="106"/>
    </row>
    <row r="921" customHeight="1" spans="1:13">
      <c r="A921" s="106"/>
      <c r="B921" s="106"/>
      <c r="C921" s="106"/>
      <c r="D921" s="106"/>
      <c r="E921" s="106"/>
      <c r="F921" s="106"/>
      <c r="G921" s="106"/>
      <c r="H921" s="106"/>
      <c r="I921" s="106"/>
      <c r="J921" s="106"/>
      <c r="K921" s="106"/>
      <c r="L921" s="106"/>
      <c r="M921" s="106"/>
    </row>
    <row r="922" customHeight="1" spans="1:13">
      <c r="A922" s="106"/>
      <c r="B922" s="106"/>
      <c r="C922" s="106"/>
      <c r="D922" s="106"/>
      <c r="E922" s="106"/>
      <c r="F922" s="106"/>
      <c r="G922" s="106"/>
      <c r="H922" s="106"/>
      <c r="I922" s="106"/>
      <c r="J922" s="106"/>
      <c r="K922" s="106"/>
      <c r="L922" s="106"/>
      <c r="M922" s="106"/>
    </row>
    <row r="923" customHeight="1" spans="1:13">
      <c r="A923" s="106"/>
      <c r="B923" s="106"/>
      <c r="C923" s="106"/>
      <c r="D923" s="106"/>
      <c r="E923" s="106"/>
      <c r="F923" s="106"/>
      <c r="G923" s="106"/>
      <c r="H923" s="106"/>
      <c r="I923" s="106"/>
      <c r="J923" s="106"/>
      <c r="K923" s="106"/>
      <c r="L923" s="106"/>
      <c r="M923" s="106"/>
    </row>
    <row r="924" customHeight="1" spans="1:13">
      <c r="A924" s="106"/>
      <c r="B924" s="106"/>
      <c r="C924" s="106"/>
      <c r="D924" s="106"/>
      <c r="E924" s="106"/>
      <c r="F924" s="106"/>
      <c r="G924" s="106"/>
      <c r="H924" s="106"/>
      <c r="I924" s="106"/>
      <c r="J924" s="106"/>
      <c r="K924" s="106"/>
      <c r="L924" s="106"/>
      <c r="M924" s="106"/>
    </row>
    <row r="925" customHeight="1" spans="1:13">
      <c r="A925" s="106"/>
      <c r="B925" s="106"/>
      <c r="C925" s="106"/>
      <c r="D925" s="106"/>
      <c r="E925" s="106"/>
      <c r="F925" s="106"/>
      <c r="G925" s="106"/>
      <c r="H925" s="106"/>
      <c r="I925" s="106"/>
      <c r="J925" s="106"/>
      <c r="K925" s="106"/>
      <c r="L925" s="106"/>
      <c r="M925" s="106"/>
    </row>
    <row r="926" customHeight="1" spans="1:13">
      <c r="A926" s="106"/>
      <c r="B926" s="106"/>
      <c r="C926" s="106"/>
      <c r="D926" s="106"/>
      <c r="E926" s="106"/>
      <c r="F926" s="106"/>
      <c r="G926" s="106"/>
      <c r="H926" s="106"/>
      <c r="I926" s="106"/>
      <c r="J926" s="106"/>
      <c r="K926" s="106"/>
      <c r="L926" s="106"/>
      <c r="M926" s="106"/>
    </row>
    <row r="927" customHeight="1" spans="1:13">
      <c r="A927" s="106"/>
      <c r="B927" s="106"/>
      <c r="C927" s="106"/>
      <c r="D927" s="106"/>
      <c r="E927" s="106"/>
      <c r="F927" s="106"/>
      <c r="G927" s="106"/>
      <c r="H927" s="106"/>
      <c r="I927" s="106"/>
      <c r="J927" s="106"/>
      <c r="K927" s="106"/>
      <c r="L927" s="106"/>
      <c r="M927" s="106"/>
    </row>
    <row r="928" customHeight="1" spans="1:13">
      <c r="A928" s="106"/>
      <c r="B928" s="106"/>
      <c r="C928" s="106"/>
      <c r="D928" s="106"/>
      <c r="E928" s="106"/>
      <c r="F928" s="106"/>
      <c r="G928" s="106"/>
      <c r="H928" s="106"/>
      <c r="I928" s="106"/>
      <c r="J928" s="106"/>
      <c r="K928" s="106"/>
      <c r="L928" s="106"/>
      <c r="M928" s="106"/>
    </row>
    <row r="929" customHeight="1" spans="1:13">
      <c r="A929" s="106"/>
      <c r="B929" s="106"/>
      <c r="C929" s="106"/>
      <c r="D929" s="106"/>
      <c r="E929" s="106"/>
      <c r="F929" s="106"/>
      <c r="G929" s="106"/>
      <c r="H929" s="106"/>
      <c r="I929" s="106"/>
      <c r="J929" s="106"/>
      <c r="K929" s="106"/>
      <c r="L929" s="106"/>
      <c r="M929" s="106"/>
    </row>
    <row r="930" customHeight="1" spans="1:13">
      <c r="A930" s="106"/>
      <c r="B930" s="106"/>
      <c r="C930" s="106"/>
      <c r="D930" s="106"/>
      <c r="E930" s="106"/>
      <c r="F930" s="106"/>
      <c r="G930" s="106"/>
      <c r="H930" s="106"/>
      <c r="I930" s="106"/>
      <c r="J930" s="106"/>
      <c r="K930" s="106"/>
      <c r="L930" s="106"/>
      <c r="M930" s="106"/>
    </row>
    <row r="931" customHeight="1" spans="1:13">
      <c r="A931" s="106"/>
      <c r="B931" s="106"/>
      <c r="C931" s="106"/>
      <c r="D931" s="106"/>
      <c r="E931" s="106"/>
      <c r="F931" s="106"/>
      <c r="G931" s="106"/>
      <c r="H931" s="106"/>
      <c r="I931" s="106"/>
      <c r="J931" s="106"/>
      <c r="K931" s="106"/>
      <c r="L931" s="106"/>
      <c r="M931" s="106"/>
    </row>
    <row r="932" customHeight="1" spans="1:13">
      <c r="A932" s="106"/>
      <c r="B932" s="106"/>
      <c r="C932" s="106"/>
      <c r="D932" s="106"/>
      <c r="E932" s="106"/>
      <c r="F932" s="106"/>
      <c r="G932" s="106"/>
      <c r="H932" s="106"/>
      <c r="I932" s="106"/>
      <c r="J932" s="106"/>
      <c r="K932" s="106"/>
      <c r="L932" s="106"/>
      <c r="M932" s="106"/>
    </row>
    <row r="933" customHeight="1" spans="1:13">
      <c r="A933" s="106"/>
      <c r="B933" s="106"/>
      <c r="C933" s="106"/>
      <c r="D933" s="106"/>
      <c r="E933" s="106"/>
      <c r="F933" s="106"/>
      <c r="G933" s="106"/>
      <c r="H933" s="106"/>
      <c r="I933" s="106"/>
      <c r="J933" s="106"/>
      <c r="K933" s="106"/>
      <c r="L933" s="106"/>
      <c r="M933" s="106"/>
    </row>
    <row r="934" customHeight="1" spans="1:13">
      <c r="A934" s="106"/>
      <c r="B934" s="106"/>
      <c r="C934" s="106"/>
      <c r="D934" s="106"/>
      <c r="E934" s="106"/>
      <c r="F934" s="106"/>
      <c r="G934" s="106"/>
      <c r="H934" s="106"/>
      <c r="I934" s="106"/>
      <c r="J934" s="106"/>
      <c r="K934" s="106"/>
      <c r="L934" s="106"/>
      <c r="M934" s="106"/>
    </row>
    <row r="935" customHeight="1" spans="1:13">
      <c r="A935" s="106"/>
      <c r="B935" s="106"/>
      <c r="C935" s="106"/>
      <c r="D935" s="106"/>
      <c r="E935" s="106"/>
      <c r="F935" s="106"/>
      <c r="G935" s="106"/>
      <c r="H935" s="106"/>
      <c r="I935" s="106"/>
      <c r="J935" s="106"/>
      <c r="K935" s="106"/>
      <c r="L935" s="106"/>
      <c r="M935" s="106"/>
    </row>
    <row r="936" customHeight="1" spans="1:13">
      <c r="A936" s="106"/>
      <c r="B936" s="106"/>
      <c r="C936" s="106"/>
      <c r="D936" s="106"/>
      <c r="E936" s="106"/>
      <c r="F936" s="106"/>
      <c r="G936" s="106"/>
      <c r="H936" s="106"/>
      <c r="I936" s="106"/>
      <c r="J936" s="106"/>
      <c r="K936" s="106"/>
      <c r="L936" s="106"/>
      <c r="M936" s="106"/>
    </row>
    <row r="937" customHeight="1" spans="1:13">
      <c r="A937" s="106"/>
      <c r="B937" s="106"/>
      <c r="C937" s="106"/>
      <c r="D937" s="106"/>
      <c r="E937" s="106"/>
      <c r="F937" s="106"/>
      <c r="G937" s="106"/>
      <c r="H937" s="106"/>
      <c r="I937" s="106"/>
      <c r="J937" s="106"/>
      <c r="K937" s="106"/>
      <c r="L937" s="106"/>
      <c r="M937" s="106"/>
    </row>
    <row r="938" customHeight="1" spans="1:13">
      <c r="A938" s="106"/>
      <c r="B938" s="106"/>
      <c r="C938" s="106"/>
      <c r="D938" s="106"/>
      <c r="E938" s="106"/>
      <c r="F938" s="106"/>
      <c r="G938" s="106"/>
      <c r="H938" s="106"/>
      <c r="I938" s="106"/>
      <c r="J938" s="106"/>
      <c r="K938" s="106"/>
      <c r="L938" s="106"/>
      <c r="M938" s="106"/>
    </row>
    <row r="939" customHeight="1" spans="1:13">
      <c r="A939" s="106"/>
      <c r="B939" s="106"/>
      <c r="C939" s="106"/>
      <c r="D939" s="106"/>
      <c r="E939" s="106"/>
      <c r="F939" s="106"/>
      <c r="G939" s="106"/>
      <c r="H939" s="106"/>
      <c r="I939" s="106"/>
      <c r="J939" s="106"/>
      <c r="K939" s="106"/>
      <c r="L939" s="106"/>
      <c r="M939" s="106"/>
    </row>
    <row r="940" customHeight="1" spans="1:13">
      <c r="A940" s="106"/>
      <c r="B940" s="106"/>
      <c r="C940" s="106"/>
      <c r="D940" s="106"/>
      <c r="E940" s="106"/>
      <c r="F940" s="106"/>
      <c r="G940" s="106"/>
      <c r="H940" s="106"/>
      <c r="I940" s="106"/>
      <c r="J940" s="106"/>
      <c r="K940" s="106"/>
      <c r="L940" s="106"/>
      <c r="M940" s="106"/>
    </row>
    <row r="941" customHeight="1" spans="1:13">
      <c r="A941" s="106"/>
      <c r="B941" s="106"/>
      <c r="C941" s="106"/>
      <c r="D941" s="106"/>
      <c r="E941" s="106"/>
      <c r="F941" s="106"/>
      <c r="G941" s="106"/>
      <c r="H941" s="106"/>
      <c r="I941" s="106"/>
      <c r="J941" s="106"/>
      <c r="K941" s="106"/>
      <c r="L941" s="106"/>
      <c r="M941" s="106"/>
    </row>
    <row r="942" customHeight="1" spans="1:13">
      <c r="A942" s="106"/>
      <c r="B942" s="106"/>
      <c r="C942" s="106"/>
      <c r="D942" s="106"/>
      <c r="E942" s="106"/>
      <c r="F942" s="106"/>
      <c r="G942" s="106"/>
      <c r="H942" s="106"/>
      <c r="I942" s="106"/>
      <c r="J942" s="106"/>
      <c r="K942" s="106"/>
      <c r="L942" s="106"/>
      <c r="M942" s="106"/>
    </row>
    <row r="943" customHeight="1" spans="1:13">
      <c r="A943" s="106"/>
      <c r="B943" s="106"/>
      <c r="C943" s="106"/>
      <c r="D943" s="106"/>
      <c r="E943" s="106"/>
      <c r="F943" s="106"/>
      <c r="G943" s="106"/>
      <c r="H943" s="106"/>
      <c r="I943" s="106"/>
      <c r="J943" s="106"/>
      <c r="K943" s="106"/>
      <c r="L943" s="106"/>
      <c r="M943" s="106"/>
    </row>
    <row r="944" customHeight="1" spans="1:13">
      <c r="A944" s="106"/>
      <c r="B944" s="106"/>
      <c r="C944" s="106"/>
      <c r="D944" s="106"/>
      <c r="E944" s="106"/>
      <c r="F944" s="106"/>
      <c r="G944" s="106"/>
      <c r="H944" s="106"/>
      <c r="I944" s="106"/>
      <c r="J944" s="106"/>
      <c r="K944" s="106"/>
      <c r="L944" s="106"/>
      <c r="M944" s="106"/>
    </row>
    <row r="945" customHeight="1" spans="1:13">
      <c r="A945" s="106"/>
      <c r="B945" s="106"/>
      <c r="C945" s="106"/>
      <c r="D945" s="106"/>
      <c r="E945" s="106"/>
      <c r="F945" s="106"/>
      <c r="G945" s="106"/>
      <c r="H945" s="106"/>
      <c r="I945" s="106"/>
      <c r="J945" s="106"/>
      <c r="K945" s="106"/>
      <c r="L945" s="106"/>
      <c r="M945" s="106"/>
    </row>
    <row r="946" customHeight="1" spans="1:13">
      <c r="A946" s="106"/>
      <c r="B946" s="106"/>
      <c r="C946" s="106"/>
      <c r="D946" s="106"/>
      <c r="E946" s="106"/>
      <c r="F946" s="106"/>
      <c r="G946" s="106"/>
      <c r="H946" s="106"/>
      <c r="I946" s="106"/>
      <c r="J946" s="106"/>
      <c r="K946" s="106"/>
      <c r="L946" s="106"/>
      <c r="M946" s="106"/>
    </row>
    <row r="947" customHeight="1" spans="1:13">
      <c r="A947" s="106"/>
      <c r="B947" s="106"/>
      <c r="C947" s="106"/>
      <c r="D947" s="106"/>
      <c r="E947" s="106"/>
      <c r="F947" s="106"/>
      <c r="G947" s="106"/>
      <c r="H947" s="106"/>
      <c r="I947" s="106"/>
      <c r="J947" s="106"/>
      <c r="K947" s="106"/>
      <c r="L947" s="106"/>
      <c r="M947" s="106"/>
    </row>
    <row r="948" customHeight="1" spans="1:13">
      <c r="A948" s="106"/>
      <c r="B948" s="106"/>
      <c r="C948" s="106"/>
      <c r="D948" s="106"/>
      <c r="E948" s="106"/>
      <c r="F948" s="106"/>
      <c r="G948" s="106"/>
      <c r="H948" s="106"/>
      <c r="I948" s="106"/>
      <c r="J948" s="106"/>
      <c r="K948" s="106"/>
      <c r="L948" s="106"/>
      <c r="M948" s="106"/>
    </row>
    <row r="949" customHeight="1" spans="1:13">
      <c r="A949" s="106"/>
      <c r="B949" s="106"/>
      <c r="C949" s="106"/>
      <c r="D949" s="106"/>
      <c r="E949" s="106"/>
      <c r="F949" s="106"/>
      <c r="G949" s="106"/>
      <c r="H949" s="106"/>
      <c r="I949" s="106"/>
      <c r="J949" s="106"/>
      <c r="K949" s="106"/>
      <c r="L949" s="106"/>
      <c r="M949" s="106"/>
    </row>
    <row r="950" customHeight="1" spans="1:13">
      <c r="A950" s="106"/>
      <c r="B950" s="106"/>
      <c r="C950" s="106"/>
      <c r="D950" s="106"/>
      <c r="E950" s="106"/>
      <c r="F950" s="106"/>
      <c r="G950" s="106"/>
      <c r="H950" s="106"/>
      <c r="I950" s="106"/>
      <c r="J950" s="106"/>
      <c r="K950" s="106"/>
      <c r="L950" s="106"/>
      <c r="M950" s="106"/>
    </row>
    <row r="951" customHeight="1" spans="1:13">
      <c r="A951" s="106"/>
      <c r="B951" s="106"/>
      <c r="C951" s="106"/>
      <c r="D951" s="106"/>
      <c r="E951" s="106"/>
      <c r="F951" s="106"/>
      <c r="G951" s="106"/>
      <c r="H951" s="106"/>
      <c r="I951" s="106"/>
      <c r="J951" s="106"/>
      <c r="K951" s="106"/>
      <c r="L951" s="106"/>
      <c r="M951" s="106"/>
    </row>
    <row r="952" customHeight="1" spans="1:13">
      <c r="A952" s="106"/>
      <c r="B952" s="106"/>
      <c r="C952" s="106"/>
      <c r="D952" s="106"/>
      <c r="E952" s="106"/>
      <c r="F952" s="106"/>
      <c r="G952" s="106"/>
      <c r="H952" s="106"/>
      <c r="I952" s="106"/>
      <c r="J952" s="106"/>
      <c r="K952" s="106"/>
      <c r="L952" s="106"/>
      <c r="M952" s="106"/>
    </row>
    <row r="953" customHeight="1" spans="1:13">
      <c r="A953" s="106"/>
      <c r="B953" s="106"/>
      <c r="C953" s="106"/>
      <c r="D953" s="106"/>
      <c r="E953" s="106"/>
      <c r="F953" s="106"/>
      <c r="G953" s="106"/>
      <c r="H953" s="106"/>
      <c r="I953" s="106"/>
      <c r="J953" s="106"/>
      <c r="K953" s="106"/>
      <c r="L953" s="106"/>
      <c r="M953" s="106"/>
    </row>
    <row r="954" customHeight="1" spans="1:13">
      <c r="A954" s="106"/>
      <c r="B954" s="106"/>
      <c r="C954" s="106"/>
      <c r="D954" s="106"/>
      <c r="E954" s="106"/>
      <c r="F954" s="106"/>
      <c r="G954" s="106"/>
      <c r="H954" s="106"/>
      <c r="I954" s="106"/>
      <c r="J954" s="106"/>
      <c r="K954" s="106"/>
      <c r="L954" s="106"/>
      <c r="M954" s="106"/>
    </row>
    <row r="955" customHeight="1" spans="1:13">
      <c r="A955" s="106"/>
      <c r="B955" s="106"/>
      <c r="C955" s="106"/>
      <c r="D955" s="106"/>
      <c r="E955" s="106"/>
      <c r="F955" s="106"/>
      <c r="G955" s="106"/>
      <c r="H955" s="106"/>
      <c r="I955" s="106"/>
      <c r="J955" s="106"/>
      <c r="K955" s="106"/>
      <c r="L955" s="106"/>
      <c r="M955" s="106"/>
    </row>
    <row r="956" customHeight="1" spans="1:13">
      <c r="A956" s="106"/>
      <c r="B956" s="106"/>
      <c r="C956" s="106"/>
      <c r="D956" s="106"/>
      <c r="E956" s="106"/>
      <c r="F956" s="106"/>
      <c r="G956" s="106"/>
      <c r="H956" s="106"/>
      <c r="I956" s="106"/>
      <c r="J956" s="106"/>
      <c r="K956" s="106"/>
      <c r="L956" s="106"/>
      <c r="M956" s="106"/>
    </row>
    <row r="957" customHeight="1" spans="1:13">
      <c r="A957" s="106"/>
      <c r="B957" s="106"/>
      <c r="C957" s="106"/>
      <c r="D957" s="106"/>
      <c r="E957" s="106"/>
      <c r="F957" s="106"/>
      <c r="G957" s="106"/>
      <c r="H957" s="106"/>
      <c r="I957" s="106"/>
      <c r="J957" s="106"/>
      <c r="K957" s="106"/>
      <c r="L957" s="106"/>
      <c r="M957" s="106"/>
    </row>
    <row r="958" customHeight="1" spans="1:13">
      <c r="A958" s="106"/>
      <c r="B958" s="106"/>
      <c r="C958" s="106"/>
      <c r="D958" s="106"/>
      <c r="E958" s="106"/>
      <c r="F958" s="106"/>
      <c r="G958" s="106"/>
      <c r="H958" s="106"/>
      <c r="I958" s="106"/>
      <c r="J958" s="106"/>
      <c r="K958" s="106"/>
      <c r="L958" s="106"/>
      <c r="M958" s="106"/>
    </row>
    <row r="959" customHeight="1" spans="1:13">
      <c r="A959" s="106"/>
      <c r="B959" s="106"/>
      <c r="C959" s="106"/>
      <c r="D959" s="106"/>
      <c r="E959" s="106"/>
      <c r="F959" s="106"/>
      <c r="G959" s="106"/>
      <c r="H959" s="106"/>
      <c r="I959" s="106"/>
      <c r="J959" s="106"/>
      <c r="K959" s="106"/>
      <c r="L959" s="106"/>
      <c r="M959" s="106"/>
    </row>
    <row r="960" customHeight="1" spans="1:13">
      <c r="A960" s="106"/>
      <c r="B960" s="106"/>
      <c r="C960" s="106"/>
      <c r="D960" s="106"/>
      <c r="E960" s="106"/>
      <c r="F960" s="106"/>
      <c r="G960" s="106"/>
      <c r="H960" s="106"/>
      <c r="I960" s="106"/>
      <c r="J960" s="106"/>
      <c r="K960" s="106"/>
      <c r="L960" s="106"/>
      <c r="M960" s="106"/>
    </row>
    <row r="961" customHeight="1" spans="1:13">
      <c r="A961" s="106"/>
      <c r="B961" s="106"/>
      <c r="C961" s="106"/>
      <c r="D961" s="106"/>
      <c r="E961" s="106"/>
      <c r="F961" s="106"/>
      <c r="G961" s="106"/>
      <c r="H961" s="106"/>
      <c r="I961" s="106"/>
      <c r="J961" s="106"/>
      <c r="K961" s="106"/>
      <c r="L961" s="106"/>
      <c r="M961" s="106"/>
    </row>
    <row r="962" customHeight="1" spans="1:13">
      <c r="A962" s="106"/>
      <c r="B962" s="106"/>
      <c r="C962" s="106"/>
      <c r="D962" s="106"/>
      <c r="E962" s="106"/>
      <c r="F962" s="106"/>
      <c r="G962" s="106"/>
      <c r="H962" s="106"/>
      <c r="I962" s="106"/>
      <c r="J962" s="106"/>
      <c r="K962" s="106"/>
      <c r="L962" s="106"/>
      <c r="M962" s="106"/>
    </row>
    <row r="963" customHeight="1" spans="1:13">
      <c r="A963" s="106"/>
      <c r="B963" s="106"/>
      <c r="C963" s="106"/>
      <c r="D963" s="106"/>
      <c r="E963" s="106"/>
      <c r="F963" s="106"/>
      <c r="G963" s="106"/>
      <c r="H963" s="106"/>
      <c r="I963" s="106"/>
      <c r="J963" s="106"/>
      <c r="K963" s="106"/>
      <c r="L963" s="106"/>
      <c r="M963" s="106"/>
    </row>
    <row r="964" customHeight="1" spans="1:13">
      <c r="A964" s="106"/>
      <c r="B964" s="106"/>
      <c r="C964" s="106"/>
      <c r="D964" s="106"/>
      <c r="E964" s="106"/>
      <c r="F964" s="106"/>
      <c r="G964" s="106"/>
      <c r="H964" s="106"/>
      <c r="I964" s="106"/>
      <c r="J964" s="106"/>
      <c r="K964" s="106"/>
      <c r="L964" s="106"/>
      <c r="M964" s="106"/>
    </row>
    <row r="965" customHeight="1" spans="1:13">
      <c r="A965" s="106"/>
      <c r="B965" s="106"/>
      <c r="C965" s="106"/>
      <c r="D965" s="106"/>
      <c r="E965" s="106"/>
      <c r="F965" s="106"/>
      <c r="G965" s="106"/>
      <c r="H965" s="106"/>
      <c r="I965" s="106"/>
      <c r="J965" s="106"/>
      <c r="K965" s="106"/>
      <c r="L965" s="106"/>
      <c r="M965" s="106"/>
    </row>
    <row r="966" customHeight="1" spans="1:13">
      <c r="A966" s="106"/>
      <c r="B966" s="106"/>
      <c r="C966" s="106"/>
      <c r="D966" s="106"/>
      <c r="E966" s="106"/>
      <c r="F966" s="106"/>
      <c r="G966" s="106"/>
      <c r="H966" s="106"/>
      <c r="I966" s="106"/>
      <c r="J966" s="106"/>
      <c r="K966" s="106"/>
      <c r="L966" s="106"/>
      <c r="M966" s="106"/>
    </row>
    <row r="967" customHeight="1" spans="1:13">
      <c r="A967" s="106"/>
      <c r="B967" s="106"/>
      <c r="C967" s="106"/>
      <c r="D967" s="106"/>
      <c r="E967" s="106"/>
      <c r="F967" s="106"/>
      <c r="G967" s="106"/>
      <c r="H967" s="106"/>
      <c r="I967" s="106"/>
      <c r="J967" s="106"/>
      <c r="K967" s="106"/>
      <c r="L967" s="106"/>
      <c r="M967" s="106"/>
    </row>
    <row r="968" customHeight="1" spans="1:13">
      <c r="A968" s="106"/>
      <c r="B968" s="106"/>
      <c r="C968" s="106"/>
      <c r="D968" s="106"/>
      <c r="E968" s="106"/>
      <c r="F968" s="106"/>
      <c r="G968" s="106"/>
      <c r="H968" s="106"/>
      <c r="I968" s="106"/>
      <c r="J968" s="106"/>
      <c r="K968" s="106"/>
      <c r="L968" s="106"/>
      <c r="M968" s="106"/>
    </row>
    <row r="969" customHeight="1" spans="1:13">
      <c r="A969" s="106"/>
      <c r="B969" s="106"/>
      <c r="C969" s="106"/>
      <c r="D969" s="106"/>
      <c r="E969" s="106"/>
      <c r="F969" s="106"/>
      <c r="G969" s="106"/>
      <c r="H969" s="106"/>
      <c r="I969" s="106"/>
      <c r="J969" s="106"/>
      <c r="K969" s="106"/>
      <c r="L969" s="106"/>
      <c r="M969" s="106"/>
    </row>
    <row r="970" customHeight="1" spans="1:13">
      <c r="A970" s="106"/>
      <c r="B970" s="106"/>
      <c r="C970" s="106"/>
      <c r="D970" s="106"/>
      <c r="E970" s="106"/>
      <c r="F970" s="106"/>
      <c r="G970" s="106"/>
      <c r="H970" s="106"/>
      <c r="I970" s="106"/>
      <c r="J970" s="106"/>
      <c r="K970" s="106"/>
      <c r="L970" s="106"/>
      <c r="M970" s="106"/>
    </row>
    <row r="971" customHeight="1" spans="1:13">
      <c r="A971" s="106"/>
      <c r="B971" s="106"/>
      <c r="C971" s="106"/>
      <c r="D971" s="106"/>
      <c r="E971" s="106"/>
      <c r="F971" s="106"/>
      <c r="G971" s="106"/>
      <c r="H971" s="106"/>
      <c r="I971" s="106"/>
      <c r="J971" s="106"/>
      <c r="K971" s="106"/>
      <c r="L971" s="106"/>
      <c r="M971" s="106"/>
    </row>
    <row r="972" customHeight="1" spans="1:13">
      <c r="A972" s="106"/>
      <c r="B972" s="106"/>
      <c r="C972" s="106"/>
      <c r="D972" s="106"/>
      <c r="E972" s="106"/>
      <c r="F972" s="106"/>
      <c r="G972" s="106"/>
      <c r="H972" s="106"/>
      <c r="I972" s="106"/>
      <c r="J972" s="106"/>
      <c r="K972" s="106"/>
      <c r="L972" s="106"/>
      <c r="M972" s="106"/>
    </row>
    <row r="973" customHeight="1" spans="1:13">
      <c r="A973" s="106"/>
      <c r="B973" s="106"/>
      <c r="C973" s="106"/>
      <c r="D973" s="106"/>
      <c r="E973" s="106"/>
      <c r="F973" s="106"/>
      <c r="G973" s="106"/>
      <c r="H973" s="106"/>
      <c r="I973" s="106"/>
      <c r="J973" s="106"/>
      <c r="K973" s="106"/>
      <c r="L973" s="106"/>
      <c r="M973" s="106"/>
    </row>
    <row r="974" customHeight="1" spans="1:13">
      <c r="A974" s="106"/>
      <c r="B974" s="106"/>
      <c r="C974" s="106"/>
      <c r="D974" s="106"/>
      <c r="E974" s="106"/>
      <c r="F974" s="106"/>
      <c r="G974" s="106"/>
      <c r="H974" s="106"/>
      <c r="I974" s="106"/>
      <c r="J974" s="106"/>
      <c r="K974" s="106"/>
      <c r="L974" s="106"/>
      <c r="M974" s="106"/>
    </row>
    <row r="975" customHeight="1" spans="1:13">
      <c r="A975" s="106"/>
      <c r="B975" s="106"/>
      <c r="C975" s="106"/>
      <c r="D975" s="106"/>
      <c r="E975" s="106"/>
      <c r="F975" s="106"/>
      <c r="G975" s="106"/>
      <c r="H975" s="106"/>
      <c r="I975" s="106"/>
      <c r="J975" s="106"/>
      <c r="K975" s="106"/>
      <c r="L975" s="106"/>
      <c r="M975" s="106"/>
    </row>
    <row r="976" customHeight="1" spans="1:13">
      <c r="A976" s="106"/>
      <c r="B976" s="106"/>
      <c r="C976" s="106"/>
      <c r="D976" s="106"/>
      <c r="E976" s="106"/>
      <c r="F976" s="106"/>
      <c r="G976" s="106"/>
      <c r="H976" s="106"/>
      <c r="I976" s="106"/>
      <c r="J976" s="106"/>
      <c r="K976" s="106"/>
      <c r="L976" s="106"/>
      <c r="M976" s="106"/>
    </row>
    <row r="977" customHeight="1" spans="1:13">
      <c r="A977" s="106"/>
      <c r="B977" s="106"/>
      <c r="C977" s="106"/>
      <c r="D977" s="106"/>
      <c r="E977" s="106"/>
      <c r="F977" s="106"/>
      <c r="G977" s="106"/>
      <c r="H977" s="106"/>
      <c r="I977" s="106"/>
      <c r="J977" s="106"/>
      <c r="K977" s="106"/>
      <c r="L977" s="106"/>
      <c r="M977" s="106"/>
    </row>
    <row r="978" customHeight="1" spans="1:13">
      <c r="A978" s="106"/>
      <c r="B978" s="106"/>
      <c r="C978" s="106"/>
      <c r="D978" s="106"/>
      <c r="E978" s="106"/>
      <c r="F978" s="106"/>
      <c r="G978" s="106"/>
      <c r="H978" s="106"/>
      <c r="I978" s="106"/>
      <c r="J978" s="106"/>
      <c r="K978" s="106"/>
      <c r="L978" s="106"/>
      <c r="M978" s="106"/>
    </row>
    <row r="979" customHeight="1" spans="1:13">
      <c r="A979" s="106"/>
      <c r="B979" s="106"/>
      <c r="C979" s="106"/>
      <c r="D979" s="106"/>
      <c r="E979" s="106"/>
      <c r="F979" s="106"/>
      <c r="G979" s="106"/>
      <c r="H979" s="106"/>
      <c r="I979" s="106"/>
      <c r="J979" s="106"/>
      <c r="K979" s="106"/>
      <c r="L979" s="106"/>
      <c r="M979" s="106"/>
    </row>
    <row r="980" customHeight="1" spans="1:13">
      <c r="A980" s="106"/>
      <c r="B980" s="106"/>
      <c r="C980" s="106"/>
      <c r="D980" s="106"/>
      <c r="E980" s="106"/>
      <c r="F980" s="106"/>
      <c r="G980" s="106"/>
      <c r="H980" s="106"/>
      <c r="I980" s="106"/>
      <c r="J980" s="106"/>
      <c r="K980" s="106"/>
      <c r="L980" s="106"/>
      <c r="M980" s="106"/>
    </row>
    <row r="981" customHeight="1" spans="1:13">
      <c r="A981" s="106"/>
      <c r="B981" s="106"/>
      <c r="C981" s="106"/>
      <c r="D981" s="106"/>
      <c r="E981" s="106"/>
      <c r="F981" s="106"/>
      <c r="G981" s="106"/>
      <c r="H981" s="106"/>
      <c r="I981" s="106"/>
      <c r="J981" s="106"/>
      <c r="K981" s="106"/>
      <c r="L981" s="106"/>
      <c r="M981" s="106"/>
    </row>
    <row r="982" customHeight="1" spans="1:13">
      <c r="A982" s="106"/>
      <c r="B982" s="106"/>
      <c r="C982" s="106"/>
      <c r="D982" s="106"/>
      <c r="E982" s="106"/>
      <c r="F982" s="106"/>
      <c r="G982" s="106"/>
      <c r="H982" s="106"/>
      <c r="I982" s="106"/>
      <c r="J982" s="106"/>
      <c r="K982" s="106"/>
      <c r="L982" s="106"/>
      <c r="M982" s="106"/>
    </row>
    <row r="983" customHeight="1" spans="1:13">
      <c r="A983" s="106"/>
      <c r="B983" s="106"/>
      <c r="C983" s="106"/>
      <c r="D983" s="106"/>
      <c r="E983" s="106"/>
      <c r="F983" s="106"/>
      <c r="G983" s="106"/>
      <c r="H983" s="106"/>
      <c r="I983" s="106"/>
      <c r="J983" s="106"/>
      <c r="K983" s="106"/>
      <c r="L983" s="106"/>
      <c r="M983" s="106"/>
    </row>
    <row r="984" customHeight="1" spans="1:13">
      <c r="A984" s="106"/>
      <c r="B984" s="106"/>
      <c r="C984" s="106"/>
      <c r="D984" s="106"/>
      <c r="E984" s="106"/>
      <c r="F984" s="106"/>
      <c r="G984" s="106"/>
      <c r="H984" s="106"/>
      <c r="I984" s="106"/>
      <c r="J984" s="106"/>
      <c r="K984" s="106"/>
      <c r="L984" s="106"/>
      <c r="M984" s="106"/>
    </row>
    <row r="985" customHeight="1" spans="1:13">
      <c r="A985" s="106"/>
      <c r="B985" s="106"/>
      <c r="C985" s="106"/>
      <c r="D985" s="106"/>
      <c r="E985" s="106"/>
      <c r="F985" s="106"/>
      <c r="G985" s="106"/>
      <c r="H985" s="106"/>
      <c r="I985" s="106"/>
      <c r="J985" s="106"/>
      <c r="K985" s="106"/>
      <c r="L985" s="106"/>
      <c r="M985" s="106"/>
    </row>
    <row r="986" customHeight="1" spans="1:13">
      <c r="A986" s="106"/>
      <c r="B986" s="106"/>
      <c r="C986" s="106"/>
      <c r="D986" s="106"/>
      <c r="E986" s="106"/>
      <c r="F986" s="106"/>
      <c r="G986" s="106"/>
      <c r="H986" s="106"/>
      <c r="I986" s="106"/>
      <c r="J986" s="106"/>
      <c r="K986" s="106"/>
      <c r="L986" s="106"/>
      <c r="M986" s="106"/>
    </row>
    <row r="987" customHeight="1" spans="1:13">
      <c r="A987" s="106"/>
      <c r="B987" s="106"/>
      <c r="C987" s="106"/>
      <c r="D987" s="106"/>
      <c r="E987" s="106"/>
      <c r="F987" s="106"/>
      <c r="G987" s="106"/>
      <c r="H987" s="106"/>
      <c r="I987" s="106"/>
      <c r="J987" s="106"/>
      <c r="K987" s="106"/>
      <c r="L987" s="106"/>
      <c r="M987" s="106"/>
    </row>
    <row r="988" customHeight="1" spans="1:13">
      <c r="A988" s="106"/>
      <c r="B988" s="106"/>
      <c r="C988" s="106"/>
      <c r="D988" s="106"/>
      <c r="E988" s="106"/>
      <c r="F988" s="106"/>
      <c r="G988" s="106"/>
      <c r="H988" s="106"/>
      <c r="I988" s="106"/>
      <c r="J988" s="106"/>
      <c r="K988" s="106"/>
      <c r="L988" s="106"/>
      <c r="M988" s="106"/>
    </row>
    <row r="989" customHeight="1" spans="1:13">
      <c r="A989" s="106"/>
      <c r="B989" s="106"/>
      <c r="C989" s="106"/>
      <c r="D989" s="106"/>
      <c r="E989" s="106"/>
      <c r="F989" s="106"/>
      <c r="G989" s="106"/>
      <c r="H989" s="106"/>
      <c r="I989" s="106"/>
      <c r="J989" s="106"/>
      <c r="K989" s="106"/>
      <c r="L989" s="106"/>
      <c r="M989" s="106"/>
    </row>
    <row r="990" customHeight="1" spans="1:13">
      <c r="A990" s="106"/>
      <c r="B990" s="106"/>
      <c r="C990" s="106"/>
      <c r="D990" s="106"/>
      <c r="E990" s="106"/>
      <c r="F990" s="106"/>
      <c r="G990" s="106"/>
      <c r="H990" s="106"/>
      <c r="I990" s="106"/>
      <c r="J990" s="106"/>
      <c r="K990" s="106"/>
      <c r="L990" s="106"/>
      <c r="M990" s="106"/>
    </row>
    <row r="991" customHeight="1" spans="1:13">
      <c r="A991" s="106"/>
      <c r="B991" s="106"/>
      <c r="C991" s="106"/>
      <c r="D991" s="106"/>
      <c r="E991" s="106"/>
      <c r="F991" s="106"/>
      <c r="G991" s="106"/>
      <c r="H991" s="106"/>
      <c r="I991" s="106"/>
      <c r="J991" s="106"/>
      <c r="K991" s="106"/>
      <c r="L991" s="106"/>
      <c r="M991" s="106"/>
    </row>
    <row r="992" customHeight="1" spans="1:13">
      <c r="A992" s="106"/>
      <c r="B992" s="106"/>
      <c r="C992" s="106"/>
      <c r="D992" s="106"/>
      <c r="E992" s="106"/>
      <c r="F992" s="106"/>
      <c r="G992" s="106"/>
      <c r="H992" s="106"/>
      <c r="I992" s="106"/>
      <c r="J992" s="106"/>
      <c r="K992" s="106"/>
      <c r="L992" s="106"/>
      <c r="M992" s="106"/>
    </row>
    <row r="993" customHeight="1" spans="1:13">
      <c r="A993" s="106"/>
      <c r="B993" s="106"/>
      <c r="C993" s="106"/>
      <c r="D993" s="106"/>
      <c r="E993" s="106"/>
      <c r="F993" s="106"/>
      <c r="G993" s="106"/>
      <c r="H993" s="106"/>
      <c r="I993" s="106"/>
      <c r="J993" s="106"/>
      <c r="K993" s="106"/>
      <c r="L993" s="106"/>
      <c r="M993" s="106"/>
    </row>
    <row r="994" customHeight="1" spans="1:13">
      <c r="A994" s="106"/>
      <c r="B994" s="106"/>
      <c r="C994" s="106"/>
      <c r="D994" s="106"/>
      <c r="E994" s="106"/>
      <c r="F994" s="106"/>
      <c r="G994" s="106"/>
      <c r="H994" s="106"/>
      <c r="I994" s="106"/>
      <c r="J994" s="106"/>
      <c r="K994" s="106"/>
      <c r="L994" s="106"/>
      <c r="M994" s="106"/>
    </row>
    <row r="995" customHeight="1" spans="1:13">
      <c r="A995" s="106"/>
      <c r="B995" s="106"/>
      <c r="C995" s="106"/>
      <c r="D995" s="106"/>
      <c r="E995" s="106"/>
      <c r="F995" s="106"/>
      <c r="G995" s="106"/>
      <c r="H995" s="106"/>
      <c r="I995" s="106"/>
      <c r="J995" s="106"/>
      <c r="K995" s="106"/>
      <c r="L995" s="106"/>
      <c r="M995" s="106"/>
    </row>
    <row r="996" customHeight="1" spans="1:13">
      <c r="A996" s="106"/>
      <c r="B996" s="106"/>
      <c r="C996" s="106"/>
      <c r="D996" s="106"/>
      <c r="E996" s="106"/>
      <c r="F996" s="106"/>
      <c r="G996" s="106"/>
      <c r="H996" s="106"/>
      <c r="I996" s="106"/>
      <c r="J996" s="106"/>
      <c r="K996" s="106"/>
      <c r="L996" s="106"/>
      <c r="M996" s="106"/>
    </row>
    <row r="997" customHeight="1" spans="1:13">
      <c r="A997" s="106"/>
      <c r="B997" s="106"/>
      <c r="C997" s="106"/>
      <c r="D997" s="106"/>
      <c r="E997" s="106"/>
      <c r="F997" s="106"/>
      <c r="G997" s="106"/>
      <c r="H997" s="106"/>
      <c r="I997" s="106"/>
      <c r="J997" s="106"/>
      <c r="K997" s="106"/>
      <c r="L997" s="106"/>
      <c r="M997" s="106"/>
    </row>
    <row r="998" customHeight="1" spans="1:13">
      <c r="A998" s="106"/>
      <c r="B998" s="106"/>
      <c r="C998" s="106"/>
      <c r="D998" s="106"/>
      <c r="E998" s="106"/>
      <c r="F998" s="106"/>
      <c r="G998" s="106"/>
      <c r="H998" s="106"/>
      <c r="I998" s="106"/>
      <c r="J998" s="106"/>
      <c r="K998" s="106"/>
      <c r="L998" s="106"/>
      <c r="M998" s="106"/>
    </row>
    <row r="999" customHeight="1" spans="1:13">
      <c r="A999" s="106"/>
      <c r="B999" s="106"/>
      <c r="C999" s="106"/>
      <c r="D999" s="106"/>
      <c r="E999" s="106"/>
      <c r="F999" s="106"/>
      <c r="G999" s="106"/>
      <c r="H999" s="106"/>
      <c r="I999" s="106"/>
      <c r="J999" s="106"/>
      <c r="K999" s="106"/>
      <c r="L999" s="106"/>
      <c r="M999" s="106"/>
    </row>
    <row r="1000" customHeight="1" spans="1:13">
      <c r="A1000" s="106"/>
      <c r="B1000" s="106"/>
      <c r="C1000" s="106"/>
      <c r="D1000" s="106"/>
      <c r="E1000" s="106"/>
      <c r="F1000" s="106"/>
      <c r="G1000" s="106"/>
      <c r="H1000" s="106"/>
      <c r="I1000" s="106"/>
      <c r="J1000" s="106"/>
      <c r="K1000" s="106"/>
      <c r="L1000" s="106"/>
      <c r="M1000" s="106"/>
    </row>
    <row r="1001" customHeight="1" spans="1:13">
      <c r="A1001" s="106"/>
      <c r="B1001" s="106"/>
      <c r="C1001" s="106"/>
      <c r="D1001" s="106"/>
      <c r="E1001" s="106"/>
      <c r="F1001" s="106"/>
      <c r="G1001" s="106"/>
      <c r="H1001" s="106"/>
      <c r="I1001" s="106"/>
      <c r="J1001" s="106"/>
      <c r="K1001" s="106"/>
      <c r="L1001" s="106"/>
      <c r="M1001" s="106"/>
    </row>
    <row r="1002" customHeight="1" spans="1:13">
      <c r="A1002" s="106"/>
      <c r="B1002" s="106"/>
      <c r="C1002" s="106"/>
      <c r="D1002" s="106"/>
      <c r="E1002" s="106"/>
      <c r="F1002" s="106"/>
      <c r="G1002" s="106"/>
      <c r="H1002" s="106"/>
      <c r="I1002" s="106"/>
      <c r="J1002" s="106"/>
      <c r="K1002" s="106"/>
      <c r="L1002" s="106"/>
      <c r="M1002" s="106"/>
    </row>
    <row r="1003" customHeight="1" spans="1:13">
      <c r="A1003" s="106"/>
      <c r="B1003" s="106"/>
      <c r="C1003" s="106"/>
      <c r="D1003" s="106"/>
      <c r="E1003" s="106"/>
      <c r="F1003" s="106"/>
      <c r="G1003" s="106"/>
      <c r="H1003" s="106"/>
      <c r="I1003" s="106"/>
      <c r="J1003" s="106"/>
      <c r="K1003" s="106"/>
      <c r="L1003" s="106"/>
      <c r="M1003" s="106"/>
    </row>
    <row r="1004" customHeight="1" spans="1:13">
      <c r="A1004" s="106"/>
      <c r="B1004" s="106"/>
      <c r="C1004" s="106"/>
      <c r="D1004" s="106"/>
      <c r="E1004" s="106"/>
      <c r="F1004" s="106"/>
      <c r="G1004" s="106"/>
      <c r="H1004" s="106"/>
      <c r="I1004" s="106"/>
      <c r="J1004" s="106"/>
      <c r="K1004" s="106"/>
      <c r="L1004" s="106"/>
      <c r="M1004" s="106"/>
    </row>
    <row r="1005" customHeight="1" spans="1:13">
      <c r="A1005" s="106"/>
      <c r="B1005" s="106"/>
      <c r="C1005" s="106"/>
      <c r="D1005" s="106"/>
      <c r="E1005" s="106"/>
      <c r="F1005" s="106"/>
      <c r="G1005" s="106"/>
      <c r="H1005" s="106"/>
      <c r="I1005" s="106"/>
      <c r="J1005" s="106"/>
      <c r="K1005" s="106"/>
      <c r="L1005" s="106"/>
      <c r="M1005" s="106"/>
    </row>
    <row r="1006" customHeight="1" spans="1:13">
      <c r="A1006" s="106"/>
      <c r="B1006" s="106"/>
      <c r="C1006" s="106"/>
      <c r="D1006" s="106"/>
      <c r="E1006" s="106"/>
      <c r="F1006" s="106"/>
      <c r="G1006" s="106"/>
      <c r="H1006" s="106"/>
      <c r="I1006" s="106"/>
      <c r="J1006" s="106"/>
      <c r="K1006" s="106"/>
      <c r="L1006" s="106"/>
      <c r="M1006" s="106"/>
    </row>
    <row r="1007" customHeight="1" spans="1:13">
      <c r="A1007" s="106"/>
      <c r="B1007" s="106"/>
      <c r="C1007" s="106"/>
      <c r="D1007" s="106"/>
      <c r="E1007" s="106"/>
      <c r="F1007" s="106"/>
      <c r="G1007" s="106"/>
      <c r="H1007" s="106"/>
      <c r="I1007" s="106"/>
      <c r="J1007" s="106"/>
      <c r="K1007" s="106"/>
      <c r="L1007" s="106"/>
      <c r="M1007" s="106"/>
    </row>
    <row r="1008" customHeight="1" spans="1:13">
      <c r="A1008" s="106"/>
      <c r="B1008" s="106"/>
      <c r="C1008" s="106"/>
      <c r="D1008" s="106"/>
      <c r="E1008" s="106"/>
      <c r="F1008" s="106"/>
      <c r="G1008" s="106"/>
      <c r="H1008" s="106"/>
      <c r="I1008" s="106"/>
      <c r="J1008" s="106"/>
      <c r="K1008" s="106"/>
      <c r="L1008" s="106"/>
      <c r="M1008" s="106"/>
    </row>
    <row r="1009" customHeight="1" spans="1:13">
      <c r="A1009" s="106"/>
      <c r="B1009" s="106"/>
      <c r="C1009" s="106"/>
      <c r="D1009" s="106"/>
      <c r="E1009" s="106"/>
      <c r="F1009" s="106"/>
      <c r="G1009" s="106"/>
      <c r="H1009" s="106"/>
      <c r="I1009" s="106"/>
      <c r="J1009" s="106"/>
      <c r="K1009" s="106"/>
      <c r="L1009" s="106"/>
      <c r="M1009" s="106"/>
    </row>
    <row r="1010" customHeight="1" spans="1:13">
      <c r="A1010" s="106"/>
      <c r="B1010" s="106"/>
      <c r="C1010" s="106"/>
      <c r="D1010" s="106"/>
      <c r="E1010" s="106"/>
      <c r="F1010" s="106"/>
      <c r="G1010" s="106"/>
      <c r="H1010" s="106"/>
      <c r="I1010" s="106"/>
      <c r="J1010" s="106"/>
      <c r="K1010" s="106"/>
      <c r="L1010" s="106"/>
      <c r="M1010" s="106"/>
    </row>
    <row r="1011" customHeight="1" spans="1:13">
      <c r="A1011" s="106"/>
      <c r="B1011" s="106"/>
      <c r="C1011" s="106"/>
      <c r="D1011" s="106"/>
      <c r="E1011" s="106"/>
      <c r="F1011" s="106"/>
      <c r="G1011" s="106"/>
      <c r="H1011" s="106"/>
      <c r="I1011" s="106"/>
      <c r="J1011" s="106"/>
      <c r="K1011" s="106"/>
      <c r="L1011" s="106"/>
      <c r="M1011" s="106"/>
    </row>
    <row r="1012" customHeight="1" spans="1:13">
      <c r="A1012" s="106"/>
      <c r="B1012" s="106"/>
      <c r="C1012" s="106"/>
      <c r="D1012" s="106"/>
      <c r="E1012" s="106"/>
      <c r="F1012" s="106"/>
      <c r="G1012" s="106"/>
      <c r="H1012" s="106"/>
      <c r="I1012" s="106"/>
      <c r="J1012" s="106"/>
      <c r="K1012" s="106"/>
      <c r="L1012" s="106"/>
      <c r="M1012" s="106"/>
    </row>
    <row r="1013" customHeight="1" spans="1:13">
      <c r="A1013" s="106"/>
      <c r="B1013" s="106"/>
      <c r="C1013" s="106"/>
      <c r="D1013" s="106"/>
      <c r="E1013" s="106"/>
      <c r="F1013" s="106"/>
      <c r="G1013" s="106"/>
      <c r="H1013" s="106"/>
      <c r="I1013" s="106"/>
      <c r="J1013" s="106"/>
      <c r="K1013" s="106"/>
      <c r="L1013" s="106"/>
      <c r="M1013" s="106"/>
    </row>
    <row r="1014" customHeight="1" spans="1:13">
      <c r="A1014" s="106"/>
      <c r="B1014" s="106"/>
      <c r="C1014" s="106"/>
      <c r="D1014" s="106"/>
      <c r="E1014" s="106"/>
      <c r="F1014" s="106"/>
      <c r="G1014" s="106"/>
      <c r="H1014" s="106"/>
      <c r="I1014" s="106"/>
      <c r="J1014" s="106"/>
      <c r="K1014" s="106"/>
      <c r="L1014" s="106"/>
      <c r="M1014" s="106"/>
    </row>
    <row r="1015" customHeight="1" spans="1:13">
      <c r="A1015" s="106"/>
      <c r="B1015" s="106"/>
      <c r="C1015" s="106"/>
      <c r="D1015" s="106"/>
      <c r="E1015" s="106"/>
      <c r="F1015" s="106"/>
      <c r="G1015" s="106"/>
      <c r="H1015" s="106"/>
      <c r="I1015" s="106"/>
      <c r="J1015" s="106"/>
      <c r="K1015" s="106"/>
      <c r="L1015" s="106"/>
      <c r="M1015" s="106"/>
    </row>
    <row r="1016" customHeight="1" spans="1:13">
      <c r="A1016" s="106"/>
      <c r="B1016" s="106"/>
      <c r="C1016" s="106"/>
      <c r="D1016" s="106"/>
      <c r="E1016" s="106"/>
      <c r="F1016" s="106"/>
      <c r="G1016" s="106"/>
      <c r="H1016" s="106"/>
      <c r="I1016" s="106"/>
      <c r="J1016" s="106"/>
      <c r="K1016" s="106"/>
      <c r="L1016" s="106"/>
      <c r="M1016" s="106"/>
    </row>
    <row r="1017" customHeight="1" spans="1:13">
      <c r="A1017" s="106"/>
      <c r="B1017" s="106"/>
      <c r="C1017" s="106"/>
      <c r="D1017" s="106"/>
      <c r="E1017" s="106"/>
      <c r="F1017" s="106"/>
      <c r="G1017" s="106"/>
      <c r="H1017" s="106"/>
      <c r="I1017" s="106"/>
      <c r="J1017" s="106"/>
      <c r="K1017" s="106"/>
      <c r="L1017" s="106"/>
      <c r="M1017" s="106"/>
    </row>
    <row r="1018" customHeight="1" spans="1:13">
      <c r="A1018" s="106"/>
      <c r="B1018" s="106"/>
      <c r="C1018" s="106"/>
      <c r="D1018" s="106"/>
      <c r="E1018" s="106"/>
      <c r="F1018" s="106"/>
      <c r="G1018" s="106"/>
      <c r="H1018" s="106"/>
      <c r="I1018" s="106"/>
      <c r="J1018" s="106"/>
      <c r="K1018" s="106"/>
      <c r="L1018" s="106"/>
      <c r="M1018" s="106"/>
    </row>
    <row r="1019" customHeight="1" spans="1:13">
      <c r="A1019" s="106"/>
      <c r="B1019" s="106"/>
      <c r="C1019" s="106"/>
      <c r="D1019" s="106"/>
      <c r="E1019" s="106"/>
      <c r="F1019" s="106"/>
      <c r="G1019" s="106"/>
      <c r="H1019" s="106"/>
      <c r="I1019" s="106"/>
      <c r="J1019" s="106"/>
      <c r="K1019" s="106"/>
      <c r="L1019" s="106"/>
      <c r="M1019" s="106"/>
    </row>
    <row r="1020" customHeight="1" spans="1:13">
      <c r="A1020" s="106"/>
      <c r="B1020" s="106"/>
      <c r="C1020" s="106"/>
      <c r="D1020" s="106"/>
      <c r="E1020" s="106"/>
      <c r="F1020" s="106"/>
      <c r="G1020" s="106"/>
      <c r="H1020" s="106"/>
      <c r="I1020" s="106"/>
      <c r="J1020" s="106"/>
      <c r="K1020" s="106"/>
      <c r="L1020" s="106"/>
      <c r="M1020" s="106"/>
    </row>
    <row r="1021" customHeight="1" spans="1:13">
      <c r="A1021" s="106"/>
      <c r="B1021" s="106"/>
      <c r="C1021" s="106"/>
      <c r="D1021" s="106"/>
      <c r="E1021" s="106"/>
      <c r="F1021" s="106"/>
      <c r="G1021" s="106"/>
      <c r="H1021" s="106"/>
      <c r="I1021" s="106"/>
      <c r="J1021" s="106"/>
      <c r="K1021" s="106"/>
      <c r="L1021" s="106"/>
      <c r="M1021" s="106"/>
    </row>
    <row r="1022" customHeight="1" spans="1:13">
      <c r="A1022" s="106"/>
      <c r="B1022" s="106"/>
      <c r="C1022" s="106"/>
      <c r="D1022" s="106"/>
      <c r="E1022" s="106"/>
      <c r="F1022" s="106"/>
      <c r="G1022" s="106"/>
      <c r="H1022" s="106"/>
      <c r="I1022" s="106"/>
      <c r="J1022" s="106"/>
      <c r="K1022" s="106"/>
      <c r="L1022" s="106"/>
      <c r="M1022" s="106"/>
    </row>
    <row r="1023" customHeight="1" spans="1:13">
      <c r="A1023" s="106"/>
      <c r="B1023" s="106"/>
      <c r="C1023" s="106"/>
      <c r="D1023" s="106"/>
      <c r="E1023" s="106"/>
      <c r="F1023" s="106"/>
      <c r="G1023" s="106"/>
      <c r="H1023" s="106"/>
      <c r="I1023" s="106"/>
      <c r="J1023" s="106"/>
      <c r="K1023" s="106"/>
      <c r="L1023" s="106"/>
      <c r="M1023" s="106"/>
    </row>
    <row r="1024" customHeight="1" spans="1:13">
      <c r="A1024" s="106"/>
      <c r="B1024" s="106"/>
      <c r="C1024" s="106"/>
      <c r="D1024" s="106"/>
      <c r="E1024" s="106"/>
      <c r="F1024" s="106"/>
      <c r="G1024" s="106"/>
      <c r="H1024" s="106"/>
      <c r="I1024" s="106"/>
      <c r="J1024" s="106"/>
      <c r="K1024" s="106"/>
      <c r="L1024" s="106"/>
      <c r="M1024" s="106"/>
    </row>
    <row r="1025" customHeight="1" spans="1:13">
      <c r="A1025" s="106"/>
      <c r="B1025" s="106"/>
      <c r="C1025" s="106"/>
      <c r="D1025" s="106"/>
      <c r="E1025" s="106"/>
      <c r="F1025" s="106"/>
      <c r="G1025" s="106"/>
      <c r="H1025" s="106"/>
      <c r="I1025" s="106"/>
      <c r="J1025" s="106"/>
      <c r="K1025" s="106"/>
      <c r="L1025" s="106"/>
      <c r="M1025" s="106"/>
    </row>
    <row r="1026" customHeight="1" spans="1:13">
      <c r="A1026" s="106"/>
      <c r="B1026" s="106"/>
      <c r="C1026" s="106"/>
      <c r="D1026" s="106"/>
      <c r="E1026" s="106"/>
      <c r="F1026" s="106"/>
      <c r="G1026" s="106"/>
      <c r="H1026" s="106"/>
      <c r="I1026" s="106"/>
      <c r="J1026" s="106"/>
      <c r="K1026" s="106"/>
      <c r="L1026" s="106"/>
      <c r="M1026" s="106"/>
    </row>
    <row r="1027" customHeight="1" spans="1:13">
      <c r="A1027" s="106"/>
      <c r="B1027" s="106"/>
      <c r="C1027" s="106"/>
      <c r="D1027" s="106"/>
      <c r="E1027" s="106"/>
      <c r="F1027" s="106"/>
      <c r="G1027" s="106"/>
      <c r="H1027" s="106"/>
      <c r="I1027" s="106"/>
      <c r="J1027" s="106"/>
      <c r="K1027" s="106"/>
      <c r="L1027" s="106"/>
      <c r="M1027" s="106"/>
    </row>
    <row r="1028" customHeight="1" spans="1:13">
      <c r="A1028" s="106"/>
      <c r="B1028" s="106"/>
      <c r="C1028" s="106"/>
      <c r="D1028" s="106"/>
      <c r="E1028" s="106"/>
      <c r="F1028" s="106"/>
      <c r="G1028" s="106"/>
      <c r="H1028" s="106"/>
      <c r="I1028" s="106"/>
      <c r="J1028" s="106"/>
      <c r="K1028" s="106"/>
      <c r="L1028" s="106"/>
      <c r="M1028" s="106"/>
    </row>
    <row r="1029" customHeight="1" spans="1:13">
      <c r="A1029" s="106"/>
      <c r="B1029" s="106"/>
      <c r="C1029" s="106"/>
      <c r="D1029" s="106"/>
      <c r="E1029" s="106"/>
      <c r="F1029" s="106"/>
      <c r="G1029" s="106"/>
      <c r="H1029" s="106"/>
      <c r="I1029" s="106"/>
      <c r="J1029" s="106"/>
      <c r="K1029" s="106"/>
      <c r="L1029" s="106"/>
      <c r="M1029" s="106"/>
    </row>
    <row r="1030" customHeight="1" spans="1:13">
      <c r="A1030" s="106"/>
      <c r="B1030" s="106"/>
      <c r="C1030" s="106"/>
      <c r="D1030" s="106"/>
      <c r="E1030" s="106"/>
      <c r="F1030" s="106"/>
      <c r="G1030" s="106"/>
      <c r="H1030" s="106"/>
      <c r="I1030" s="106"/>
      <c r="J1030" s="106"/>
      <c r="K1030" s="106"/>
      <c r="L1030" s="106"/>
      <c r="M1030" s="106"/>
    </row>
    <row r="1031" customHeight="1" spans="1:13">
      <c r="A1031" s="106"/>
      <c r="B1031" s="106"/>
      <c r="C1031" s="106"/>
      <c r="D1031" s="106"/>
      <c r="E1031" s="106"/>
      <c r="F1031" s="106"/>
      <c r="G1031" s="106"/>
      <c r="H1031" s="106"/>
      <c r="I1031" s="106"/>
      <c r="J1031" s="106"/>
      <c r="K1031" s="106"/>
      <c r="L1031" s="106"/>
      <c r="M1031" s="106"/>
    </row>
    <row r="1032" customHeight="1" spans="1:13">
      <c r="A1032" s="106"/>
      <c r="B1032" s="106"/>
      <c r="C1032" s="106"/>
      <c r="D1032" s="106"/>
      <c r="E1032" s="106"/>
      <c r="F1032" s="106"/>
      <c r="G1032" s="106"/>
      <c r="H1032" s="106"/>
      <c r="I1032" s="106"/>
      <c r="J1032" s="106"/>
      <c r="K1032" s="106"/>
      <c r="L1032" s="106"/>
      <c r="M1032" s="106"/>
    </row>
    <row r="1033" customHeight="1" spans="1:13">
      <c r="A1033" s="106"/>
      <c r="B1033" s="106"/>
      <c r="C1033" s="106"/>
      <c r="D1033" s="106"/>
      <c r="E1033" s="106"/>
      <c r="F1033" s="106"/>
      <c r="G1033" s="106"/>
      <c r="H1033" s="106"/>
      <c r="I1033" s="106"/>
      <c r="J1033" s="106"/>
      <c r="K1033" s="106"/>
      <c r="L1033" s="106"/>
      <c r="M1033" s="106"/>
    </row>
    <row r="1034" customHeight="1" spans="1:13">
      <c r="A1034" s="106"/>
      <c r="B1034" s="106"/>
      <c r="C1034" s="106"/>
      <c r="D1034" s="106"/>
      <c r="E1034" s="106"/>
      <c r="F1034" s="106"/>
      <c r="G1034" s="106"/>
      <c r="H1034" s="106"/>
      <c r="I1034" s="106"/>
      <c r="J1034" s="106"/>
      <c r="K1034" s="106"/>
      <c r="L1034" s="106"/>
      <c r="M1034" s="106"/>
    </row>
    <row r="1035" customHeight="1" spans="1:13">
      <c r="A1035" s="106"/>
      <c r="B1035" s="106"/>
      <c r="C1035" s="106"/>
      <c r="D1035" s="106"/>
      <c r="E1035" s="106"/>
      <c r="F1035" s="106"/>
      <c r="G1035" s="106"/>
      <c r="H1035" s="106"/>
      <c r="I1035" s="106"/>
      <c r="J1035" s="106"/>
      <c r="K1035" s="106"/>
      <c r="L1035" s="106"/>
      <c r="M1035" s="106"/>
    </row>
    <row r="1036" customHeight="1" spans="1:13">
      <c r="A1036" s="106"/>
      <c r="B1036" s="106"/>
      <c r="C1036" s="106"/>
      <c r="D1036" s="106"/>
      <c r="E1036" s="106"/>
      <c r="F1036" s="106"/>
      <c r="G1036" s="106"/>
      <c r="H1036" s="106"/>
      <c r="I1036" s="106"/>
      <c r="J1036" s="106"/>
      <c r="K1036" s="106"/>
      <c r="L1036" s="106"/>
      <c r="M1036" s="106"/>
    </row>
    <row r="1037" customHeight="1" spans="1:13">
      <c r="A1037" s="106"/>
      <c r="B1037" s="106"/>
      <c r="C1037" s="106"/>
      <c r="D1037" s="106"/>
      <c r="E1037" s="106"/>
      <c r="F1037" s="106"/>
      <c r="G1037" s="106"/>
      <c r="H1037" s="106"/>
      <c r="I1037" s="106"/>
      <c r="J1037" s="106"/>
      <c r="K1037" s="106"/>
      <c r="L1037" s="106"/>
      <c r="M1037" s="106"/>
    </row>
    <row r="1038" customHeight="1" spans="1:13">
      <c r="A1038" s="106"/>
      <c r="B1038" s="106"/>
      <c r="C1038" s="106"/>
      <c r="D1038" s="106"/>
      <c r="E1038" s="106"/>
      <c r="F1038" s="106"/>
      <c r="G1038" s="106"/>
      <c r="H1038" s="106"/>
      <c r="I1038" s="106"/>
      <c r="J1038" s="106"/>
      <c r="K1038" s="106"/>
      <c r="L1038" s="106"/>
      <c r="M1038" s="106"/>
    </row>
    <row r="1039" customHeight="1" spans="1:13">
      <c r="A1039" s="106"/>
      <c r="B1039" s="106"/>
      <c r="C1039" s="106"/>
      <c r="D1039" s="106"/>
      <c r="E1039" s="106"/>
      <c r="F1039" s="106"/>
      <c r="G1039" s="106"/>
      <c r="H1039" s="106"/>
      <c r="I1039" s="106"/>
      <c r="J1039" s="106"/>
      <c r="K1039" s="106"/>
      <c r="L1039" s="106"/>
      <c r="M1039" s="106"/>
    </row>
    <row r="1040" customHeight="1" spans="1:13">
      <c r="A1040" s="106"/>
      <c r="B1040" s="106"/>
      <c r="C1040" s="106"/>
      <c r="D1040" s="106"/>
      <c r="E1040" s="106"/>
      <c r="F1040" s="106"/>
      <c r="G1040" s="106"/>
      <c r="H1040" s="106"/>
      <c r="I1040" s="106"/>
      <c r="J1040" s="106"/>
      <c r="K1040" s="106"/>
      <c r="L1040" s="106"/>
      <c r="M1040" s="106"/>
    </row>
    <row r="1041" customHeight="1" spans="1:13">
      <c r="A1041" s="106"/>
      <c r="B1041" s="106"/>
      <c r="C1041" s="106"/>
      <c r="D1041" s="106"/>
      <c r="E1041" s="106"/>
      <c r="F1041" s="106"/>
      <c r="G1041" s="106"/>
      <c r="H1041" s="106"/>
      <c r="I1041" s="106"/>
      <c r="J1041" s="106"/>
      <c r="K1041" s="106"/>
      <c r="L1041" s="106"/>
      <c r="M1041" s="106"/>
    </row>
    <row r="1042" customHeight="1" spans="1:13">
      <c r="A1042" s="106"/>
      <c r="B1042" s="106"/>
      <c r="C1042" s="106"/>
      <c r="D1042" s="106"/>
      <c r="E1042" s="106"/>
      <c r="F1042" s="106"/>
      <c r="G1042" s="106"/>
      <c r="H1042" s="106"/>
      <c r="I1042" s="106"/>
      <c r="J1042" s="106"/>
      <c r="K1042" s="106"/>
      <c r="L1042" s="106"/>
      <c r="M1042" s="106"/>
    </row>
    <row r="1043" customHeight="1" spans="1:13">
      <c r="A1043" s="106"/>
      <c r="B1043" s="106"/>
      <c r="C1043" s="106"/>
      <c r="D1043" s="106"/>
      <c r="E1043" s="106"/>
      <c r="F1043" s="106"/>
      <c r="G1043" s="106"/>
      <c r="H1043" s="106"/>
      <c r="I1043" s="106"/>
      <c r="J1043" s="106"/>
      <c r="K1043" s="106"/>
      <c r="L1043" s="106"/>
      <c r="M1043" s="106"/>
    </row>
    <row r="1044" customHeight="1" spans="1:13">
      <c r="A1044" s="106"/>
      <c r="B1044" s="106"/>
      <c r="C1044" s="106"/>
      <c r="D1044" s="106"/>
      <c r="E1044" s="106"/>
      <c r="F1044" s="106"/>
      <c r="G1044" s="106"/>
      <c r="H1044" s="106"/>
      <c r="I1044" s="106"/>
      <c r="J1044" s="106"/>
      <c r="K1044" s="106"/>
      <c r="L1044" s="106"/>
      <c r="M1044" s="106"/>
    </row>
    <row r="1045" customHeight="1" spans="1:13">
      <c r="A1045" s="106"/>
      <c r="B1045" s="106"/>
      <c r="C1045" s="106"/>
      <c r="D1045" s="106"/>
      <c r="E1045" s="106"/>
      <c r="F1045" s="106"/>
      <c r="G1045" s="106"/>
      <c r="H1045" s="106"/>
      <c r="I1045" s="106"/>
      <c r="J1045" s="106"/>
      <c r="K1045" s="106"/>
      <c r="L1045" s="106"/>
      <c r="M1045" s="106"/>
    </row>
    <row r="1046" customHeight="1" spans="1:13">
      <c r="A1046" s="106"/>
      <c r="B1046" s="106"/>
      <c r="C1046" s="106"/>
      <c r="D1046" s="106"/>
      <c r="E1046" s="106"/>
      <c r="F1046" s="106"/>
      <c r="G1046" s="106"/>
      <c r="H1046" s="106"/>
      <c r="I1046" s="106"/>
      <c r="J1046" s="106"/>
      <c r="K1046" s="106"/>
      <c r="L1046" s="106"/>
      <c r="M1046" s="106"/>
    </row>
    <row r="1047" customHeight="1" spans="1:13">
      <c r="A1047" s="106"/>
      <c r="B1047" s="106"/>
      <c r="C1047" s="106"/>
      <c r="D1047" s="106"/>
      <c r="E1047" s="106"/>
      <c r="F1047" s="106"/>
      <c r="G1047" s="106"/>
      <c r="H1047" s="106"/>
      <c r="I1047" s="106"/>
      <c r="J1047" s="106"/>
      <c r="K1047" s="106"/>
      <c r="L1047" s="106"/>
      <c r="M1047" s="106"/>
    </row>
    <row r="1048" customHeight="1" spans="1:13">
      <c r="A1048" s="106"/>
      <c r="B1048" s="106"/>
      <c r="C1048" s="106"/>
      <c r="D1048" s="106"/>
      <c r="E1048" s="106"/>
      <c r="F1048" s="106"/>
      <c r="G1048" s="106"/>
      <c r="H1048" s="106"/>
      <c r="I1048" s="106"/>
      <c r="J1048" s="106"/>
      <c r="K1048" s="106"/>
      <c r="L1048" s="106"/>
      <c r="M1048" s="106"/>
    </row>
    <row r="1049" customHeight="1" spans="1:13">
      <c r="A1049" s="106"/>
      <c r="B1049" s="106"/>
      <c r="C1049" s="106"/>
      <c r="D1049" s="106"/>
      <c r="E1049" s="106"/>
      <c r="F1049" s="106"/>
      <c r="G1049" s="106"/>
      <c r="H1049" s="106"/>
      <c r="I1049" s="106"/>
      <c r="J1049" s="106"/>
      <c r="K1049" s="106"/>
      <c r="L1049" s="106"/>
      <c r="M1049" s="106"/>
    </row>
    <row r="1050" customHeight="1" spans="1:13">
      <c r="A1050" s="106"/>
      <c r="B1050" s="106"/>
      <c r="C1050" s="106"/>
      <c r="D1050" s="106"/>
      <c r="E1050" s="106"/>
      <c r="F1050" s="106"/>
      <c r="G1050" s="106"/>
      <c r="H1050" s="106"/>
      <c r="I1050" s="106"/>
      <c r="J1050" s="106"/>
      <c r="K1050" s="106"/>
      <c r="L1050" s="106"/>
      <c r="M1050" s="106"/>
    </row>
    <row r="1051" customHeight="1" spans="1:13">
      <c r="A1051" s="106"/>
      <c r="B1051" s="106"/>
      <c r="C1051" s="106"/>
      <c r="D1051" s="106"/>
      <c r="E1051" s="106"/>
      <c r="F1051" s="106"/>
      <c r="G1051" s="106"/>
      <c r="H1051" s="106"/>
      <c r="I1051" s="106"/>
      <c r="J1051" s="106"/>
      <c r="K1051" s="106"/>
      <c r="L1051" s="106"/>
      <c r="M1051" s="106"/>
    </row>
    <row r="1052" customHeight="1" spans="1:13">
      <c r="A1052" s="106"/>
      <c r="B1052" s="106"/>
      <c r="C1052" s="106"/>
      <c r="D1052" s="106"/>
      <c r="E1052" s="106"/>
      <c r="F1052" s="106"/>
      <c r="G1052" s="106"/>
      <c r="H1052" s="106"/>
      <c r="I1052" s="106"/>
      <c r="J1052" s="106"/>
      <c r="K1052" s="106"/>
      <c r="L1052" s="106"/>
      <c r="M1052" s="106"/>
    </row>
    <row r="1053" customHeight="1" spans="1:13">
      <c r="A1053" s="106"/>
      <c r="B1053" s="106"/>
      <c r="C1053" s="106"/>
      <c r="D1053" s="106"/>
      <c r="E1053" s="106"/>
      <c r="F1053" s="106"/>
      <c r="G1053" s="106"/>
      <c r="H1053" s="106"/>
      <c r="I1053" s="106"/>
      <c r="J1053" s="106"/>
      <c r="K1053" s="106"/>
      <c r="L1053" s="106"/>
      <c r="M1053" s="106"/>
    </row>
    <row r="1054" customHeight="1" spans="1:13">
      <c r="A1054" s="106"/>
      <c r="B1054" s="106"/>
      <c r="C1054" s="106"/>
      <c r="D1054" s="106"/>
      <c r="E1054" s="106"/>
      <c r="F1054" s="106"/>
      <c r="G1054" s="106"/>
      <c r="H1054" s="106"/>
      <c r="I1054" s="106"/>
      <c r="J1054" s="106"/>
      <c r="K1054" s="106"/>
      <c r="L1054" s="106"/>
      <c r="M1054" s="106"/>
    </row>
    <row r="1055" customHeight="1" spans="1:13">
      <c r="A1055" s="106"/>
      <c r="B1055" s="106"/>
      <c r="C1055" s="106"/>
      <c r="D1055" s="106"/>
      <c r="E1055" s="106"/>
      <c r="F1055" s="106"/>
      <c r="G1055" s="106"/>
      <c r="H1055" s="106"/>
      <c r="I1055" s="106"/>
      <c r="J1055" s="106"/>
      <c r="K1055" s="106"/>
      <c r="L1055" s="106"/>
      <c r="M1055" s="106"/>
    </row>
    <row r="1056" customHeight="1" spans="1:13">
      <c r="A1056" s="106"/>
      <c r="B1056" s="106"/>
      <c r="C1056" s="106"/>
      <c r="D1056" s="106"/>
      <c r="E1056" s="106"/>
      <c r="F1056" s="106"/>
      <c r="G1056" s="106"/>
      <c r="H1056" s="106"/>
      <c r="I1056" s="106"/>
      <c r="J1056" s="106"/>
      <c r="K1056" s="106"/>
      <c r="L1056" s="106"/>
      <c r="M1056" s="106"/>
    </row>
    <row r="1057" customHeight="1" spans="1:13">
      <c r="A1057" s="106"/>
      <c r="B1057" s="106"/>
      <c r="C1057" s="106"/>
      <c r="D1057" s="106"/>
      <c r="E1057" s="106"/>
      <c r="F1057" s="106"/>
      <c r="G1057" s="106"/>
      <c r="H1057" s="106"/>
      <c r="I1057" s="106"/>
      <c r="J1057" s="106"/>
      <c r="K1057" s="106"/>
      <c r="L1057" s="106"/>
      <c r="M1057" s="106"/>
    </row>
    <row r="1058" customHeight="1" spans="1:13">
      <c r="A1058" s="106"/>
      <c r="B1058" s="106"/>
      <c r="C1058" s="106"/>
      <c r="D1058" s="106"/>
      <c r="E1058" s="106"/>
      <c r="F1058" s="106"/>
      <c r="G1058" s="106"/>
      <c r="H1058" s="106"/>
      <c r="I1058" s="106"/>
      <c r="J1058" s="106"/>
      <c r="K1058" s="106"/>
      <c r="L1058" s="106"/>
      <c r="M1058" s="106"/>
    </row>
    <row r="1059" customHeight="1" spans="1:13">
      <c r="A1059" s="106"/>
      <c r="B1059" s="106"/>
      <c r="C1059" s="106"/>
      <c r="D1059" s="106"/>
      <c r="E1059" s="106"/>
      <c r="F1059" s="106"/>
      <c r="G1059" s="106"/>
      <c r="H1059" s="106"/>
      <c r="I1059" s="106"/>
      <c r="J1059" s="106"/>
      <c r="K1059" s="106"/>
      <c r="L1059" s="106"/>
      <c r="M1059" s="106"/>
    </row>
    <row r="1060" customHeight="1" spans="1:13">
      <c r="A1060" s="106"/>
      <c r="B1060" s="106"/>
      <c r="C1060" s="106"/>
      <c r="D1060" s="106"/>
      <c r="E1060" s="106"/>
      <c r="F1060" s="106"/>
      <c r="G1060" s="106"/>
      <c r="H1060" s="106"/>
      <c r="I1060" s="106"/>
      <c r="J1060" s="106"/>
      <c r="K1060" s="106"/>
      <c r="L1060" s="106"/>
      <c r="M1060" s="106"/>
    </row>
    <row r="1061" customHeight="1" spans="1:13">
      <c r="A1061" s="106"/>
      <c r="B1061" s="106"/>
      <c r="C1061" s="106"/>
      <c r="D1061" s="106"/>
      <c r="E1061" s="106"/>
      <c r="F1061" s="106"/>
      <c r="G1061" s="106"/>
      <c r="H1061" s="106"/>
      <c r="I1061" s="106"/>
      <c r="J1061" s="106"/>
      <c r="K1061" s="106"/>
      <c r="L1061" s="106"/>
      <c r="M1061" s="106"/>
    </row>
    <row r="1062" customHeight="1" spans="1:13">
      <c r="A1062" s="106"/>
      <c r="B1062" s="106"/>
      <c r="C1062" s="106"/>
      <c r="D1062" s="106"/>
      <c r="E1062" s="106"/>
      <c r="F1062" s="106"/>
      <c r="G1062" s="106"/>
      <c r="H1062" s="106"/>
      <c r="I1062" s="106"/>
      <c r="J1062" s="106"/>
      <c r="K1062" s="106"/>
      <c r="L1062" s="106"/>
      <c r="M1062" s="106"/>
    </row>
    <row r="1063" customHeight="1" spans="1:13">
      <c r="A1063" s="106"/>
      <c r="B1063" s="106"/>
      <c r="C1063" s="106"/>
      <c r="D1063" s="106"/>
      <c r="E1063" s="106"/>
      <c r="F1063" s="106"/>
      <c r="G1063" s="106"/>
      <c r="H1063" s="106"/>
      <c r="I1063" s="106"/>
      <c r="J1063" s="106"/>
      <c r="K1063" s="106"/>
      <c r="L1063" s="106"/>
      <c r="M1063" s="106"/>
    </row>
    <row r="1064" customHeight="1" spans="1:13">
      <c r="A1064" s="106"/>
      <c r="B1064" s="106"/>
      <c r="C1064" s="106"/>
      <c r="D1064" s="106"/>
      <c r="E1064" s="106"/>
      <c r="F1064" s="106"/>
      <c r="G1064" s="106"/>
      <c r="H1064" s="106"/>
      <c r="I1064" s="106"/>
      <c r="J1064" s="106"/>
      <c r="K1064" s="106"/>
      <c r="L1064" s="106"/>
      <c r="M1064" s="106"/>
    </row>
    <row r="1065" customHeight="1" spans="1:13">
      <c r="A1065" s="106"/>
      <c r="B1065" s="106"/>
      <c r="C1065" s="106"/>
      <c r="D1065" s="106"/>
      <c r="E1065" s="106"/>
      <c r="F1065" s="106"/>
      <c r="G1065" s="106"/>
      <c r="H1065" s="106"/>
      <c r="I1065" s="106"/>
      <c r="J1065" s="106"/>
      <c r="K1065" s="106"/>
      <c r="L1065" s="106"/>
      <c r="M1065" s="106"/>
    </row>
    <row r="1066" customHeight="1" spans="1:13">
      <c r="A1066" s="106"/>
      <c r="B1066" s="106"/>
      <c r="C1066" s="106"/>
      <c r="D1066" s="106"/>
      <c r="E1066" s="106"/>
      <c r="F1066" s="106"/>
      <c r="G1066" s="106"/>
      <c r="H1066" s="106"/>
      <c r="I1066" s="106"/>
      <c r="J1066" s="106"/>
      <c r="K1066" s="106"/>
      <c r="L1066" s="106"/>
      <c r="M1066" s="106"/>
    </row>
    <row r="1067" customHeight="1" spans="1:13">
      <c r="A1067" s="106"/>
      <c r="B1067" s="106"/>
      <c r="C1067" s="106"/>
      <c r="D1067" s="106"/>
      <c r="E1067" s="106"/>
      <c r="F1067" s="106"/>
      <c r="G1067" s="106"/>
      <c r="H1067" s="106"/>
      <c r="I1067" s="106"/>
      <c r="J1067" s="106"/>
      <c r="K1067" s="106"/>
      <c r="L1067" s="106"/>
      <c r="M1067" s="106"/>
    </row>
    <row r="1068" customHeight="1" spans="1:13">
      <c r="A1068" s="106"/>
      <c r="B1068" s="106"/>
      <c r="C1068" s="106"/>
      <c r="D1068" s="106"/>
      <c r="E1068" s="106"/>
      <c r="F1068" s="106"/>
      <c r="G1068" s="106"/>
      <c r="H1068" s="106"/>
      <c r="I1068" s="106"/>
      <c r="J1068" s="106"/>
      <c r="K1068" s="106"/>
      <c r="L1068" s="106"/>
      <c r="M1068" s="106"/>
    </row>
    <row r="1069" customHeight="1" spans="1:13">
      <c r="A1069" s="106"/>
      <c r="B1069" s="106"/>
      <c r="C1069" s="106"/>
      <c r="D1069" s="106"/>
      <c r="E1069" s="106"/>
      <c r="F1069" s="106"/>
      <c r="G1069" s="106"/>
      <c r="H1069" s="106"/>
      <c r="I1069" s="106"/>
      <c r="J1069" s="106"/>
      <c r="K1069" s="106"/>
      <c r="L1069" s="106"/>
      <c r="M1069" s="106"/>
    </row>
    <row r="1070" customHeight="1" spans="1:13">
      <c r="A1070" s="106"/>
      <c r="B1070" s="106"/>
      <c r="C1070" s="106"/>
      <c r="D1070" s="106"/>
      <c r="E1070" s="106"/>
      <c r="F1070" s="106"/>
      <c r="G1070" s="106"/>
      <c r="H1070" s="106"/>
      <c r="I1070" s="106"/>
      <c r="J1070" s="106"/>
      <c r="K1070" s="106"/>
      <c r="L1070" s="106"/>
      <c r="M1070" s="106"/>
    </row>
    <row r="1071" customHeight="1" spans="1:13">
      <c r="A1071" s="106"/>
      <c r="B1071" s="106"/>
      <c r="C1071" s="106"/>
      <c r="D1071" s="106"/>
      <c r="E1071" s="106"/>
      <c r="F1071" s="106"/>
      <c r="G1071" s="106"/>
      <c r="H1071" s="106"/>
      <c r="I1071" s="106"/>
      <c r="J1071" s="106"/>
      <c r="K1071" s="106"/>
      <c r="L1071" s="106"/>
      <c r="M1071" s="106"/>
    </row>
    <row r="1072" customHeight="1" spans="1:13">
      <c r="A1072" s="106"/>
      <c r="B1072" s="106"/>
      <c r="C1072" s="106"/>
      <c r="D1072" s="106"/>
      <c r="E1072" s="106"/>
      <c r="F1072" s="106"/>
      <c r="G1072" s="106"/>
      <c r="H1072" s="106"/>
      <c r="I1072" s="106"/>
      <c r="J1072" s="106"/>
      <c r="K1072" s="106"/>
      <c r="L1072" s="106"/>
      <c r="M1072" s="106"/>
    </row>
    <row r="1073" customHeight="1" spans="1:13">
      <c r="A1073" s="106"/>
      <c r="B1073" s="106"/>
      <c r="C1073" s="106"/>
      <c r="D1073" s="106"/>
      <c r="E1073" s="106"/>
      <c r="F1073" s="106"/>
      <c r="G1073" s="106"/>
      <c r="H1073" s="106"/>
      <c r="I1073" s="106"/>
      <c r="J1073" s="106"/>
      <c r="K1073" s="106"/>
      <c r="L1073" s="106"/>
      <c r="M1073" s="106"/>
    </row>
    <row r="1074" customHeight="1" spans="1:13">
      <c r="A1074" s="106"/>
      <c r="B1074" s="106"/>
      <c r="C1074" s="106"/>
      <c r="D1074" s="106"/>
      <c r="E1074" s="106"/>
      <c r="F1074" s="106"/>
      <c r="G1074" s="106"/>
      <c r="H1074" s="106"/>
      <c r="I1074" s="106"/>
      <c r="J1074" s="106"/>
      <c r="K1074" s="106"/>
      <c r="L1074" s="106"/>
      <c r="M1074" s="106"/>
    </row>
    <row r="1075" customHeight="1" spans="1:13">
      <c r="A1075" s="106"/>
      <c r="B1075" s="106"/>
      <c r="C1075" s="106"/>
      <c r="D1075" s="106"/>
      <c r="E1075" s="106"/>
      <c r="F1075" s="106"/>
      <c r="G1075" s="106"/>
      <c r="H1075" s="106"/>
      <c r="I1075" s="106"/>
      <c r="J1075" s="106"/>
      <c r="K1075" s="106"/>
      <c r="L1075" s="106"/>
      <c r="M1075" s="106"/>
    </row>
    <row r="1076" customHeight="1" spans="1:13">
      <c r="A1076" s="106"/>
      <c r="B1076" s="106"/>
      <c r="C1076" s="106"/>
      <c r="D1076" s="106"/>
      <c r="E1076" s="106"/>
      <c r="F1076" s="106"/>
      <c r="G1076" s="106"/>
      <c r="H1076" s="106"/>
      <c r="I1076" s="106"/>
      <c r="J1076" s="106"/>
      <c r="K1076" s="106"/>
      <c r="L1076" s="106"/>
      <c r="M1076" s="106"/>
    </row>
    <row r="1077" customHeight="1" spans="1:13">
      <c r="A1077" s="106"/>
      <c r="B1077" s="106"/>
      <c r="C1077" s="106"/>
      <c r="D1077" s="106"/>
      <c r="E1077" s="106"/>
      <c r="F1077" s="106"/>
      <c r="G1077" s="106"/>
      <c r="H1077" s="106"/>
      <c r="I1077" s="106"/>
      <c r="J1077" s="106"/>
      <c r="K1077" s="106"/>
      <c r="L1077" s="106"/>
      <c r="M1077" s="106"/>
    </row>
    <row r="1078" customHeight="1" spans="1:13">
      <c r="A1078" s="106"/>
      <c r="B1078" s="106"/>
      <c r="C1078" s="106"/>
      <c r="D1078" s="106"/>
      <c r="E1078" s="106"/>
      <c r="F1078" s="106"/>
      <c r="G1078" s="106"/>
      <c r="H1078" s="106"/>
      <c r="I1078" s="106"/>
      <c r="J1078" s="106"/>
      <c r="K1078" s="106"/>
      <c r="L1078" s="106"/>
      <c r="M1078" s="106"/>
    </row>
    <row r="1079" customHeight="1" spans="1:13">
      <c r="A1079" s="106"/>
      <c r="B1079" s="106"/>
      <c r="C1079" s="106"/>
      <c r="D1079" s="106"/>
      <c r="E1079" s="106"/>
      <c r="F1079" s="106"/>
      <c r="G1079" s="106"/>
      <c r="H1079" s="106"/>
      <c r="I1079" s="106"/>
      <c r="J1079" s="106"/>
      <c r="K1079" s="106"/>
      <c r="L1079" s="106"/>
      <c r="M1079" s="106"/>
    </row>
    <row r="1080" customHeight="1" spans="1:13">
      <c r="A1080" s="106"/>
      <c r="B1080" s="106"/>
      <c r="C1080" s="106"/>
      <c r="D1080" s="106"/>
      <c r="E1080" s="106"/>
      <c r="F1080" s="106"/>
      <c r="G1080" s="106"/>
      <c r="H1080" s="106"/>
      <c r="I1080" s="106"/>
      <c r="J1080" s="106"/>
      <c r="K1080" s="106"/>
      <c r="L1080" s="106"/>
      <c r="M1080" s="106"/>
    </row>
    <row r="1081" customHeight="1" spans="1:13">
      <c r="A1081" s="106"/>
      <c r="B1081" s="106"/>
      <c r="C1081" s="106"/>
      <c r="D1081" s="106"/>
      <c r="E1081" s="106"/>
      <c r="F1081" s="106"/>
      <c r="G1081" s="106"/>
      <c r="H1081" s="106"/>
      <c r="I1081" s="106"/>
      <c r="J1081" s="106"/>
      <c r="K1081" s="106"/>
      <c r="L1081" s="106"/>
      <c r="M1081" s="106"/>
    </row>
    <row r="1082" customHeight="1" spans="1:13">
      <c r="A1082" s="106"/>
      <c r="B1082" s="106"/>
      <c r="C1082" s="106"/>
      <c r="D1082" s="106"/>
      <c r="E1082" s="106"/>
      <c r="F1082" s="106"/>
      <c r="G1082" s="106"/>
      <c r="H1082" s="106"/>
      <c r="I1082" s="106"/>
      <c r="J1082" s="106"/>
      <c r="K1082" s="106"/>
      <c r="L1082" s="106"/>
      <c r="M1082" s="106"/>
    </row>
    <row r="1083" customHeight="1" spans="1:13">
      <c r="A1083" s="106"/>
      <c r="B1083" s="106"/>
      <c r="C1083" s="106"/>
      <c r="D1083" s="106"/>
      <c r="E1083" s="106"/>
      <c r="F1083" s="106"/>
      <c r="G1083" s="106"/>
      <c r="H1083" s="106"/>
      <c r="I1083" s="106"/>
      <c r="J1083" s="106"/>
      <c r="K1083" s="106"/>
      <c r="L1083" s="106"/>
      <c r="M1083" s="106"/>
    </row>
    <row r="1084" customHeight="1" spans="1:13">
      <c r="A1084" s="106"/>
      <c r="B1084" s="106"/>
      <c r="C1084" s="106"/>
      <c r="D1084" s="106"/>
      <c r="E1084" s="106"/>
      <c r="F1084" s="106"/>
      <c r="G1084" s="106"/>
      <c r="H1084" s="106"/>
      <c r="I1084" s="106"/>
      <c r="J1084" s="106"/>
      <c r="K1084" s="106"/>
      <c r="L1084" s="106"/>
      <c r="M1084" s="106"/>
    </row>
    <row r="1085" customHeight="1" spans="1:13">
      <c r="A1085" s="106"/>
      <c r="B1085" s="106"/>
      <c r="C1085" s="106"/>
      <c r="D1085" s="106"/>
      <c r="E1085" s="106"/>
      <c r="F1085" s="106"/>
      <c r="G1085" s="106"/>
      <c r="H1085" s="106"/>
      <c r="I1085" s="106"/>
      <c r="J1085" s="106"/>
      <c r="K1085" s="106"/>
      <c r="L1085" s="106"/>
      <c r="M1085" s="106"/>
    </row>
    <row r="1086" customHeight="1" spans="1:13">
      <c r="A1086" s="106"/>
      <c r="B1086" s="106"/>
      <c r="C1086" s="106"/>
      <c r="D1086" s="106"/>
      <c r="E1086" s="106"/>
      <c r="F1086" s="106"/>
      <c r="G1086" s="106"/>
      <c r="H1086" s="106"/>
      <c r="I1086" s="106"/>
      <c r="J1086" s="106"/>
      <c r="K1086" s="106"/>
      <c r="L1086" s="106"/>
      <c r="M1086" s="106"/>
    </row>
  </sheetData>
  <conditionalFormatting sqref="K5:K491 K494:K580 K582:K620 K624:K683 K687:K718">
    <cfRule type="cellIs" dxfId="4" priority="1" operator="between">
      <formula>1</formula>
      <formula>19</formula>
    </cfRule>
    <cfRule type="cellIs" dxfId="5" priority="2" operator="between">
      <formula>20</formula>
      <formula>50</formula>
    </cfRule>
    <cfRule type="cellIs" dxfId="6" priority="3" operator="between">
      <formula>51</formula>
      <formula>120</formula>
    </cfRule>
    <cfRule type="cellIs" dxfId="7" priority="4" operator="between">
      <formula>121</formula>
      <formula>249</formula>
    </cfRule>
    <cfRule type="cellIs" dxfId="8" priority="5" operator="greaterThan">
      <formula>249</formula>
    </cfRule>
  </conditionalFormatting>
  <printOptions horizontalCentered="1" gridLines="1"/>
  <pageMargins left="0.7" right="0.7" top="0.75" bottom="0.75" header="0" footer="0"/>
  <pageSetup paperSize="1" fitToHeight="0" pageOrder="overThenDown" orientation="landscape" cellComments="atEnd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DD7E6B"/>
    <outlinePr summaryBelow="0" summaryRight="0"/>
  </sheetPr>
  <dimension ref="A1:Y1050"/>
  <sheetViews>
    <sheetView workbookViewId="0">
      <selection activeCell="A1" sqref="A1"/>
    </sheetView>
  </sheetViews>
  <sheetFormatPr defaultColWidth="12.6285714285714" defaultRowHeight="15.75" customHeight="1"/>
  <cols>
    <col min="8" max="8" width="23" customWidth="1"/>
    <col min="10" max="10" width="23.8761904761905" customWidth="1"/>
    <col min="19" max="19" width="15.3809523809524" customWidth="1"/>
  </cols>
  <sheetData>
    <row r="1" customHeight="1" spans="1:18">
      <c r="A1" s="162" t="e">
        <f>#REF!+1</f>
        <v>#REF!</v>
      </c>
      <c r="B1" s="3"/>
      <c r="C1" s="3"/>
      <c r="D1" s="91" t="s">
        <v>21</v>
      </c>
      <c r="E1" s="91" t="s">
        <v>2677</v>
      </c>
      <c r="F1" s="63">
        <v>2019</v>
      </c>
      <c r="G1" s="63" t="s">
        <v>956</v>
      </c>
      <c r="H1" s="63" t="s">
        <v>2678</v>
      </c>
      <c r="I1" s="63">
        <v>72</v>
      </c>
      <c r="J1" s="62"/>
      <c r="K1" s="63" t="s">
        <v>72</v>
      </c>
      <c r="L1" s="62"/>
      <c r="M1" s="3">
        <v>1</v>
      </c>
      <c r="P1" s="176"/>
      <c r="Q1" s="177"/>
      <c r="R1" s="220"/>
    </row>
    <row r="2" customHeight="1" spans="1:18">
      <c r="A2" s="162" t="e">
        <f t="shared" ref="A2:A14" si="0">A1+1</f>
        <v>#REF!</v>
      </c>
      <c r="B2" s="3"/>
      <c r="C2" s="3"/>
      <c r="D2" s="91" t="s">
        <v>16</v>
      </c>
      <c r="E2" s="91" t="s">
        <v>2679</v>
      </c>
      <c r="F2" s="63">
        <v>2019</v>
      </c>
      <c r="G2" s="63" t="s">
        <v>956</v>
      </c>
      <c r="H2" s="63" t="s">
        <v>1449</v>
      </c>
      <c r="I2" s="63">
        <v>555</v>
      </c>
      <c r="J2" s="63" t="s">
        <v>2680</v>
      </c>
      <c r="K2" s="63" t="s">
        <v>60</v>
      </c>
      <c r="L2" s="62"/>
      <c r="M2" s="3">
        <v>3</v>
      </c>
      <c r="P2" s="167"/>
      <c r="Q2" s="227"/>
      <c r="R2" s="228"/>
    </row>
    <row r="3" customHeight="1" spans="1:13">
      <c r="A3" s="162" t="e">
        <f t="shared" si="0"/>
        <v>#REF!</v>
      </c>
      <c r="B3" s="3"/>
      <c r="C3" s="3"/>
      <c r="D3" s="91" t="s">
        <v>16</v>
      </c>
      <c r="E3" s="91" t="s">
        <v>2681</v>
      </c>
      <c r="F3" s="63">
        <v>2019</v>
      </c>
      <c r="G3" s="63" t="s">
        <v>1852</v>
      </c>
      <c r="H3" s="63" t="s">
        <v>1449</v>
      </c>
      <c r="I3" s="63">
        <v>8</v>
      </c>
      <c r="J3" s="63" t="s">
        <v>1860</v>
      </c>
      <c r="K3" s="63" t="s">
        <v>63</v>
      </c>
      <c r="L3" s="62"/>
      <c r="M3" s="3">
        <v>3</v>
      </c>
    </row>
    <row r="4" customHeight="1" spans="1:13">
      <c r="A4" s="162" t="e">
        <f t="shared" si="0"/>
        <v>#REF!</v>
      </c>
      <c r="B4" s="3"/>
      <c r="C4" s="3"/>
      <c r="D4" s="91" t="s">
        <v>16</v>
      </c>
      <c r="E4" s="91" t="s">
        <v>2682</v>
      </c>
      <c r="F4" s="63">
        <v>2019</v>
      </c>
      <c r="G4" s="63" t="s">
        <v>2683</v>
      </c>
      <c r="H4" s="63" t="s">
        <v>1823</v>
      </c>
      <c r="I4" s="63">
        <v>14</v>
      </c>
      <c r="J4" s="62"/>
      <c r="K4" s="63" t="s">
        <v>60</v>
      </c>
      <c r="L4" s="62"/>
      <c r="M4" s="3">
        <v>3</v>
      </c>
    </row>
    <row r="5" customHeight="1" spans="1:13">
      <c r="A5" s="162" t="e">
        <f t="shared" si="0"/>
        <v>#REF!</v>
      </c>
      <c r="B5" s="3"/>
      <c r="C5" s="3"/>
      <c r="D5" s="91" t="s">
        <v>21</v>
      </c>
      <c r="E5" s="91" t="s">
        <v>2684</v>
      </c>
      <c r="F5" s="59">
        <v>2019</v>
      </c>
      <c r="G5" s="59" t="s">
        <v>1099</v>
      </c>
      <c r="H5" s="59" t="s">
        <v>1836</v>
      </c>
      <c r="I5" s="59">
        <v>182</v>
      </c>
      <c r="J5" s="60"/>
      <c r="K5" s="59" t="s">
        <v>30</v>
      </c>
      <c r="M5" s="3">
        <v>3</v>
      </c>
    </row>
    <row r="6" customHeight="1" spans="1:13">
      <c r="A6" s="162" t="e">
        <f t="shared" si="0"/>
        <v>#REF!</v>
      </c>
      <c r="B6" s="3"/>
      <c r="C6" s="3"/>
      <c r="D6" s="91" t="s">
        <v>21</v>
      </c>
      <c r="E6" s="91" t="s">
        <v>2685</v>
      </c>
      <c r="F6" s="63">
        <v>2019</v>
      </c>
      <c r="G6" s="63" t="s">
        <v>956</v>
      </c>
      <c r="H6" s="63" t="s">
        <v>2686</v>
      </c>
      <c r="I6" s="63">
        <v>134</v>
      </c>
      <c r="J6" s="62"/>
      <c r="K6" s="63" t="s">
        <v>25</v>
      </c>
      <c r="L6" s="62"/>
      <c r="M6" s="3">
        <v>4</v>
      </c>
    </row>
    <row r="7" customHeight="1" spans="1:13">
      <c r="A7" s="162" t="e">
        <f t="shared" si="0"/>
        <v>#REF!</v>
      </c>
      <c r="B7" s="3"/>
      <c r="C7" s="3"/>
      <c r="D7" s="91" t="s">
        <v>16</v>
      </c>
      <c r="E7" s="91" t="s">
        <v>2687</v>
      </c>
      <c r="F7" s="63">
        <v>2018</v>
      </c>
      <c r="G7" s="63" t="s">
        <v>786</v>
      </c>
      <c r="H7" s="63" t="s">
        <v>2688</v>
      </c>
      <c r="I7" s="63">
        <v>25</v>
      </c>
      <c r="J7" s="63" t="s">
        <v>2689</v>
      </c>
      <c r="K7" s="63" t="s">
        <v>63</v>
      </c>
      <c r="L7" s="62"/>
      <c r="M7" s="3">
        <v>5</v>
      </c>
    </row>
    <row r="8" customHeight="1" spans="1:13">
      <c r="A8" s="162" t="e">
        <f t="shared" si="0"/>
        <v>#REF!</v>
      </c>
      <c r="B8" s="3"/>
      <c r="C8" s="3"/>
      <c r="D8" s="91" t="s">
        <v>161</v>
      </c>
      <c r="E8" s="91" t="s">
        <v>2690</v>
      </c>
      <c r="F8" s="63">
        <v>2019</v>
      </c>
      <c r="G8" s="63" t="s">
        <v>1995</v>
      </c>
      <c r="H8" s="63" t="s">
        <v>2691</v>
      </c>
      <c r="I8" s="63">
        <v>206</v>
      </c>
      <c r="J8" s="62"/>
      <c r="K8" s="63" t="s">
        <v>72</v>
      </c>
      <c r="L8" s="62"/>
      <c r="M8" s="3">
        <v>5</v>
      </c>
    </row>
    <row r="9" customHeight="1" spans="1:13">
      <c r="A9" s="162" t="e">
        <f t="shared" si="0"/>
        <v>#REF!</v>
      </c>
      <c r="B9" s="3"/>
      <c r="C9" s="3"/>
      <c r="D9" s="91" t="s">
        <v>21</v>
      </c>
      <c r="E9" s="91" t="s">
        <v>2692</v>
      </c>
      <c r="F9" s="63">
        <v>2019</v>
      </c>
      <c r="G9" s="63" t="s">
        <v>956</v>
      </c>
      <c r="H9" s="63" t="s">
        <v>2693</v>
      </c>
      <c r="I9" s="63">
        <v>111</v>
      </c>
      <c r="J9" s="62"/>
      <c r="K9" s="63" t="s">
        <v>25</v>
      </c>
      <c r="L9" s="62"/>
      <c r="M9" s="3">
        <v>5</v>
      </c>
    </row>
    <row r="10" customHeight="1" spans="1:13">
      <c r="A10" s="162" t="e">
        <f t="shared" si="0"/>
        <v>#REF!</v>
      </c>
      <c r="B10" s="3"/>
      <c r="C10" s="3"/>
      <c r="D10" s="91" t="s">
        <v>21</v>
      </c>
      <c r="E10" s="91" t="s">
        <v>2694</v>
      </c>
      <c r="F10" s="63">
        <v>2019</v>
      </c>
      <c r="G10" s="63" t="s">
        <v>956</v>
      </c>
      <c r="H10" s="63" t="s">
        <v>2693</v>
      </c>
      <c r="I10" s="63">
        <v>111</v>
      </c>
      <c r="J10" s="62"/>
      <c r="K10" s="63" t="s">
        <v>25</v>
      </c>
      <c r="L10" s="62"/>
      <c r="M10" s="3">
        <v>5</v>
      </c>
    </row>
    <row r="11" customHeight="1" spans="1:13">
      <c r="A11" s="162" t="e">
        <f t="shared" si="0"/>
        <v>#REF!</v>
      </c>
      <c r="B11" s="3"/>
      <c r="C11" s="3"/>
      <c r="D11" s="91" t="s">
        <v>21</v>
      </c>
      <c r="E11" s="91" t="s">
        <v>2695</v>
      </c>
      <c r="F11" s="122">
        <v>2019</v>
      </c>
      <c r="G11" s="122" t="s">
        <v>1852</v>
      </c>
      <c r="H11" s="122" t="s">
        <v>2691</v>
      </c>
      <c r="I11" s="122">
        <v>206</v>
      </c>
      <c r="J11" s="123" t="s">
        <v>898</v>
      </c>
      <c r="K11" s="123" t="s">
        <v>72</v>
      </c>
      <c r="L11" s="62"/>
      <c r="M11" s="3">
        <v>5</v>
      </c>
    </row>
    <row r="12" customHeight="1" spans="1:13">
      <c r="A12" s="162" t="e">
        <f t="shared" si="0"/>
        <v>#REF!</v>
      </c>
      <c r="B12" s="3"/>
      <c r="C12" s="3"/>
      <c r="D12" s="91" t="s">
        <v>21</v>
      </c>
      <c r="E12" s="91" t="s">
        <v>2696</v>
      </c>
      <c r="F12" s="122">
        <v>2019</v>
      </c>
      <c r="G12" s="122" t="s">
        <v>884</v>
      </c>
      <c r="H12" s="122" t="s">
        <v>2697</v>
      </c>
      <c r="I12" s="122">
        <v>238</v>
      </c>
      <c r="J12" s="123" t="s">
        <v>2698</v>
      </c>
      <c r="K12" s="123" t="s">
        <v>862</v>
      </c>
      <c r="L12" s="62"/>
      <c r="M12" s="3">
        <v>5</v>
      </c>
    </row>
    <row r="13" customHeight="1" spans="1:13">
      <c r="A13" s="162" t="e">
        <f t="shared" si="0"/>
        <v>#REF!</v>
      </c>
      <c r="B13" s="3"/>
      <c r="C13" s="3"/>
      <c r="D13" s="91" t="s">
        <v>21</v>
      </c>
      <c r="E13" s="91" t="s">
        <v>2699</v>
      </c>
      <c r="F13" s="122">
        <v>2019</v>
      </c>
      <c r="G13" s="122" t="s">
        <v>786</v>
      </c>
      <c r="H13" s="122" t="s">
        <v>2697</v>
      </c>
      <c r="I13" s="122">
        <v>273</v>
      </c>
      <c r="J13" s="123" t="s">
        <v>1495</v>
      </c>
      <c r="K13" s="123" t="s">
        <v>25</v>
      </c>
      <c r="L13" s="62"/>
      <c r="M13" s="3">
        <v>5</v>
      </c>
    </row>
    <row r="14" customHeight="1" spans="1:13">
      <c r="A14" s="162" t="e">
        <f t="shared" si="0"/>
        <v>#REF!</v>
      </c>
      <c r="B14" s="3"/>
      <c r="C14" s="3"/>
      <c r="D14" s="91" t="s">
        <v>21</v>
      </c>
      <c r="E14" s="91" t="s">
        <v>2700</v>
      </c>
      <c r="F14" s="122">
        <v>2019</v>
      </c>
      <c r="G14" s="122" t="s">
        <v>1852</v>
      </c>
      <c r="H14" s="122" t="s">
        <v>2701</v>
      </c>
      <c r="I14" s="122">
        <v>299</v>
      </c>
      <c r="J14" s="123" t="s">
        <v>2702</v>
      </c>
      <c r="K14" s="123" t="s">
        <v>72</v>
      </c>
      <c r="L14" s="62"/>
      <c r="M14" s="3">
        <v>5</v>
      </c>
    </row>
    <row r="15" customHeight="1" spans="1:13">
      <c r="A15" s="162" t="e">
        <f>'Drop 1 Football'!A7+1</f>
        <v>#REF!</v>
      </c>
      <c r="B15" s="3"/>
      <c r="C15" s="3"/>
      <c r="D15" s="91" t="s">
        <v>16</v>
      </c>
      <c r="E15" s="91" t="s">
        <v>2703</v>
      </c>
      <c r="F15" s="63">
        <v>2019</v>
      </c>
      <c r="G15" s="63" t="s">
        <v>2704</v>
      </c>
      <c r="H15" s="63" t="s">
        <v>1449</v>
      </c>
      <c r="I15" s="63">
        <v>91</v>
      </c>
      <c r="J15" s="63" t="s">
        <v>1047</v>
      </c>
      <c r="K15" s="63" t="s">
        <v>2705</v>
      </c>
      <c r="L15" s="62"/>
      <c r="M15" s="3">
        <v>5</v>
      </c>
    </row>
    <row r="16" customHeight="1" spans="1:13">
      <c r="A16" s="162" t="e">
        <f t="shared" ref="A16:A18" si="1">A15+1</f>
        <v>#REF!</v>
      </c>
      <c r="B16" s="3"/>
      <c r="C16" s="3"/>
      <c r="D16" s="91" t="s">
        <v>16</v>
      </c>
      <c r="E16" s="91" t="s">
        <v>2706</v>
      </c>
      <c r="F16" s="63">
        <v>2019</v>
      </c>
      <c r="G16" s="63" t="s">
        <v>884</v>
      </c>
      <c r="H16" s="63" t="s">
        <v>1449</v>
      </c>
      <c r="I16" s="63">
        <v>223</v>
      </c>
      <c r="J16" s="63" t="s">
        <v>851</v>
      </c>
      <c r="K16" s="63" t="s">
        <v>63</v>
      </c>
      <c r="L16" s="62"/>
      <c r="M16" s="3">
        <v>5</v>
      </c>
    </row>
    <row r="17" customHeight="1" spans="1:13">
      <c r="A17" s="162" t="e">
        <f t="shared" si="1"/>
        <v>#REF!</v>
      </c>
      <c r="B17" s="3"/>
      <c r="C17" s="3"/>
      <c r="D17" s="91" t="s">
        <v>16</v>
      </c>
      <c r="E17" s="91" t="s">
        <v>2707</v>
      </c>
      <c r="F17" s="63">
        <v>2019</v>
      </c>
      <c r="G17" s="63" t="s">
        <v>956</v>
      </c>
      <c r="H17" s="63" t="s">
        <v>1449</v>
      </c>
      <c r="I17" s="63">
        <v>294</v>
      </c>
      <c r="J17" s="63" t="s">
        <v>2708</v>
      </c>
      <c r="K17" s="63" t="s">
        <v>63</v>
      </c>
      <c r="L17" s="62"/>
      <c r="M17" s="3">
        <v>5</v>
      </c>
    </row>
    <row r="18" customHeight="1" spans="1:13">
      <c r="A18" s="162" t="e">
        <f t="shared" si="1"/>
        <v>#REF!</v>
      </c>
      <c r="B18" s="3"/>
      <c r="C18" s="3"/>
      <c r="D18" s="91" t="s">
        <v>16</v>
      </c>
      <c r="E18" s="91" t="s">
        <v>2709</v>
      </c>
      <c r="F18" s="63">
        <v>2019</v>
      </c>
      <c r="G18" s="63" t="s">
        <v>786</v>
      </c>
      <c r="H18" s="63" t="s">
        <v>1449</v>
      </c>
      <c r="I18" s="63">
        <v>5</v>
      </c>
      <c r="J18" s="63" t="s">
        <v>901</v>
      </c>
      <c r="K18" s="63" t="s">
        <v>60</v>
      </c>
      <c r="L18" s="62"/>
      <c r="M18" s="3">
        <v>5</v>
      </c>
    </row>
    <row r="19" customHeight="1" spans="1:13">
      <c r="A19" s="162" t="e">
        <f>'Drop 1 Football'!A71+1</f>
        <v>#VALUE!</v>
      </c>
      <c r="B19" s="3"/>
      <c r="C19" s="3"/>
      <c r="D19" s="91" t="s">
        <v>21</v>
      </c>
      <c r="E19" s="91" t="s">
        <v>2710</v>
      </c>
      <c r="F19" s="63">
        <v>2019</v>
      </c>
      <c r="G19" s="67" t="s">
        <v>2711</v>
      </c>
      <c r="H19" s="123" t="s">
        <v>2712</v>
      </c>
      <c r="I19" s="63">
        <v>24</v>
      </c>
      <c r="J19" s="260" t="s">
        <v>2713</v>
      </c>
      <c r="K19" s="67" t="s">
        <v>30</v>
      </c>
      <c r="L19" s="62"/>
      <c r="M19" s="3">
        <v>5</v>
      </c>
    </row>
    <row r="20" customHeight="1" spans="1:13">
      <c r="A20" s="162" t="e">
        <f>'Drop 1 Baseball'!A8+1</f>
        <v>#VALUE!</v>
      </c>
      <c r="B20" s="3"/>
      <c r="C20" s="3"/>
      <c r="D20" s="91" t="s">
        <v>21</v>
      </c>
      <c r="E20" s="91" t="s">
        <v>2714</v>
      </c>
      <c r="F20" s="66">
        <v>1996</v>
      </c>
      <c r="G20" s="66" t="s">
        <v>2715</v>
      </c>
      <c r="H20" s="130" t="s">
        <v>1826</v>
      </c>
      <c r="I20" s="66">
        <v>35</v>
      </c>
      <c r="J20" s="88"/>
      <c r="K20" s="66" t="s">
        <v>2716</v>
      </c>
      <c r="L20" s="62"/>
      <c r="M20" s="3">
        <v>5</v>
      </c>
    </row>
    <row r="21" customHeight="1" spans="1:13">
      <c r="A21" s="162" t="e">
        <f t="shared" ref="A21:A25" si="2">A20+1</f>
        <v>#VALUE!</v>
      </c>
      <c r="B21" s="3"/>
      <c r="C21" s="3"/>
      <c r="D21" s="91" t="s">
        <v>21</v>
      </c>
      <c r="E21" s="91" t="s">
        <v>2717</v>
      </c>
      <c r="F21" s="3">
        <v>2019</v>
      </c>
      <c r="G21" s="3" t="s">
        <v>2718</v>
      </c>
      <c r="H21" s="3" t="s">
        <v>2719</v>
      </c>
      <c r="I21" s="3">
        <v>106</v>
      </c>
      <c r="J21" s="3" t="s">
        <v>2720</v>
      </c>
      <c r="K21" s="3" t="s">
        <v>72</v>
      </c>
      <c r="M21" s="3">
        <v>5</v>
      </c>
    </row>
    <row r="22" customHeight="1" spans="1:13">
      <c r="A22" s="162" t="e">
        <f t="shared" si="2"/>
        <v>#VALUE!</v>
      </c>
      <c r="B22" s="3"/>
      <c r="C22" s="3"/>
      <c r="D22" s="91" t="s">
        <v>21</v>
      </c>
      <c r="E22" s="91" t="s">
        <v>2721</v>
      </c>
      <c r="F22" s="3">
        <v>2019</v>
      </c>
      <c r="G22" s="3" t="s">
        <v>2718</v>
      </c>
      <c r="H22" s="3" t="s">
        <v>2722</v>
      </c>
      <c r="I22" s="3">
        <v>145</v>
      </c>
      <c r="K22" s="3" t="s">
        <v>25</v>
      </c>
      <c r="M22" s="3">
        <v>5</v>
      </c>
    </row>
    <row r="23" customHeight="1" spans="1:13">
      <c r="A23" s="162" t="e">
        <f t="shared" si="2"/>
        <v>#VALUE!</v>
      </c>
      <c r="B23" s="3"/>
      <c r="C23" s="3"/>
      <c r="D23" s="91" t="s">
        <v>21</v>
      </c>
      <c r="E23" s="91" t="s">
        <v>2723</v>
      </c>
      <c r="F23" s="66">
        <v>2019</v>
      </c>
      <c r="G23" s="66" t="s">
        <v>853</v>
      </c>
      <c r="H23" s="66" t="s">
        <v>2724</v>
      </c>
      <c r="I23" s="66">
        <v>215</v>
      </c>
      <c r="J23" s="88"/>
      <c r="K23" s="66" t="s">
        <v>666</v>
      </c>
      <c r="M23" s="3">
        <v>5</v>
      </c>
    </row>
    <row r="24" customHeight="1" spans="1:13">
      <c r="A24" s="162" t="e">
        <f t="shared" si="2"/>
        <v>#VALUE!</v>
      </c>
      <c r="B24" s="3"/>
      <c r="C24" s="3"/>
      <c r="D24" s="91" t="s">
        <v>66</v>
      </c>
      <c r="E24" s="91" t="s">
        <v>2725</v>
      </c>
      <c r="F24" s="59">
        <v>2019</v>
      </c>
      <c r="G24" s="59" t="s">
        <v>786</v>
      </c>
      <c r="H24" s="59" t="s">
        <v>2686</v>
      </c>
      <c r="I24" s="59">
        <v>266</v>
      </c>
      <c r="J24" s="60"/>
      <c r="K24" s="59" t="s">
        <v>462</v>
      </c>
      <c r="M24" s="3">
        <v>5</v>
      </c>
    </row>
    <row r="25" customHeight="1" spans="1:13">
      <c r="A25" s="162" t="e">
        <f t="shared" si="2"/>
        <v>#VALUE!</v>
      </c>
      <c r="B25" s="3"/>
      <c r="C25" s="3"/>
      <c r="D25" s="91" t="s">
        <v>66</v>
      </c>
      <c r="E25" s="91" t="s">
        <v>2726</v>
      </c>
      <c r="F25" s="66">
        <v>2018</v>
      </c>
      <c r="G25" s="66" t="s">
        <v>954</v>
      </c>
      <c r="H25" s="66" t="s">
        <v>2447</v>
      </c>
      <c r="I25" s="66">
        <v>132</v>
      </c>
      <c r="J25" s="88"/>
      <c r="K25" s="66" t="s">
        <v>462</v>
      </c>
      <c r="M25" s="3">
        <v>5</v>
      </c>
    </row>
    <row r="26" customHeight="1" spans="1:13">
      <c r="A26" s="162" t="e">
        <f>'Drop 1 Football'!A273+1</f>
        <v>#VALUE!</v>
      </c>
      <c r="B26" s="3"/>
      <c r="C26" s="3"/>
      <c r="D26" s="91" t="s">
        <v>66</v>
      </c>
      <c r="E26" s="250">
        <v>6365547</v>
      </c>
      <c r="F26" s="66">
        <v>2019</v>
      </c>
      <c r="G26" s="66" t="s">
        <v>956</v>
      </c>
      <c r="H26" s="66" t="s">
        <v>2247</v>
      </c>
      <c r="I26" s="66">
        <v>68</v>
      </c>
      <c r="J26" s="88"/>
      <c r="K26" s="66" t="s">
        <v>467</v>
      </c>
      <c r="M26" s="3">
        <v>5</v>
      </c>
    </row>
    <row r="27" customHeight="1" spans="1:13">
      <c r="A27" s="162" t="e">
        <f t="shared" ref="A27:A46" si="3">A26+1</f>
        <v>#VALUE!</v>
      </c>
      <c r="B27" s="3"/>
      <c r="C27" s="3"/>
      <c r="D27" s="91" t="s">
        <v>66</v>
      </c>
      <c r="E27" s="91" t="s">
        <v>2727</v>
      </c>
      <c r="F27" s="59">
        <v>2018</v>
      </c>
      <c r="G27" s="59" t="s">
        <v>786</v>
      </c>
      <c r="H27" s="59" t="s">
        <v>2728</v>
      </c>
      <c r="I27" s="59">
        <v>181</v>
      </c>
      <c r="J27" s="60"/>
      <c r="K27" s="59" t="s">
        <v>462</v>
      </c>
      <c r="M27" s="3">
        <v>5</v>
      </c>
    </row>
    <row r="28" customHeight="1" spans="1:13">
      <c r="A28" s="162" t="e">
        <f t="shared" si="3"/>
        <v>#VALUE!</v>
      </c>
      <c r="B28" s="3"/>
      <c r="C28" s="3"/>
      <c r="D28" s="91" t="s">
        <v>21</v>
      </c>
      <c r="E28" s="91" t="s">
        <v>2729</v>
      </c>
      <c r="F28" s="3">
        <v>2018</v>
      </c>
      <c r="G28" s="3" t="s">
        <v>2012</v>
      </c>
      <c r="H28" s="3" t="s">
        <v>2730</v>
      </c>
      <c r="I28" s="3">
        <v>180</v>
      </c>
      <c r="J28" s="3" t="s">
        <v>1811</v>
      </c>
      <c r="K28" s="3" t="s">
        <v>72</v>
      </c>
      <c r="M28" s="3">
        <v>5</v>
      </c>
    </row>
    <row r="29" customHeight="1" spans="1:13">
      <c r="A29" s="162" t="e">
        <f t="shared" si="3"/>
        <v>#VALUE!</v>
      </c>
      <c r="B29" s="3"/>
      <c r="C29" s="3"/>
      <c r="D29" s="91" t="s">
        <v>21</v>
      </c>
      <c r="E29" s="91" t="s">
        <v>2731</v>
      </c>
      <c r="F29" s="3">
        <v>2019</v>
      </c>
      <c r="G29" s="3" t="s">
        <v>909</v>
      </c>
      <c r="H29" s="3" t="s">
        <v>1990</v>
      </c>
      <c r="I29" s="3">
        <v>193</v>
      </c>
      <c r="J29" s="3" t="s">
        <v>2732</v>
      </c>
      <c r="K29" s="3" t="s">
        <v>72</v>
      </c>
      <c r="M29" s="3">
        <v>5</v>
      </c>
    </row>
    <row r="30" customHeight="1" spans="1:13">
      <c r="A30" s="162" t="e">
        <f t="shared" si="3"/>
        <v>#VALUE!</v>
      </c>
      <c r="B30" s="3"/>
      <c r="C30" s="3"/>
      <c r="D30" s="91" t="s">
        <v>21</v>
      </c>
      <c r="E30" s="91" t="s">
        <v>2733</v>
      </c>
      <c r="F30" s="3">
        <v>2019</v>
      </c>
      <c r="G30" s="3" t="s">
        <v>911</v>
      </c>
      <c r="H30" s="3" t="s">
        <v>2734</v>
      </c>
      <c r="I30" s="3">
        <v>95</v>
      </c>
      <c r="K30" s="3" t="s">
        <v>25</v>
      </c>
      <c r="M30" s="3">
        <v>5</v>
      </c>
    </row>
    <row r="31" customHeight="1" spans="1:13">
      <c r="A31" s="162" t="e">
        <f t="shared" si="3"/>
        <v>#VALUE!</v>
      </c>
      <c r="B31" s="3"/>
      <c r="C31" s="3"/>
      <c r="D31" s="91" t="s">
        <v>21</v>
      </c>
      <c r="E31" s="91" t="s">
        <v>2735</v>
      </c>
      <c r="F31" s="3">
        <v>2019</v>
      </c>
      <c r="G31" s="3" t="s">
        <v>911</v>
      </c>
      <c r="H31" s="3" t="s">
        <v>2734</v>
      </c>
      <c r="I31" s="3">
        <v>77</v>
      </c>
      <c r="K31" s="3" t="s">
        <v>25</v>
      </c>
      <c r="M31" s="3">
        <v>5</v>
      </c>
    </row>
    <row r="32" customHeight="1" spans="1:13">
      <c r="A32" s="162" t="e">
        <f t="shared" si="3"/>
        <v>#VALUE!</v>
      </c>
      <c r="B32" s="3"/>
      <c r="C32" s="3"/>
      <c r="D32" s="91" t="s">
        <v>21</v>
      </c>
      <c r="E32" s="91" t="s">
        <v>2736</v>
      </c>
      <c r="F32" s="3">
        <v>2019</v>
      </c>
      <c r="G32" s="3" t="s">
        <v>909</v>
      </c>
      <c r="H32" s="3" t="s">
        <v>2734</v>
      </c>
      <c r="I32" s="3">
        <v>165</v>
      </c>
      <c r="K32" s="3" t="s">
        <v>25</v>
      </c>
      <c r="M32" s="3">
        <v>5</v>
      </c>
    </row>
    <row r="33" customHeight="1" spans="1:13">
      <c r="A33" s="162" t="e">
        <f t="shared" si="3"/>
        <v>#VALUE!</v>
      </c>
      <c r="B33" s="3"/>
      <c r="C33" s="3"/>
      <c r="D33" s="91" t="s">
        <v>21</v>
      </c>
      <c r="E33" s="91" t="s">
        <v>2737</v>
      </c>
      <c r="F33" s="3">
        <v>2019</v>
      </c>
      <c r="G33" s="3" t="s">
        <v>911</v>
      </c>
      <c r="H33" s="3" t="s">
        <v>2734</v>
      </c>
      <c r="I33" s="3">
        <v>95</v>
      </c>
      <c r="J33" s="3" t="s">
        <v>2409</v>
      </c>
      <c r="K33" s="3" t="s">
        <v>25</v>
      </c>
      <c r="M33" s="3">
        <v>5</v>
      </c>
    </row>
    <row r="34" customHeight="1" spans="1:13">
      <c r="A34" s="162" t="e">
        <f t="shared" si="3"/>
        <v>#VALUE!</v>
      </c>
      <c r="B34" s="3"/>
      <c r="C34" s="3"/>
      <c r="D34" s="91" t="s">
        <v>21</v>
      </c>
      <c r="E34" s="91" t="s">
        <v>2738</v>
      </c>
      <c r="F34" s="3">
        <v>2019</v>
      </c>
      <c r="G34" s="3" t="s">
        <v>909</v>
      </c>
      <c r="H34" s="3" t="s">
        <v>1836</v>
      </c>
      <c r="I34" s="3">
        <v>182</v>
      </c>
      <c r="K34" s="3" t="s">
        <v>25</v>
      </c>
      <c r="M34" s="3">
        <v>5</v>
      </c>
    </row>
    <row r="35" customHeight="1" spans="1:13">
      <c r="A35" s="162" t="e">
        <f t="shared" si="3"/>
        <v>#VALUE!</v>
      </c>
      <c r="B35" s="3"/>
      <c r="C35" s="3"/>
      <c r="D35" s="91" t="s">
        <v>21</v>
      </c>
      <c r="E35" s="91" t="s">
        <v>2739</v>
      </c>
      <c r="F35" s="3">
        <v>2019</v>
      </c>
      <c r="G35" s="3" t="s">
        <v>909</v>
      </c>
      <c r="H35" s="3" t="s">
        <v>1836</v>
      </c>
      <c r="I35" s="3">
        <v>182</v>
      </c>
      <c r="K35" s="3" t="s">
        <v>25</v>
      </c>
      <c r="M35" s="3">
        <v>5</v>
      </c>
    </row>
    <row r="36" customHeight="1" spans="1:13">
      <c r="A36" s="162" t="e">
        <f t="shared" si="3"/>
        <v>#VALUE!</v>
      </c>
      <c r="B36" s="3"/>
      <c r="C36" s="3"/>
      <c r="D36" s="91" t="s">
        <v>21</v>
      </c>
      <c r="E36" s="91" t="s">
        <v>2740</v>
      </c>
      <c r="F36" s="3">
        <v>2019</v>
      </c>
      <c r="G36" s="3" t="s">
        <v>956</v>
      </c>
      <c r="H36" s="3" t="s">
        <v>1836</v>
      </c>
      <c r="I36" s="3">
        <v>107</v>
      </c>
      <c r="K36" s="3" t="s">
        <v>25</v>
      </c>
      <c r="M36" s="3">
        <v>5</v>
      </c>
    </row>
    <row r="37" customHeight="1" spans="1:13">
      <c r="A37" s="162" t="e">
        <f t="shared" si="3"/>
        <v>#VALUE!</v>
      </c>
      <c r="B37" s="3"/>
      <c r="C37" s="3"/>
      <c r="D37" s="91" t="s">
        <v>21</v>
      </c>
      <c r="E37" s="91" t="s">
        <v>2741</v>
      </c>
      <c r="F37" s="3">
        <v>2019</v>
      </c>
      <c r="G37" s="3" t="s">
        <v>1161</v>
      </c>
      <c r="H37" s="3" t="s">
        <v>2722</v>
      </c>
      <c r="I37" s="3">
        <v>211</v>
      </c>
      <c r="K37" s="3" t="s">
        <v>25</v>
      </c>
      <c r="M37" s="3">
        <v>5</v>
      </c>
    </row>
    <row r="38" customHeight="1" spans="1:13">
      <c r="A38" s="162" t="e">
        <f t="shared" si="3"/>
        <v>#VALUE!</v>
      </c>
      <c r="B38" s="3"/>
      <c r="C38" s="3"/>
      <c r="D38" s="91" t="s">
        <v>21</v>
      </c>
      <c r="E38" s="91" t="s">
        <v>2742</v>
      </c>
      <c r="F38" s="3">
        <v>2019</v>
      </c>
      <c r="G38" s="3" t="s">
        <v>1161</v>
      </c>
      <c r="H38" s="3" t="s">
        <v>2722</v>
      </c>
      <c r="I38" s="3">
        <v>211</v>
      </c>
      <c r="K38" s="3" t="s">
        <v>72</v>
      </c>
      <c r="M38" s="3">
        <v>5</v>
      </c>
    </row>
    <row r="39" customHeight="1" spans="1:13">
      <c r="A39" s="162" t="e">
        <f t="shared" si="3"/>
        <v>#VALUE!</v>
      </c>
      <c r="B39" s="3"/>
      <c r="C39" s="3"/>
      <c r="D39" s="91" t="s">
        <v>21</v>
      </c>
      <c r="E39" s="91" t="s">
        <v>2743</v>
      </c>
      <c r="F39" s="3">
        <v>2019</v>
      </c>
      <c r="G39" s="3" t="s">
        <v>1077</v>
      </c>
      <c r="H39" s="3" t="s">
        <v>2722</v>
      </c>
      <c r="I39" s="3">
        <v>48</v>
      </c>
      <c r="K39" s="3" t="s">
        <v>25</v>
      </c>
      <c r="M39" s="3">
        <v>5</v>
      </c>
    </row>
    <row r="40" customHeight="1" spans="1:13">
      <c r="A40" s="162" t="e">
        <f t="shared" si="3"/>
        <v>#VALUE!</v>
      </c>
      <c r="B40" s="3"/>
      <c r="C40" s="3"/>
      <c r="D40" s="91" t="s">
        <v>161</v>
      </c>
      <c r="E40" s="91" t="s">
        <v>2744</v>
      </c>
      <c r="F40" s="3">
        <v>2019</v>
      </c>
      <c r="G40" s="3" t="s">
        <v>905</v>
      </c>
      <c r="H40" s="3" t="s">
        <v>2722</v>
      </c>
      <c r="I40" s="3">
        <v>253</v>
      </c>
      <c r="J40" s="3" t="s">
        <v>898</v>
      </c>
      <c r="K40" s="3" t="s">
        <v>72</v>
      </c>
      <c r="M40" s="3">
        <v>5</v>
      </c>
    </row>
    <row r="41" customHeight="1" spans="1:13">
      <c r="A41" s="162" t="e">
        <f t="shared" si="3"/>
        <v>#VALUE!</v>
      </c>
      <c r="B41" s="3"/>
      <c r="C41" s="3"/>
      <c r="D41" s="91" t="s">
        <v>161</v>
      </c>
      <c r="E41" s="91" t="s">
        <v>2745</v>
      </c>
      <c r="F41" s="3">
        <v>2019</v>
      </c>
      <c r="G41" s="3" t="s">
        <v>905</v>
      </c>
      <c r="H41" s="3" t="s">
        <v>2722</v>
      </c>
      <c r="I41" s="3">
        <v>253</v>
      </c>
      <c r="J41" s="3"/>
      <c r="K41" s="3" t="s">
        <v>72</v>
      </c>
      <c r="M41" s="3">
        <v>5</v>
      </c>
    </row>
    <row r="42" customHeight="1" spans="1:13">
      <c r="A42" s="162" t="e">
        <f t="shared" si="3"/>
        <v>#VALUE!</v>
      </c>
      <c r="B42" s="3"/>
      <c r="C42" s="3"/>
      <c r="D42" s="91" t="s">
        <v>21</v>
      </c>
      <c r="E42" s="91" t="s">
        <v>2746</v>
      </c>
      <c r="F42" s="3">
        <v>2019</v>
      </c>
      <c r="G42" s="3" t="s">
        <v>909</v>
      </c>
      <c r="H42" s="3" t="s">
        <v>2722</v>
      </c>
      <c r="I42" s="3">
        <v>163</v>
      </c>
      <c r="K42" s="3" t="s">
        <v>25</v>
      </c>
      <c r="M42" s="3">
        <v>5</v>
      </c>
    </row>
    <row r="43" customHeight="1" spans="1:13">
      <c r="A43" s="162" t="e">
        <f t="shared" si="3"/>
        <v>#VALUE!</v>
      </c>
      <c r="B43" s="3"/>
      <c r="C43" s="3"/>
      <c r="D43" s="91" t="s">
        <v>66</v>
      </c>
      <c r="E43" s="91" t="s">
        <v>2747</v>
      </c>
      <c r="F43" s="3">
        <v>2019</v>
      </c>
      <c r="G43" s="3" t="s">
        <v>956</v>
      </c>
      <c r="H43" s="3" t="s">
        <v>2722</v>
      </c>
      <c r="I43" s="3">
        <v>95</v>
      </c>
      <c r="K43" s="3" t="s">
        <v>467</v>
      </c>
      <c r="M43" s="3">
        <v>5</v>
      </c>
    </row>
    <row r="44" customHeight="1" spans="1:13">
      <c r="A44" s="162" t="e">
        <f t="shared" si="3"/>
        <v>#VALUE!</v>
      </c>
      <c r="B44" s="3"/>
      <c r="C44" s="3"/>
      <c r="D44" s="91" t="s">
        <v>66</v>
      </c>
      <c r="E44" s="91" t="s">
        <v>2748</v>
      </c>
      <c r="F44" s="3">
        <v>2017</v>
      </c>
      <c r="G44" s="3" t="s">
        <v>319</v>
      </c>
      <c r="H44" s="3" t="s">
        <v>2749</v>
      </c>
      <c r="I44" s="3">
        <v>197</v>
      </c>
      <c r="J44" s="3" t="s">
        <v>2750</v>
      </c>
      <c r="K44" s="3" t="s">
        <v>462</v>
      </c>
      <c r="M44" s="3">
        <v>5</v>
      </c>
    </row>
    <row r="45" customHeight="1" spans="1:13">
      <c r="A45" s="162" t="e">
        <f t="shared" si="3"/>
        <v>#VALUE!</v>
      </c>
      <c r="B45" s="3"/>
      <c r="C45" s="3"/>
      <c r="D45" s="91" t="s">
        <v>66</v>
      </c>
      <c r="E45" s="91" t="s">
        <v>2751</v>
      </c>
      <c r="F45" s="3">
        <v>2019</v>
      </c>
      <c r="G45" s="3" t="s">
        <v>905</v>
      </c>
      <c r="H45" s="3" t="s">
        <v>2678</v>
      </c>
      <c r="I45" s="3">
        <v>261</v>
      </c>
      <c r="K45" s="3" t="s">
        <v>467</v>
      </c>
      <c r="M45" s="3">
        <v>5</v>
      </c>
    </row>
    <row r="46" customHeight="1" spans="1:13">
      <c r="A46" s="162" t="e">
        <f t="shared" si="3"/>
        <v>#VALUE!</v>
      </c>
      <c r="B46" s="3"/>
      <c r="C46" s="3"/>
      <c r="D46" s="91" t="s">
        <v>66</v>
      </c>
      <c r="E46" s="3">
        <v>1627568</v>
      </c>
      <c r="F46" s="3">
        <v>2020</v>
      </c>
      <c r="G46" s="3" t="s">
        <v>786</v>
      </c>
      <c r="H46" s="3" t="s">
        <v>2752</v>
      </c>
      <c r="I46" s="3" t="s">
        <v>2210</v>
      </c>
      <c r="K46" s="3" t="s">
        <v>467</v>
      </c>
      <c r="M46" s="3">
        <v>5</v>
      </c>
    </row>
    <row r="47" customHeight="1" spans="1:13">
      <c r="A47" s="162">
        <f>'Drop 1 TCG'!A4+1</f>
        <v>10977</v>
      </c>
      <c r="D47" s="91" t="s">
        <v>66</v>
      </c>
      <c r="E47" s="3">
        <v>3702730</v>
      </c>
      <c r="F47" s="3">
        <v>2020</v>
      </c>
      <c r="G47" s="3" t="s">
        <v>786</v>
      </c>
      <c r="H47" s="3" t="s">
        <v>2752</v>
      </c>
      <c r="I47" s="3" t="s">
        <v>2210</v>
      </c>
      <c r="J47" s="3" t="s">
        <v>2087</v>
      </c>
      <c r="K47" s="3" t="s">
        <v>68</v>
      </c>
      <c r="M47" s="3">
        <v>5</v>
      </c>
    </row>
    <row r="48" customHeight="1" spans="1:13">
      <c r="A48" s="162">
        <f>A47+1</f>
        <v>10978</v>
      </c>
      <c r="B48" s="3"/>
      <c r="C48" s="3"/>
      <c r="D48" s="91" t="s">
        <v>16</v>
      </c>
      <c r="E48" s="91" t="s">
        <v>2753</v>
      </c>
      <c r="F48" s="63">
        <v>2020</v>
      </c>
      <c r="G48" s="63" t="s">
        <v>18</v>
      </c>
      <c r="H48" s="63" t="s">
        <v>1823</v>
      </c>
      <c r="I48" s="63">
        <v>50</v>
      </c>
      <c r="J48" s="62"/>
      <c r="K48" s="63" t="s">
        <v>20</v>
      </c>
      <c r="L48" s="62"/>
      <c r="M48" s="3">
        <v>6</v>
      </c>
    </row>
    <row r="49" customHeight="1" spans="1:13">
      <c r="A49" s="162" t="e">
        <f>'Drop 1 Football'!A288+1</f>
        <v>#VALUE!</v>
      </c>
      <c r="B49" s="3"/>
      <c r="C49" s="3"/>
      <c r="D49" s="91" t="s">
        <v>21</v>
      </c>
      <c r="E49" s="91" t="s">
        <v>2754</v>
      </c>
      <c r="F49" s="3">
        <v>2019</v>
      </c>
      <c r="G49" s="3" t="s">
        <v>905</v>
      </c>
      <c r="H49" s="3" t="s">
        <v>2755</v>
      </c>
      <c r="I49" s="3">
        <v>122</v>
      </c>
      <c r="K49" s="3" t="s">
        <v>25</v>
      </c>
      <c r="M49" s="3">
        <v>6</v>
      </c>
    </row>
    <row r="50" customHeight="1" spans="1:13">
      <c r="A50" s="3">
        <v>12191</v>
      </c>
      <c r="D50" s="91" t="s">
        <v>21</v>
      </c>
      <c r="E50" s="91" t="s">
        <v>2756</v>
      </c>
      <c r="F50" s="3">
        <v>2019</v>
      </c>
      <c r="G50" s="3" t="s">
        <v>1995</v>
      </c>
      <c r="H50" s="3" t="s">
        <v>2701</v>
      </c>
      <c r="I50" s="3">
        <v>299</v>
      </c>
      <c r="J50" s="3" t="s">
        <v>105</v>
      </c>
      <c r="K50" s="3" t="s">
        <v>25</v>
      </c>
      <c r="M50" s="3">
        <v>6</v>
      </c>
    </row>
    <row r="51" customHeight="1" spans="1:13">
      <c r="A51" s="3">
        <v>12192</v>
      </c>
      <c r="D51" s="91" t="s">
        <v>21</v>
      </c>
      <c r="E51" s="91" t="s">
        <v>2757</v>
      </c>
      <c r="F51" s="3">
        <v>2019</v>
      </c>
      <c r="G51" s="3" t="s">
        <v>1995</v>
      </c>
      <c r="H51" s="3" t="s">
        <v>1862</v>
      </c>
      <c r="I51" s="3">
        <v>8</v>
      </c>
      <c r="J51" s="3" t="s">
        <v>2758</v>
      </c>
      <c r="K51" s="3" t="s">
        <v>25</v>
      </c>
      <c r="M51" s="3">
        <v>6</v>
      </c>
    </row>
    <row r="52" customHeight="1" spans="1:13">
      <c r="A52" s="162">
        <f t="shared" ref="A52:A53" si="4">A51+1</f>
        <v>12193</v>
      </c>
      <c r="B52" s="3"/>
      <c r="C52" s="3"/>
      <c r="D52" s="91" t="s">
        <v>66</v>
      </c>
      <c r="E52" s="91" t="s">
        <v>2759</v>
      </c>
      <c r="F52" s="66">
        <v>2019</v>
      </c>
      <c r="G52" s="66" t="s">
        <v>956</v>
      </c>
      <c r="H52" s="66" t="s">
        <v>2247</v>
      </c>
      <c r="I52" s="66">
        <v>68</v>
      </c>
      <c r="J52" s="88"/>
      <c r="K52" s="66" t="s">
        <v>244</v>
      </c>
      <c r="M52" s="3">
        <v>7</v>
      </c>
    </row>
    <row r="53" customHeight="1" spans="1:13">
      <c r="A53" s="162">
        <f t="shared" si="4"/>
        <v>12194</v>
      </c>
      <c r="B53" s="3"/>
      <c r="C53" s="3"/>
      <c r="D53" s="91" t="s">
        <v>21</v>
      </c>
      <c r="E53" s="91" t="s">
        <v>2760</v>
      </c>
      <c r="F53" s="63">
        <v>2019</v>
      </c>
      <c r="G53" s="63" t="s">
        <v>956</v>
      </c>
      <c r="H53" s="63" t="s">
        <v>2686</v>
      </c>
      <c r="I53" s="63">
        <v>560</v>
      </c>
      <c r="J53" s="62"/>
      <c r="K53" s="63" t="s">
        <v>30</v>
      </c>
      <c r="L53" s="62"/>
      <c r="M53" s="3">
        <v>8</v>
      </c>
    </row>
    <row r="54" customHeight="1" spans="1:13">
      <c r="A54" s="162" t="e">
        <f>'Drop 1 Football'!A194+1</f>
        <v>#VALUE!</v>
      </c>
      <c r="B54" s="3"/>
      <c r="C54" s="3"/>
      <c r="D54" s="91" t="s">
        <v>21</v>
      </c>
      <c r="E54" s="91" t="s">
        <v>2761</v>
      </c>
      <c r="F54" s="66">
        <v>2019</v>
      </c>
      <c r="G54" s="66" t="s">
        <v>2718</v>
      </c>
      <c r="H54" s="130" t="s">
        <v>1823</v>
      </c>
      <c r="I54" s="66">
        <v>561</v>
      </c>
      <c r="J54" s="88"/>
      <c r="K54" s="66" t="s">
        <v>25</v>
      </c>
      <c r="M54" s="3">
        <v>8</v>
      </c>
    </row>
    <row r="55" customHeight="1" spans="1:13">
      <c r="A55" s="162" t="e">
        <f t="shared" ref="A55:A72" si="5">A54+1</f>
        <v>#VALUE!</v>
      </c>
      <c r="B55" s="3"/>
      <c r="C55" s="3"/>
      <c r="D55" s="91" t="s">
        <v>21</v>
      </c>
      <c r="E55" s="91" t="s">
        <v>2762</v>
      </c>
      <c r="F55" s="3">
        <v>2019</v>
      </c>
      <c r="G55" s="3" t="s">
        <v>2718</v>
      </c>
      <c r="H55" s="3" t="s">
        <v>2722</v>
      </c>
      <c r="I55" s="3">
        <v>121</v>
      </c>
      <c r="K55" s="3" t="s">
        <v>30</v>
      </c>
      <c r="M55" s="3">
        <v>8</v>
      </c>
    </row>
    <row r="56" customHeight="1" spans="1:13">
      <c r="A56" s="162" t="e">
        <f t="shared" si="5"/>
        <v>#VALUE!</v>
      </c>
      <c r="B56" s="3"/>
      <c r="C56" s="3"/>
      <c r="D56" s="91" t="s">
        <v>21</v>
      </c>
      <c r="E56" s="91" t="s">
        <v>2763</v>
      </c>
      <c r="F56" s="66">
        <v>2019</v>
      </c>
      <c r="G56" s="66" t="s">
        <v>956</v>
      </c>
      <c r="H56" s="66" t="s">
        <v>2712</v>
      </c>
      <c r="I56" s="66">
        <v>56</v>
      </c>
      <c r="J56" s="66" t="s">
        <v>2720</v>
      </c>
      <c r="K56" s="66" t="s">
        <v>30</v>
      </c>
      <c r="M56" s="3">
        <v>8</v>
      </c>
    </row>
    <row r="57" customHeight="1" spans="1:13">
      <c r="A57" s="162" t="e">
        <f t="shared" si="5"/>
        <v>#VALUE!</v>
      </c>
      <c r="B57" s="3"/>
      <c r="C57" s="3"/>
      <c r="D57" s="91" t="s">
        <v>66</v>
      </c>
      <c r="E57" s="91" t="s">
        <v>2764</v>
      </c>
      <c r="F57" s="66">
        <v>2018</v>
      </c>
      <c r="G57" s="66" t="s">
        <v>786</v>
      </c>
      <c r="H57" s="66" t="s">
        <v>2447</v>
      </c>
      <c r="I57" s="66">
        <v>22</v>
      </c>
      <c r="J57" s="66" t="s">
        <v>2765</v>
      </c>
      <c r="K57" s="66" t="s">
        <v>467</v>
      </c>
      <c r="M57" s="3">
        <v>8</v>
      </c>
    </row>
    <row r="58" customHeight="1" spans="1:13">
      <c r="A58" s="162" t="e">
        <f t="shared" si="5"/>
        <v>#VALUE!</v>
      </c>
      <c r="B58" s="3"/>
      <c r="C58" s="3"/>
      <c r="D58" s="91" t="s">
        <v>161</v>
      </c>
      <c r="E58" s="91" t="s">
        <v>2766</v>
      </c>
      <c r="F58" s="3">
        <v>2019</v>
      </c>
      <c r="G58" s="3" t="s">
        <v>956</v>
      </c>
      <c r="H58" s="3" t="s">
        <v>2719</v>
      </c>
      <c r="I58" s="3">
        <v>199</v>
      </c>
      <c r="K58" s="3" t="s">
        <v>30</v>
      </c>
      <c r="M58" s="3">
        <v>8</v>
      </c>
    </row>
    <row r="59" customHeight="1" spans="1:13">
      <c r="A59" s="162" t="e">
        <f t="shared" si="5"/>
        <v>#VALUE!</v>
      </c>
      <c r="B59" s="3"/>
      <c r="C59" s="3"/>
      <c r="D59" s="91" t="s">
        <v>21</v>
      </c>
      <c r="E59" s="91" t="s">
        <v>2767</v>
      </c>
      <c r="F59" s="3">
        <v>2019</v>
      </c>
      <c r="G59" s="3" t="s">
        <v>909</v>
      </c>
      <c r="H59" s="3" t="s">
        <v>1990</v>
      </c>
      <c r="I59" s="3">
        <v>193</v>
      </c>
      <c r="K59" s="3" t="s">
        <v>25</v>
      </c>
      <c r="M59" s="3">
        <v>8</v>
      </c>
    </row>
    <row r="60" customHeight="1" spans="1:13">
      <c r="A60" s="162" t="e">
        <f t="shared" si="5"/>
        <v>#VALUE!</v>
      </c>
      <c r="B60" s="3"/>
      <c r="C60" s="3"/>
      <c r="D60" s="91" t="s">
        <v>21</v>
      </c>
      <c r="E60" s="91" t="s">
        <v>2768</v>
      </c>
      <c r="F60" s="63">
        <v>2019</v>
      </c>
      <c r="G60" s="63" t="s">
        <v>2769</v>
      </c>
      <c r="H60" s="63" t="s">
        <v>1449</v>
      </c>
      <c r="I60" s="63">
        <v>596</v>
      </c>
      <c r="J60" s="62"/>
      <c r="K60" s="63" t="s">
        <v>30</v>
      </c>
      <c r="L60" s="62"/>
      <c r="M60" s="3">
        <v>9</v>
      </c>
    </row>
    <row r="61" customHeight="1" spans="1:13">
      <c r="A61" s="162" t="e">
        <f t="shared" si="5"/>
        <v>#VALUE!</v>
      </c>
      <c r="B61" s="3"/>
      <c r="C61" s="3"/>
      <c r="D61" s="91" t="s">
        <v>161</v>
      </c>
      <c r="E61" s="91" t="s">
        <v>2770</v>
      </c>
      <c r="F61" s="122">
        <v>2019</v>
      </c>
      <c r="G61" s="122" t="s">
        <v>786</v>
      </c>
      <c r="H61" s="122" t="s">
        <v>2697</v>
      </c>
      <c r="I61" s="122">
        <v>273</v>
      </c>
      <c r="J61" s="123" t="s">
        <v>851</v>
      </c>
      <c r="K61" s="123">
        <v>9</v>
      </c>
      <c r="L61" s="62"/>
      <c r="M61" s="3">
        <v>9</v>
      </c>
    </row>
    <row r="62" customHeight="1" spans="1:13">
      <c r="A62" s="162" t="e">
        <f t="shared" si="5"/>
        <v>#VALUE!</v>
      </c>
      <c r="B62" s="3"/>
      <c r="C62" s="3"/>
      <c r="D62" s="91" t="s">
        <v>16</v>
      </c>
      <c r="E62" s="91" t="s">
        <v>2771</v>
      </c>
      <c r="F62" s="63">
        <v>2018</v>
      </c>
      <c r="G62" s="63" t="s">
        <v>119</v>
      </c>
      <c r="H62" s="63" t="s">
        <v>2730</v>
      </c>
      <c r="I62" s="63">
        <v>180</v>
      </c>
      <c r="J62" s="62"/>
      <c r="K62" s="63" t="s">
        <v>60</v>
      </c>
      <c r="L62" s="62"/>
      <c r="M62" s="3">
        <v>10</v>
      </c>
    </row>
    <row r="63" customHeight="1" spans="1:13">
      <c r="A63" s="162" t="e">
        <f t="shared" si="5"/>
        <v>#VALUE!</v>
      </c>
      <c r="B63" s="3"/>
      <c r="C63" s="3"/>
      <c r="D63" s="91" t="s">
        <v>21</v>
      </c>
      <c r="E63" s="91" t="s">
        <v>2772</v>
      </c>
      <c r="F63" s="63">
        <v>2019</v>
      </c>
      <c r="G63" s="63" t="s">
        <v>956</v>
      </c>
      <c r="H63" s="63" t="s">
        <v>2773</v>
      </c>
      <c r="I63" s="63">
        <v>625</v>
      </c>
      <c r="J63" s="62"/>
      <c r="K63" s="63" t="s">
        <v>25</v>
      </c>
      <c r="L63" s="62"/>
      <c r="M63" s="3">
        <v>10</v>
      </c>
    </row>
    <row r="64" customHeight="1" spans="1:13">
      <c r="A64" s="162" t="e">
        <f t="shared" si="5"/>
        <v>#VALUE!</v>
      </c>
      <c r="B64" s="3"/>
      <c r="C64" s="3"/>
      <c r="D64" s="91" t="s">
        <v>21</v>
      </c>
      <c r="E64" s="91" t="s">
        <v>2774</v>
      </c>
      <c r="F64" s="63">
        <v>2019</v>
      </c>
      <c r="G64" s="63" t="s">
        <v>1099</v>
      </c>
      <c r="H64" s="63" t="s">
        <v>1840</v>
      </c>
      <c r="I64" s="63">
        <v>134</v>
      </c>
      <c r="J64" s="62"/>
      <c r="K64" s="63" t="s">
        <v>25</v>
      </c>
      <c r="L64" s="62"/>
      <c r="M64" s="3">
        <v>10</v>
      </c>
    </row>
    <row r="65" customHeight="1" spans="1:13">
      <c r="A65" s="162" t="e">
        <f t="shared" si="5"/>
        <v>#VALUE!</v>
      </c>
      <c r="B65" s="3"/>
      <c r="C65" s="3"/>
      <c r="D65" s="91" t="s">
        <v>21</v>
      </c>
      <c r="E65" s="91" t="s">
        <v>2775</v>
      </c>
      <c r="F65" s="63">
        <v>2019</v>
      </c>
      <c r="G65" s="63" t="s">
        <v>884</v>
      </c>
      <c r="H65" s="63" t="s">
        <v>2691</v>
      </c>
      <c r="I65" s="63">
        <v>231</v>
      </c>
      <c r="J65" s="62"/>
      <c r="K65" s="63" t="s">
        <v>30</v>
      </c>
      <c r="L65" s="62"/>
      <c r="M65" s="3">
        <v>10</v>
      </c>
    </row>
    <row r="66" customHeight="1" spans="1:13">
      <c r="A66" s="162" t="e">
        <f t="shared" si="5"/>
        <v>#VALUE!</v>
      </c>
      <c r="B66" s="3"/>
      <c r="C66" s="3"/>
      <c r="D66" s="91" t="s">
        <v>21</v>
      </c>
      <c r="E66" s="91" t="s">
        <v>2776</v>
      </c>
      <c r="F66" s="63">
        <v>2019</v>
      </c>
      <c r="G66" s="63" t="s">
        <v>956</v>
      </c>
      <c r="H66" s="63" t="s">
        <v>2691</v>
      </c>
      <c r="I66" s="63">
        <v>265</v>
      </c>
      <c r="J66" s="62"/>
      <c r="K66" s="63" t="s">
        <v>30</v>
      </c>
      <c r="L66" s="62"/>
      <c r="M66" s="3">
        <v>10</v>
      </c>
    </row>
    <row r="67" customHeight="1" spans="1:13">
      <c r="A67" s="162" t="e">
        <f t="shared" si="5"/>
        <v>#VALUE!</v>
      </c>
      <c r="B67" s="3"/>
      <c r="C67" s="3"/>
      <c r="D67" s="91" t="s">
        <v>21</v>
      </c>
      <c r="E67" s="91" t="s">
        <v>2777</v>
      </c>
      <c r="F67" s="63">
        <v>2019</v>
      </c>
      <c r="G67" s="63" t="s">
        <v>1099</v>
      </c>
      <c r="H67" s="63" t="s">
        <v>1823</v>
      </c>
      <c r="I67" s="63">
        <v>20</v>
      </c>
      <c r="J67" s="62"/>
      <c r="K67" s="63" t="s">
        <v>25</v>
      </c>
      <c r="L67" s="62"/>
      <c r="M67" s="3">
        <v>10</v>
      </c>
    </row>
    <row r="68" customHeight="1" spans="1:13">
      <c r="A68" s="162" t="e">
        <f t="shared" si="5"/>
        <v>#VALUE!</v>
      </c>
      <c r="B68" s="3"/>
      <c r="C68" s="3"/>
      <c r="D68" s="91" t="s">
        <v>21</v>
      </c>
      <c r="E68" s="91" t="s">
        <v>2778</v>
      </c>
      <c r="F68" s="63">
        <v>2019</v>
      </c>
      <c r="G68" s="63" t="s">
        <v>884</v>
      </c>
      <c r="H68" s="63" t="s">
        <v>2779</v>
      </c>
      <c r="I68" s="63">
        <v>280</v>
      </c>
      <c r="J68" s="62"/>
      <c r="K68" s="63" t="s">
        <v>25</v>
      </c>
      <c r="L68" s="62"/>
      <c r="M68" s="3">
        <v>10</v>
      </c>
    </row>
    <row r="69" customHeight="1" spans="1:13">
      <c r="A69" s="162" t="e">
        <f t="shared" si="5"/>
        <v>#VALUE!</v>
      </c>
      <c r="B69" s="3"/>
      <c r="C69" s="3"/>
      <c r="D69" s="91" t="s">
        <v>21</v>
      </c>
      <c r="E69" s="91" t="s">
        <v>2780</v>
      </c>
      <c r="F69" s="63">
        <v>2019</v>
      </c>
      <c r="G69" s="63" t="s">
        <v>1099</v>
      </c>
      <c r="H69" s="63" t="s">
        <v>1449</v>
      </c>
      <c r="I69" s="63">
        <v>175</v>
      </c>
      <c r="J69" s="62"/>
      <c r="K69" s="63" t="s">
        <v>25</v>
      </c>
      <c r="L69" s="62"/>
      <c r="M69" s="3">
        <v>10</v>
      </c>
    </row>
    <row r="70" customHeight="1" spans="1:13">
      <c r="A70" s="162" t="e">
        <f t="shared" si="5"/>
        <v>#VALUE!</v>
      </c>
      <c r="B70" s="3"/>
      <c r="C70" s="3"/>
      <c r="D70" s="91" t="s">
        <v>21</v>
      </c>
      <c r="E70" s="91" t="s">
        <v>2781</v>
      </c>
      <c r="F70" s="63">
        <v>2019</v>
      </c>
      <c r="G70" s="63" t="s">
        <v>1847</v>
      </c>
      <c r="H70" s="63" t="s">
        <v>1449</v>
      </c>
      <c r="I70" s="63">
        <v>79</v>
      </c>
      <c r="J70" s="63" t="s">
        <v>1499</v>
      </c>
      <c r="K70" s="63" t="s">
        <v>25</v>
      </c>
      <c r="L70" s="62"/>
      <c r="M70" s="3">
        <v>10</v>
      </c>
    </row>
    <row r="71" customHeight="1" spans="1:13">
      <c r="A71" s="162" t="e">
        <f t="shared" si="5"/>
        <v>#VALUE!</v>
      </c>
      <c r="B71" s="3"/>
      <c r="C71" s="3"/>
      <c r="D71" s="91" t="s">
        <v>21</v>
      </c>
      <c r="E71" s="91" t="s">
        <v>2782</v>
      </c>
      <c r="F71" s="63">
        <v>2019</v>
      </c>
      <c r="G71" s="63" t="s">
        <v>1649</v>
      </c>
      <c r="H71" s="63" t="s">
        <v>1972</v>
      </c>
      <c r="I71" s="63"/>
      <c r="J71" s="63" t="s">
        <v>2783</v>
      </c>
      <c r="K71" s="63" t="s">
        <v>30</v>
      </c>
      <c r="L71" s="62"/>
      <c r="M71" s="3">
        <v>10</v>
      </c>
    </row>
    <row r="72" customHeight="1" spans="1:13">
      <c r="A72" s="162" t="e">
        <f t="shared" si="5"/>
        <v>#VALUE!</v>
      </c>
      <c r="B72" s="3"/>
      <c r="C72" s="3"/>
      <c r="D72" s="91" t="s">
        <v>21</v>
      </c>
      <c r="E72" s="91" t="s">
        <v>2784</v>
      </c>
      <c r="F72" s="63">
        <v>2019</v>
      </c>
      <c r="G72" s="63" t="s">
        <v>1649</v>
      </c>
      <c r="H72" s="63" t="s">
        <v>1972</v>
      </c>
      <c r="I72" s="63"/>
      <c r="J72" s="63" t="s">
        <v>898</v>
      </c>
      <c r="K72" s="63" t="s">
        <v>25</v>
      </c>
      <c r="L72" s="62"/>
      <c r="M72" s="3">
        <v>10</v>
      </c>
    </row>
    <row r="73" customHeight="1" spans="1:13">
      <c r="A73" s="162" t="e">
        <f>'Drop 1 Football'!A183+1</f>
        <v>#VALUE!</v>
      </c>
      <c r="B73" s="3"/>
      <c r="C73" s="3"/>
      <c r="D73" s="91" t="s">
        <v>21</v>
      </c>
      <c r="E73" s="91" t="s">
        <v>2785</v>
      </c>
      <c r="F73" s="3">
        <v>2019</v>
      </c>
      <c r="G73" s="3" t="s">
        <v>956</v>
      </c>
      <c r="H73" s="3" t="s">
        <v>2722</v>
      </c>
      <c r="I73" s="3">
        <v>583</v>
      </c>
      <c r="K73" s="3" t="s">
        <v>30</v>
      </c>
      <c r="L73" s="62"/>
      <c r="M73" s="3">
        <v>10</v>
      </c>
    </row>
    <row r="74" customHeight="1" spans="1:13">
      <c r="A74" s="162" t="e">
        <f>'Drop 1 Baseball'!A7+1</f>
        <v>#VALUE!</v>
      </c>
      <c r="B74" s="3"/>
      <c r="C74" s="3"/>
      <c r="D74" s="91" t="s">
        <v>21</v>
      </c>
      <c r="E74" s="91" t="s">
        <v>2786</v>
      </c>
      <c r="F74" s="66">
        <v>1995</v>
      </c>
      <c r="G74" s="66" t="s">
        <v>2031</v>
      </c>
      <c r="H74" s="130" t="s">
        <v>2787</v>
      </c>
      <c r="I74" s="66">
        <v>274</v>
      </c>
      <c r="J74" s="88"/>
      <c r="K74" s="66" t="s">
        <v>72</v>
      </c>
      <c r="L74" s="62"/>
      <c r="M74" s="3">
        <v>10</v>
      </c>
    </row>
    <row r="75" customHeight="1" spans="1:13">
      <c r="A75" s="162" t="e">
        <f t="shared" ref="A75:A90" si="6">A74+1</f>
        <v>#VALUE!</v>
      </c>
      <c r="B75" s="3"/>
      <c r="C75" s="3"/>
      <c r="D75" s="91" t="s">
        <v>21</v>
      </c>
      <c r="E75" s="91" t="s">
        <v>2788</v>
      </c>
      <c r="F75" s="66">
        <v>1995</v>
      </c>
      <c r="G75" s="66" t="s">
        <v>1995</v>
      </c>
      <c r="H75" s="130" t="s">
        <v>1950</v>
      </c>
      <c r="I75" s="66">
        <v>272</v>
      </c>
      <c r="J75" s="88"/>
      <c r="K75" s="66" t="s">
        <v>72</v>
      </c>
      <c r="M75" s="3">
        <v>10</v>
      </c>
    </row>
    <row r="76" customHeight="1" spans="1:13">
      <c r="A76" s="162" t="e">
        <f t="shared" si="6"/>
        <v>#VALUE!</v>
      </c>
      <c r="B76" s="3"/>
      <c r="C76" s="3"/>
      <c r="D76" s="91" t="s">
        <v>21</v>
      </c>
      <c r="E76" s="91" t="s">
        <v>2789</v>
      </c>
      <c r="F76" s="3">
        <v>2019</v>
      </c>
      <c r="G76" s="3" t="s">
        <v>2718</v>
      </c>
      <c r="H76" s="3" t="s">
        <v>1449</v>
      </c>
      <c r="I76" s="3">
        <v>185</v>
      </c>
      <c r="K76" s="3" t="s">
        <v>72</v>
      </c>
      <c r="M76" s="3">
        <v>10</v>
      </c>
    </row>
    <row r="77" customHeight="1" spans="1:13">
      <c r="A77" s="162" t="e">
        <f t="shared" si="6"/>
        <v>#VALUE!</v>
      </c>
      <c r="B77" s="3"/>
      <c r="C77" s="3"/>
      <c r="D77" s="91" t="s">
        <v>66</v>
      </c>
      <c r="E77" s="91" t="s">
        <v>2790</v>
      </c>
      <c r="F77" s="59">
        <v>2018</v>
      </c>
      <c r="G77" s="59" t="s">
        <v>786</v>
      </c>
      <c r="H77" s="59" t="s">
        <v>2447</v>
      </c>
      <c r="I77" s="59">
        <v>66</v>
      </c>
      <c r="J77" s="60"/>
      <c r="K77" s="59" t="s">
        <v>467</v>
      </c>
      <c r="M77" s="3">
        <v>10</v>
      </c>
    </row>
    <row r="78" customHeight="1" spans="1:13">
      <c r="A78" s="162" t="e">
        <f t="shared" si="6"/>
        <v>#VALUE!</v>
      </c>
      <c r="B78" s="3"/>
      <c r="C78" s="3"/>
      <c r="D78" s="91" t="s">
        <v>66</v>
      </c>
      <c r="E78" s="91" t="s">
        <v>2791</v>
      </c>
      <c r="F78" s="66">
        <v>2018</v>
      </c>
      <c r="G78" s="66" t="s">
        <v>2683</v>
      </c>
      <c r="H78" s="66" t="s">
        <v>2447</v>
      </c>
      <c r="I78" s="66">
        <v>139</v>
      </c>
      <c r="J78" s="66" t="s">
        <v>2792</v>
      </c>
      <c r="K78" s="66" t="s">
        <v>68</v>
      </c>
      <c r="M78" s="3">
        <v>10</v>
      </c>
    </row>
    <row r="79" customHeight="1" spans="1:13">
      <c r="A79" s="162" t="e">
        <f t="shared" si="6"/>
        <v>#VALUE!</v>
      </c>
      <c r="B79" s="3"/>
      <c r="C79" s="3"/>
      <c r="D79" s="91" t="s">
        <v>66</v>
      </c>
      <c r="E79" s="91" t="s">
        <v>2793</v>
      </c>
      <c r="F79" s="66">
        <v>2018</v>
      </c>
      <c r="G79" s="66" t="s">
        <v>2683</v>
      </c>
      <c r="H79" s="66" t="s">
        <v>2728</v>
      </c>
      <c r="I79" s="66">
        <v>119</v>
      </c>
      <c r="J79" s="88"/>
      <c r="K79" s="66" t="s">
        <v>244</v>
      </c>
      <c r="M79" s="3">
        <v>10</v>
      </c>
    </row>
    <row r="80" customHeight="1" spans="1:13">
      <c r="A80" s="162" t="e">
        <f t="shared" si="6"/>
        <v>#VALUE!</v>
      </c>
      <c r="B80" s="3"/>
      <c r="C80" s="3"/>
      <c r="D80" s="91" t="s">
        <v>21</v>
      </c>
      <c r="E80" s="91" t="s">
        <v>2794</v>
      </c>
      <c r="F80" s="3">
        <v>2019</v>
      </c>
      <c r="G80" s="3" t="s">
        <v>956</v>
      </c>
      <c r="H80" s="3" t="s">
        <v>2206</v>
      </c>
      <c r="I80" s="3">
        <v>102</v>
      </c>
      <c r="K80" s="3" t="s">
        <v>30</v>
      </c>
      <c r="M80" s="3">
        <v>10</v>
      </c>
    </row>
    <row r="81" customHeight="1" spans="1:13">
      <c r="A81" s="162" t="e">
        <f t="shared" si="6"/>
        <v>#VALUE!</v>
      </c>
      <c r="B81" s="3"/>
      <c r="C81" s="3"/>
      <c r="D81" s="91" t="s">
        <v>21</v>
      </c>
      <c r="E81" s="91" t="s">
        <v>2795</v>
      </c>
      <c r="F81" s="3">
        <v>2019</v>
      </c>
      <c r="G81" s="3" t="s">
        <v>956</v>
      </c>
      <c r="H81" s="68" t="s">
        <v>2206</v>
      </c>
      <c r="I81" s="3">
        <v>270</v>
      </c>
      <c r="K81" s="3" t="s">
        <v>30</v>
      </c>
      <c r="M81" s="3">
        <v>10</v>
      </c>
    </row>
    <row r="82" customHeight="1" spans="1:13">
      <c r="A82" s="162" t="e">
        <f t="shared" si="6"/>
        <v>#VALUE!</v>
      </c>
      <c r="B82" s="3"/>
      <c r="C82" s="3"/>
      <c r="D82" s="91" t="s">
        <v>21</v>
      </c>
      <c r="E82" s="91" t="s">
        <v>2796</v>
      </c>
      <c r="F82" s="3">
        <v>2019</v>
      </c>
      <c r="G82" s="3" t="s">
        <v>909</v>
      </c>
      <c r="H82" s="68" t="s">
        <v>2206</v>
      </c>
      <c r="I82" s="3">
        <v>187</v>
      </c>
      <c r="K82" s="3" t="s">
        <v>30</v>
      </c>
      <c r="M82" s="3">
        <v>10</v>
      </c>
    </row>
    <row r="83" customHeight="1" spans="1:13">
      <c r="A83" s="162" t="e">
        <f t="shared" si="6"/>
        <v>#VALUE!</v>
      </c>
      <c r="B83" s="3"/>
      <c r="C83" s="3"/>
      <c r="D83" s="91" t="s">
        <v>161</v>
      </c>
      <c r="E83" s="91" t="s">
        <v>2797</v>
      </c>
      <c r="F83" s="3">
        <v>2019</v>
      </c>
      <c r="G83" s="3" t="s">
        <v>956</v>
      </c>
      <c r="H83" s="68" t="s">
        <v>2206</v>
      </c>
      <c r="I83" s="3">
        <v>226</v>
      </c>
      <c r="K83" s="3" t="s">
        <v>30</v>
      </c>
      <c r="M83" s="3">
        <v>10</v>
      </c>
    </row>
    <row r="84" customHeight="1" spans="1:13">
      <c r="A84" s="162" t="e">
        <f t="shared" si="6"/>
        <v>#VALUE!</v>
      </c>
      <c r="B84" s="3"/>
      <c r="C84" s="3"/>
      <c r="D84" s="91" t="s">
        <v>21</v>
      </c>
      <c r="E84" s="91" t="s">
        <v>2798</v>
      </c>
      <c r="F84" s="3">
        <v>2019</v>
      </c>
      <c r="G84" s="3" t="s">
        <v>956</v>
      </c>
      <c r="H84" s="3" t="s">
        <v>1990</v>
      </c>
      <c r="I84" s="3">
        <v>215</v>
      </c>
      <c r="K84" s="3" t="s">
        <v>30</v>
      </c>
      <c r="M84" s="3">
        <v>10</v>
      </c>
    </row>
    <row r="85" customHeight="1" spans="1:13">
      <c r="A85" s="162" t="e">
        <f t="shared" si="6"/>
        <v>#VALUE!</v>
      </c>
      <c r="B85" s="3"/>
      <c r="C85" s="3"/>
      <c r="D85" s="91" t="s">
        <v>16</v>
      </c>
      <c r="E85" s="91" t="s">
        <v>2799</v>
      </c>
      <c r="F85" s="3">
        <v>2019</v>
      </c>
      <c r="G85" s="3" t="s">
        <v>1161</v>
      </c>
      <c r="H85" s="3" t="s">
        <v>2302</v>
      </c>
      <c r="I85" s="3">
        <v>79</v>
      </c>
      <c r="J85" s="3" t="s">
        <v>874</v>
      </c>
      <c r="K85" s="3" t="s">
        <v>60</v>
      </c>
      <c r="M85" s="3">
        <v>10</v>
      </c>
    </row>
    <row r="86" customHeight="1" spans="1:13">
      <c r="A86" s="162" t="e">
        <f t="shared" si="6"/>
        <v>#VALUE!</v>
      </c>
      <c r="B86" s="3"/>
      <c r="C86" s="3"/>
      <c r="D86" s="91" t="s">
        <v>21</v>
      </c>
      <c r="E86" s="91" t="s">
        <v>2800</v>
      </c>
      <c r="F86" s="3">
        <v>2019</v>
      </c>
      <c r="G86" s="3" t="s">
        <v>911</v>
      </c>
      <c r="H86" s="3" t="s">
        <v>2734</v>
      </c>
      <c r="I86" s="3">
        <v>77</v>
      </c>
      <c r="J86" s="3" t="s">
        <v>2783</v>
      </c>
      <c r="K86" s="3" t="s">
        <v>30</v>
      </c>
      <c r="M86" s="3">
        <v>10</v>
      </c>
    </row>
    <row r="87" customHeight="1" spans="1:13">
      <c r="A87" s="162" t="e">
        <f t="shared" si="6"/>
        <v>#VALUE!</v>
      </c>
      <c r="B87" s="3"/>
      <c r="C87" s="3"/>
      <c r="D87" s="91" t="s">
        <v>21</v>
      </c>
      <c r="E87" s="91" t="s">
        <v>2801</v>
      </c>
      <c r="F87" s="3">
        <v>2019</v>
      </c>
      <c r="G87" s="3" t="s">
        <v>2802</v>
      </c>
      <c r="H87" s="3" t="s">
        <v>2734</v>
      </c>
      <c r="I87" s="3">
        <v>111</v>
      </c>
      <c r="J87" s="3" t="s">
        <v>2792</v>
      </c>
      <c r="K87" s="3" t="s">
        <v>25</v>
      </c>
      <c r="M87" s="3">
        <v>10</v>
      </c>
    </row>
    <row r="88" customHeight="1" spans="1:13">
      <c r="A88" s="162" t="e">
        <f t="shared" si="6"/>
        <v>#VALUE!</v>
      </c>
      <c r="B88" s="3"/>
      <c r="C88" s="3"/>
      <c r="D88" s="91" t="s">
        <v>21</v>
      </c>
      <c r="E88" s="91" t="s">
        <v>2803</v>
      </c>
      <c r="F88" s="3">
        <v>2019</v>
      </c>
      <c r="G88" s="3" t="s">
        <v>2718</v>
      </c>
      <c r="H88" s="3" t="s">
        <v>2734</v>
      </c>
      <c r="I88" s="3">
        <v>257</v>
      </c>
      <c r="K88" s="3" t="s">
        <v>30</v>
      </c>
      <c r="M88" s="3">
        <v>10</v>
      </c>
    </row>
    <row r="89" customHeight="1" spans="1:13">
      <c r="A89" s="162" t="e">
        <f t="shared" si="6"/>
        <v>#VALUE!</v>
      </c>
      <c r="B89" s="3"/>
      <c r="C89" s="3"/>
      <c r="D89" s="91" t="s">
        <v>21</v>
      </c>
      <c r="E89" s="91" t="s">
        <v>2804</v>
      </c>
      <c r="F89" s="3">
        <v>2019</v>
      </c>
      <c r="G89" s="3" t="s">
        <v>911</v>
      </c>
      <c r="H89" s="3" t="s">
        <v>2734</v>
      </c>
      <c r="I89" s="3">
        <v>77</v>
      </c>
      <c r="K89" s="3" t="s">
        <v>30</v>
      </c>
      <c r="M89" s="3">
        <v>10</v>
      </c>
    </row>
    <row r="90" customHeight="1" spans="1:13">
      <c r="A90" s="162" t="e">
        <f t="shared" si="6"/>
        <v>#VALUE!</v>
      </c>
      <c r="B90" s="3"/>
      <c r="C90" s="3"/>
      <c r="D90" s="91" t="s">
        <v>21</v>
      </c>
      <c r="E90" s="91" t="s">
        <v>2805</v>
      </c>
      <c r="F90" s="3">
        <v>2019</v>
      </c>
      <c r="G90" s="3" t="s">
        <v>956</v>
      </c>
      <c r="H90" s="3" t="s">
        <v>1990</v>
      </c>
      <c r="I90" s="3">
        <v>548</v>
      </c>
      <c r="K90" s="3" t="s">
        <v>30</v>
      </c>
      <c r="M90" s="3">
        <v>10</v>
      </c>
    </row>
    <row r="91" customHeight="1" spans="1:13">
      <c r="A91" s="162" t="e">
        <f>'Drop 1 Football'!A407+1</f>
        <v>#VALUE!</v>
      </c>
      <c r="B91" s="3"/>
      <c r="C91" s="3"/>
      <c r="D91" s="91" t="s">
        <v>21</v>
      </c>
      <c r="E91" s="91" t="s">
        <v>2806</v>
      </c>
      <c r="F91" s="3">
        <v>2019</v>
      </c>
      <c r="G91" s="3" t="s">
        <v>2012</v>
      </c>
      <c r="H91" s="3" t="s">
        <v>2722</v>
      </c>
      <c r="I91" s="3">
        <v>180</v>
      </c>
      <c r="K91" s="3" t="s">
        <v>25</v>
      </c>
      <c r="M91" s="3">
        <v>10</v>
      </c>
    </row>
    <row r="92" customHeight="1" spans="1:13">
      <c r="A92" s="162" t="e">
        <f t="shared" ref="A92:A104" si="7">A91+1</f>
        <v>#VALUE!</v>
      </c>
      <c r="B92" s="3"/>
      <c r="C92" s="3"/>
      <c r="D92" s="91" t="s">
        <v>21</v>
      </c>
      <c r="E92" s="91" t="s">
        <v>2807</v>
      </c>
      <c r="F92" s="3">
        <v>2019</v>
      </c>
      <c r="G92" s="3" t="s">
        <v>2012</v>
      </c>
      <c r="H92" s="3" t="s">
        <v>2722</v>
      </c>
      <c r="I92" s="3">
        <v>180</v>
      </c>
      <c r="K92" s="3" t="s">
        <v>25</v>
      </c>
      <c r="M92" s="3">
        <v>10</v>
      </c>
    </row>
    <row r="93" customHeight="1" spans="1:13">
      <c r="A93" s="162" t="e">
        <f t="shared" si="7"/>
        <v>#VALUE!</v>
      </c>
      <c r="B93" s="3"/>
      <c r="C93" s="3"/>
      <c r="D93" s="91" t="s">
        <v>21</v>
      </c>
      <c r="E93" s="91" t="s">
        <v>2808</v>
      </c>
      <c r="F93" s="3">
        <v>2019</v>
      </c>
      <c r="G93" s="3" t="s">
        <v>2012</v>
      </c>
      <c r="H93" s="3" t="s">
        <v>2722</v>
      </c>
      <c r="I93" s="3">
        <v>180</v>
      </c>
      <c r="J93" s="68" t="s">
        <v>2478</v>
      </c>
      <c r="K93" s="3" t="s">
        <v>666</v>
      </c>
      <c r="M93" s="3">
        <v>10</v>
      </c>
    </row>
    <row r="94" customHeight="1" spans="1:13">
      <c r="A94" s="162" t="e">
        <f t="shared" si="7"/>
        <v>#VALUE!</v>
      </c>
      <c r="B94" s="3"/>
      <c r="C94" s="3"/>
      <c r="D94" s="91" t="s">
        <v>21</v>
      </c>
      <c r="E94" s="91" t="s">
        <v>2809</v>
      </c>
      <c r="F94" s="3">
        <v>2019</v>
      </c>
      <c r="G94" s="3" t="s">
        <v>1161</v>
      </c>
      <c r="H94" s="3" t="s">
        <v>2722</v>
      </c>
      <c r="I94" s="3">
        <v>211</v>
      </c>
      <c r="K94" s="3" t="s">
        <v>30</v>
      </c>
      <c r="M94" s="3">
        <v>10</v>
      </c>
    </row>
    <row r="95" customHeight="1" spans="1:13">
      <c r="A95" s="162" t="e">
        <f t="shared" si="7"/>
        <v>#VALUE!</v>
      </c>
      <c r="B95" s="3"/>
      <c r="C95" s="3"/>
      <c r="D95" s="91" t="s">
        <v>21</v>
      </c>
      <c r="E95" s="91" t="s">
        <v>2810</v>
      </c>
      <c r="F95" s="3">
        <v>2019</v>
      </c>
      <c r="G95" s="3" t="s">
        <v>1161</v>
      </c>
      <c r="H95" s="3" t="s">
        <v>2722</v>
      </c>
      <c r="I95" s="3">
        <v>211</v>
      </c>
      <c r="J95" s="3" t="s">
        <v>898</v>
      </c>
      <c r="K95" s="3" t="s">
        <v>25</v>
      </c>
      <c r="M95" s="3">
        <v>10</v>
      </c>
    </row>
    <row r="96" customHeight="1" spans="1:13">
      <c r="A96" s="162" t="e">
        <f t="shared" si="7"/>
        <v>#VALUE!</v>
      </c>
      <c r="B96" s="3"/>
      <c r="C96" s="3"/>
      <c r="D96" s="91" t="s">
        <v>21</v>
      </c>
      <c r="E96" s="91" t="s">
        <v>2811</v>
      </c>
      <c r="F96" s="3">
        <v>2019</v>
      </c>
      <c r="G96" s="3" t="s">
        <v>956</v>
      </c>
      <c r="H96" s="3" t="s">
        <v>2722</v>
      </c>
      <c r="I96" s="3">
        <v>295</v>
      </c>
      <c r="K96" s="3" t="s">
        <v>30</v>
      </c>
      <c r="M96" s="3">
        <v>10</v>
      </c>
    </row>
    <row r="97" customHeight="1" spans="1:13">
      <c r="A97" s="162" t="e">
        <f t="shared" si="7"/>
        <v>#VALUE!</v>
      </c>
      <c r="B97" s="3"/>
      <c r="C97" s="3"/>
      <c r="D97" s="91" t="s">
        <v>21</v>
      </c>
      <c r="E97" s="91" t="s">
        <v>2812</v>
      </c>
      <c r="F97" s="3">
        <v>2019</v>
      </c>
      <c r="G97" s="3" t="s">
        <v>1852</v>
      </c>
      <c r="H97" s="3" t="s">
        <v>2722</v>
      </c>
      <c r="I97" s="3">
        <v>295</v>
      </c>
      <c r="J97" s="3" t="s">
        <v>2257</v>
      </c>
      <c r="K97" s="3" t="s">
        <v>72</v>
      </c>
      <c r="M97" s="3">
        <v>10</v>
      </c>
    </row>
    <row r="98" customHeight="1" spans="1:13">
      <c r="A98" s="162" t="e">
        <f t="shared" si="7"/>
        <v>#VALUE!</v>
      </c>
      <c r="B98" s="3"/>
      <c r="C98" s="3"/>
      <c r="D98" s="91" t="s">
        <v>21</v>
      </c>
      <c r="E98" s="91" t="s">
        <v>2813</v>
      </c>
      <c r="F98" s="3">
        <v>2019</v>
      </c>
      <c r="G98" s="3" t="s">
        <v>1852</v>
      </c>
      <c r="H98" s="3" t="s">
        <v>2722</v>
      </c>
      <c r="I98" s="3">
        <v>295</v>
      </c>
      <c r="J98" s="3" t="s">
        <v>898</v>
      </c>
      <c r="K98" s="3" t="s">
        <v>25</v>
      </c>
      <c r="M98" s="3">
        <v>10</v>
      </c>
    </row>
    <row r="99" customHeight="1" spans="1:13">
      <c r="A99" s="162" t="e">
        <f t="shared" si="7"/>
        <v>#VALUE!</v>
      </c>
      <c r="B99" s="3"/>
      <c r="C99" s="3"/>
      <c r="D99" s="91" t="s">
        <v>66</v>
      </c>
      <c r="E99" s="91" t="s">
        <v>2814</v>
      </c>
      <c r="F99" s="3">
        <v>2019</v>
      </c>
      <c r="G99" s="3" t="s">
        <v>905</v>
      </c>
      <c r="H99" s="3" t="s">
        <v>1823</v>
      </c>
      <c r="I99" s="3">
        <v>2</v>
      </c>
      <c r="J99" s="3" t="s">
        <v>2815</v>
      </c>
      <c r="K99" s="3" t="s">
        <v>244</v>
      </c>
      <c r="M99" s="3">
        <v>10</v>
      </c>
    </row>
    <row r="100" customHeight="1" spans="1:13">
      <c r="A100" s="162" t="e">
        <f t="shared" si="7"/>
        <v>#VALUE!</v>
      </c>
      <c r="B100" s="3"/>
      <c r="C100" s="3"/>
      <c r="D100" s="91" t="s">
        <v>66</v>
      </c>
      <c r="E100" s="91" t="s">
        <v>2816</v>
      </c>
      <c r="F100" s="3">
        <v>2017</v>
      </c>
      <c r="G100" s="3" t="s">
        <v>319</v>
      </c>
      <c r="H100" s="3" t="s">
        <v>1810</v>
      </c>
      <c r="I100" s="3">
        <v>199</v>
      </c>
      <c r="K100" s="3" t="s">
        <v>462</v>
      </c>
      <c r="M100" s="3">
        <v>10</v>
      </c>
    </row>
    <row r="101" customHeight="1" spans="1:13">
      <c r="A101" s="162" t="e">
        <f t="shared" si="7"/>
        <v>#VALUE!</v>
      </c>
      <c r="B101" s="3"/>
      <c r="C101" s="3"/>
      <c r="D101" s="91" t="s">
        <v>66</v>
      </c>
      <c r="E101" s="3">
        <v>4644226</v>
      </c>
      <c r="F101" s="3">
        <v>2020</v>
      </c>
      <c r="G101" s="3" t="s">
        <v>786</v>
      </c>
      <c r="H101" s="3" t="s">
        <v>2259</v>
      </c>
      <c r="I101" s="3" t="s">
        <v>2210</v>
      </c>
      <c r="J101" s="3" t="s">
        <v>2260</v>
      </c>
      <c r="K101" s="3" t="s">
        <v>467</v>
      </c>
      <c r="M101" s="3">
        <v>10</v>
      </c>
    </row>
    <row r="102" customHeight="1" spans="1:13">
      <c r="A102" s="162" t="e">
        <f t="shared" si="7"/>
        <v>#VALUE!</v>
      </c>
      <c r="D102" s="91" t="s">
        <v>66</v>
      </c>
      <c r="E102" s="140">
        <v>2553151</v>
      </c>
      <c r="F102" s="140">
        <v>2019</v>
      </c>
      <c r="G102" s="140" t="s">
        <v>305</v>
      </c>
      <c r="H102" s="140" t="s">
        <v>2722</v>
      </c>
      <c r="I102" s="140">
        <v>180</v>
      </c>
      <c r="J102" s="140" t="s">
        <v>2478</v>
      </c>
      <c r="K102" s="140" t="s">
        <v>467</v>
      </c>
      <c r="M102" s="3">
        <v>10</v>
      </c>
    </row>
    <row r="103" customHeight="1" spans="1:13">
      <c r="A103" s="162" t="e">
        <f t="shared" si="7"/>
        <v>#VALUE!</v>
      </c>
      <c r="D103" s="91" t="s">
        <v>66</v>
      </c>
      <c r="E103" s="140">
        <v>4817323</v>
      </c>
      <c r="F103" s="140">
        <v>2019</v>
      </c>
      <c r="G103" s="140" t="s">
        <v>305</v>
      </c>
      <c r="H103" s="140" t="s">
        <v>2722</v>
      </c>
      <c r="I103" s="140">
        <v>180</v>
      </c>
      <c r="J103" s="140" t="s">
        <v>2478</v>
      </c>
      <c r="K103" s="140" t="s">
        <v>467</v>
      </c>
      <c r="M103" s="3">
        <v>10</v>
      </c>
    </row>
    <row r="104" customHeight="1" spans="1:13">
      <c r="A104" s="162" t="e">
        <f t="shared" si="7"/>
        <v>#VALUE!</v>
      </c>
      <c r="D104" s="91" t="s">
        <v>21</v>
      </c>
      <c r="E104" s="91" t="s">
        <v>2817</v>
      </c>
      <c r="F104" s="3">
        <v>2019</v>
      </c>
      <c r="G104" s="3" t="s">
        <v>2818</v>
      </c>
      <c r="H104" s="3" t="s">
        <v>2819</v>
      </c>
      <c r="I104" s="3">
        <v>3</v>
      </c>
      <c r="J104" s="3" t="s">
        <v>1375</v>
      </c>
      <c r="K104" s="3" t="s">
        <v>25</v>
      </c>
      <c r="M104" s="3">
        <v>10</v>
      </c>
    </row>
    <row r="105" customHeight="1" spans="1:13">
      <c r="A105" s="3">
        <v>11785</v>
      </c>
      <c r="D105" s="91" t="s">
        <v>21</v>
      </c>
      <c r="E105" s="91" t="s">
        <v>2820</v>
      </c>
      <c r="F105" s="3">
        <v>2019</v>
      </c>
      <c r="G105" s="3" t="s">
        <v>1995</v>
      </c>
      <c r="H105" s="3" t="s">
        <v>1990</v>
      </c>
      <c r="I105" s="3"/>
      <c r="J105" s="3">
        <v>207</v>
      </c>
      <c r="K105" s="3" t="s">
        <v>30</v>
      </c>
      <c r="M105" s="3">
        <v>10</v>
      </c>
    </row>
    <row r="106" customHeight="1" spans="1:13">
      <c r="A106" s="3">
        <v>11787</v>
      </c>
      <c r="D106" s="91" t="s">
        <v>21</v>
      </c>
      <c r="E106" s="91" t="s">
        <v>2821</v>
      </c>
      <c r="F106" s="3">
        <v>2019</v>
      </c>
      <c r="G106" s="3" t="s">
        <v>1995</v>
      </c>
      <c r="H106" s="3" t="s">
        <v>2678</v>
      </c>
      <c r="I106" s="3" t="s">
        <v>2822</v>
      </c>
      <c r="J106" s="3">
        <v>212</v>
      </c>
      <c r="K106" s="3" t="s">
        <v>30</v>
      </c>
      <c r="M106" s="3">
        <v>10</v>
      </c>
    </row>
    <row r="107" customHeight="1" spans="1:13">
      <c r="A107" s="3">
        <v>11792</v>
      </c>
      <c r="D107" s="91" t="s">
        <v>21</v>
      </c>
      <c r="E107" s="91" t="s">
        <v>2823</v>
      </c>
      <c r="F107" s="3">
        <v>2018</v>
      </c>
      <c r="G107" s="3" t="s">
        <v>1173</v>
      </c>
      <c r="H107" s="3" t="s">
        <v>2728</v>
      </c>
      <c r="I107" s="3" t="s">
        <v>2824</v>
      </c>
      <c r="J107" s="3">
        <v>3</v>
      </c>
      <c r="K107" s="3" t="s">
        <v>30</v>
      </c>
      <c r="M107" s="3">
        <v>10</v>
      </c>
    </row>
    <row r="108" customHeight="1" spans="1:13">
      <c r="A108" s="3">
        <v>11793</v>
      </c>
      <c r="D108" s="91" t="s">
        <v>21</v>
      </c>
      <c r="E108" s="91" t="s">
        <v>2825</v>
      </c>
      <c r="F108" s="3">
        <v>2019</v>
      </c>
      <c r="G108" s="3" t="s">
        <v>1995</v>
      </c>
      <c r="H108" s="3" t="s">
        <v>1990</v>
      </c>
      <c r="I108" s="3" t="s">
        <v>234</v>
      </c>
      <c r="J108" s="3">
        <v>207</v>
      </c>
      <c r="K108" s="3" t="s">
        <v>30</v>
      </c>
      <c r="M108" s="3">
        <v>10</v>
      </c>
    </row>
    <row r="109" customHeight="1" spans="1:13">
      <c r="A109" s="3">
        <v>11794</v>
      </c>
      <c r="D109" s="91" t="s">
        <v>21</v>
      </c>
      <c r="E109" s="91" t="s">
        <v>2826</v>
      </c>
      <c r="F109" s="3">
        <v>2019</v>
      </c>
      <c r="G109" s="3" t="s">
        <v>1995</v>
      </c>
      <c r="H109" s="3" t="s">
        <v>2827</v>
      </c>
      <c r="I109" s="3" t="s">
        <v>2828</v>
      </c>
      <c r="J109" s="3">
        <v>240</v>
      </c>
      <c r="K109" s="3" t="s">
        <v>30</v>
      </c>
      <c r="M109" s="3">
        <v>10</v>
      </c>
    </row>
    <row r="110" customHeight="1" spans="1:13">
      <c r="A110" s="3">
        <v>11795</v>
      </c>
      <c r="D110" s="91" t="s">
        <v>21</v>
      </c>
      <c r="E110" s="91" t="s">
        <v>2829</v>
      </c>
      <c r="F110" s="3">
        <v>2019</v>
      </c>
      <c r="G110" s="3" t="s">
        <v>1161</v>
      </c>
      <c r="H110" s="3" t="s">
        <v>2686</v>
      </c>
      <c r="I110" s="3"/>
      <c r="J110" s="3">
        <v>207</v>
      </c>
      <c r="K110" s="3" t="s">
        <v>30</v>
      </c>
      <c r="M110" s="3">
        <v>10</v>
      </c>
    </row>
    <row r="111" customHeight="1" spans="1:13">
      <c r="A111" s="3">
        <v>11800</v>
      </c>
      <c r="D111" s="91" t="s">
        <v>21</v>
      </c>
      <c r="E111" s="91" t="s">
        <v>2830</v>
      </c>
      <c r="F111" s="3">
        <v>2019</v>
      </c>
      <c r="G111" s="3" t="s">
        <v>1995</v>
      </c>
      <c r="H111" s="3" t="s">
        <v>2697</v>
      </c>
      <c r="I111" s="3"/>
      <c r="J111" s="3">
        <v>224</v>
      </c>
      <c r="K111" s="3" t="s">
        <v>30</v>
      </c>
      <c r="M111" s="3">
        <v>10</v>
      </c>
    </row>
    <row r="112" customHeight="1" spans="1:13">
      <c r="A112" s="6">
        <f t="shared" ref="A112:A113" si="8">A111+1</f>
        <v>11801</v>
      </c>
      <c r="D112" s="91" t="s">
        <v>21</v>
      </c>
      <c r="E112" s="91" t="s">
        <v>2831</v>
      </c>
      <c r="F112" s="3">
        <v>2019</v>
      </c>
      <c r="G112" s="3" t="s">
        <v>786</v>
      </c>
      <c r="H112" s="3" t="s">
        <v>2437</v>
      </c>
      <c r="I112" s="3"/>
      <c r="J112" s="3">
        <v>263</v>
      </c>
      <c r="K112" s="3" t="s">
        <v>30</v>
      </c>
      <c r="M112" s="3">
        <v>10</v>
      </c>
    </row>
    <row r="113" customHeight="1" spans="1:13">
      <c r="A113" s="6">
        <f t="shared" si="8"/>
        <v>11802</v>
      </c>
      <c r="D113" s="91" t="s">
        <v>21</v>
      </c>
      <c r="E113" s="91" t="s">
        <v>2832</v>
      </c>
      <c r="F113" s="3">
        <v>2019</v>
      </c>
      <c r="G113" s="3" t="s">
        <v>1995</v>
      </c>
      <c r="H113" s="3" t="s">
        <v>2437</v>
      </c>
      <c r="I113" s="3" t="s">
        <v>2269</v>
      </c>
      <c r="J113" s="3">
        <v>17</v>
      </c>
      <c r="K113" s="3" t="s">
        <v>30</v>
      </c>
      <c r="M113" s="3">
        <v>10</v>
      </c>
    </row>
    <row r="114" customHeight="1" spans="1:13">
      <c r="A114" s="3">
        <v>11836</v>
      </c>
      <c r="D114" s="91" t="s">
        <v>21</v>
      </c>
      <c r="E114" s="91" t="s">
        <v>2833</v>
      </c>
      <c r="F114" s="3">
        <v>1988</v>
      </c>
      <c r="G114" s="3" t="s">
        <v>102</v>
      </c>
      <c r="H114" s="3" t="s">
        <v>1917</v>
      </c>
      <c r="I114" s="68" t="s">
        <v>1865</v>
      </c>
      <c r="J114" s="3">
        <v>130</v>
      </c>
      <c r="K114" s="3" t="s">
        <v>72</v>
      </c>
      <c r="M114" s="3">
        <v>10</v>
      </c>
    </row>
    <row r="115" customHeight="1" spans="1:13">
      <c r="A115" s="3">
        <v>11837</v>
      </c>
      <c r="D115" s="91" t="s">
        <v>66</v>
      </c>
      <c r="E115" s="91" t="s">
        <v>2834</v>
      </c>
      <c r="F115" s="3">
        <v>1988</v>
      </c>
      <c r="G115" s="3" t="s">
        <v>2835</v>
      </c>
      <c r="H115" s="3" t="s">
        <v>1864</v>
      </c>
      <c r="I115" s="68" t="s">
        <v>1865</v>
      </c>
      <c r="J115" s="3">
        <v>129</v>
      </c>
      <c r="K115" s="3" t="s">
        <v>462</v>
      </c>
      <c r="M115" s="3">
        <v>10</v>
      </c>
    </row>
    <row r="116" customHeight="1" spans="1:13">
      <c r="A116" s="3">
        <v>11838</v>
      </c>
      <c r="D116" s="91" t="s">
        <v>21</v>
      </c>
      <c r="E116" s="91" t="s">
        <v>2836</v>
      </c>
      <c r="F116" s="3">
        <v>1988</v>
      </c>
      <c r="G116" s="3" t="s">
        <v>102</v>
      </c>
      <c r="H116" s="3" t="s">
        <v>1943</v>
      </c>
      <c r="I116" s="68" t="s">
        <v>1865</v>
      </c>
      <c r="J116" s="3">
        <v>126</v>
      </c>
      <c r="K116" s="3" t="s">
        <v>763</v>
      </c>
      <c r="M116" s="3">
        <v>10</v>
      </c>
    </row>
    <row r="117" customHeight="1" spans="1:13">
      <c r="A117" s="3">
        <v>11840</v>
      </c>
      <c r="D117" s="91" t="s">
        <v>21</v>
      </c>
      <c r="E117" s="91" t="s">
        <v>2837</v>
      </c>
      <c r="F117" s="3">
        <v>1988</v>
      </c>
      <c r="G117" s="3" t="s">
        <v>102</v>
      </c>
      <c r="H117" s="3" t="s">
        <v>1952</v>
      </c>
      <c r="I117" s="3" t="s">
        <v>1567</v>
      </c>
      <c r="J117" s="3">
        <v>9</v>
      </c>
      <c r="K117" s="3" t="s">
        <v>666</v>
      </c>
      <c r="M117" s="3">
        <v>10</v>
      </c>
    </row>
    <row r="118" customHeight="1" spans="1:13">
      <c r="A118" s="3">
        <v>11842</v>
      </c>
      <c r="D118" s="91" t="s">
        <v>21</v>
      </c>
      <c r="E118" s="91" t="s">
        <v>2838</v>
      </c>
      <c r="F118" s="3">
        <v>1988</v>
      </c>
      <c r="G118" s="3" t="s">
        <v>102</v>
      </c>
      <c r="H118" s="68" t="s">
        <v>1961</v>
      </c>
      <c r="I118" s="3" t="s">
        <v>1567</v>
      </c>
      <c r="J118" s="3">
        <v>11</v>
      </c>
      <c r="K118" s="3" t="s">
        <v>666</v>
      </c>
      <c r="M118" s="3">
        <v>10</v>
      </c>
    </row>
    <row r="119" customHeight="1" spans="1:13">
      <c r="A119" s="3">
        <v>12034</v>
      </c>
      <c r="D119" s="91" t="s">
        <v>21</v>
      </c>
      <c r="E119" s="91" t="s">
        <v>2839</v>
      </c>
      <c r="F119" s="3">
        <v>1988</v>
      </c>
      <c r="G119" s="3" t="s">
        <v>102</v>
      </c>
      <c r="H119" s="3" t="s">
        <v>1868</v>
      </c>
      <c r="I119" s="3" t="s">
        <v>1865</v>
      </c>
      <c r="J119" s="3">
        <v>127</v>
      </c>
      <c r="K119" s="3" t="s">
        <v>666</v>
      </c>
      <c r="M119" s="3">
        <v>10</v>
      </c>
    </row>
    <row r="120" customHeight="1" spans="1:13">
      <c r="A120" s="3">
        <v>12173</v>
      </c>
      <c r="D120" s="91" t="s">
        <v>21</v>
      </c>
      <c r="E120" s="91" t="s">
        <v>2840</v>
      </c>
      <c r="F120" s="3">
        <v>2019</v>
      </c>
      <c r="G120" s="3" t="s">
        <v>1995</v>
      </c>
      <c r="H120" s="3" t="s">
        <v>2697</v>
      </c>
      <c r="I120" s="3">
        <v>224</v>
      </c>
      <c r="J120" s="3" t="s">
        <v>105</v>
      </c>
      <c r="K120" s="3" t="s">
        <v>25</v>
      </c>
      <c r="M120" s="3">
        <v>10</v>
      </c>
    </row>
    <row r="121" customHeight="1" spans="1:13">
      <c r="A121" s="3">
        <v>12174</v>
      </c>
      <c r="D121" s="91" t="s">
        <v>21</v>
      </c>
      <c r="E121" s="250">
        <v>60778137</v>
      </c>
      <c r="F121" s="91" t="s">
        <v>2841</v>
      </c>
      <c r="G121" s="3" t="s">
        <v>1995</v>
      </c>
      <c r="H121" s="3" t="s">
        <v>1862</v>
      </c>
      <c r="I121" s="3">
        <v>208</v>
      </c>
      <c r="J121" s="3" t="s">
        <v>105</v>
      </c>
      <c r="K121" s="3" t="s">
        <v>25</v>
      </c>
      <c r="M121" s="3">
        <v>10</v>
      </c>
    </row>
    <row r="122" customHeight="1" spans="1:13">
      <c r="A122" s="3">
        <v>12175</v>
      </c>
      <c r="D122" s="91" t="s">
        <v>21</v>
      </c>
      <c r="E122" s="250">
        <v>60778125</v>
      </c>
      <c r="F122" s="3">
        <v>2019</v>
      </c>
      <c r="G122" s="3" t="s">
        <v>786</v>
      </c>
      <c r="H122" s="3" t="s">
        <v>2842</v>
      </c>
      <c r="I122" s="3">
        <v>263</v>
      </c>
      <c r="J122" s="3" t="s">
        <v>105</v>
      </c>
      <c r="K122" s="3" t="s">
        <v>25</v>
      </c>
      <c r="M122" s="3">
        <v>10</v>
      </c>
    </row>
    <row r="123" customHeight="1" spans="1:13">
      <c r="A123" s="3">
        <v>12176</v>
      </c>
      <c r="D123" s="91" t="s">
        <v>21</v>
      </c>
      <c r="E123" s="250">
        <v>60778128</v>
      </c>
      <c r="F123" s="3">
        <v>2019</v>
      </c>
      <c r="G123" s="3" t="s">
        <v>1995</v>
      </c>
      <c r="H123" s="3" t="s">
        <v>2701</v>
      </c>
      <c r="I123" s="3">
        <v>202</v>
      </c>
      <c r="J123" s="3" t="s">
        <v>105</v>
      </c>
      <c r="K123" s="3" t="s">
        <v>25</v>
      </c>
      <c r="M123" s="3">
        <v>10</v>
      </c>
    </row>
    <row r="124" customHeight="1" spans="1:13">
      <c r="A124" s="3">
        <v>12177</v>
      </c>
      <c r="D124" s="91" t="s">
        <v>21</v>
      </c>
      <c r="E124" s="250">
        <v>60778129</v>
      </c>
      <c r="F124" s="3">
        <v>2019</v>
      </c>
      <c r="G124" s="3" t="s">
        <v>1995</v>
      </c>
      <c r="H124" s="3" t="s">
        <v>1990</v>
      </c>
      <c r="I124" s="3">
        <v>207</v>
      </c>
      <c r="J124" s="3" t="s">
        <v>105</v>
      </c>
      <c r="K124" s="3" t="s">
        <v>25</v>
      </c>
      <c r="M124" s="3">
        <v>10</v>
      </c>
    </row>
    <row r="125" customHeight="1" spans="1:13">
      <c r="A125" s="3">
        <v>12178</v>
      </c>
      <c r="D125" s="91" t="s">
        <v>21</v>
      </c>
      <c r="E125" s="250">
        <v>60778130</v>
      </c>
      <c r="F125" s="3">
        <v>2019</v>
      </c>
      <c r="G125" s="3" t="s">
        <v>1995</v>
      </c>
      <c r="H125" s="3" t="s">
        <v>1990</v>
      </c>
      <c r="I125" s="3">
        <v>207</v>
      </c>
      <c r="J125" s="3" t="s">
        <v>105</v>
      </c>
      <c r="K125" s="3" t="s">
        <v>25</v>
      </c>
      <c r="M125" s="3">
        <v>10</v>
      </c>
    </row>
    <row r="126" customHeight="1" spans="1:13">
      <c r="A126" s="3">
        <v>12179</v>
      </c>
      <c r="D126" s="91" t="s">
        <v>21</v>
      </c>
      <c r="E126" s="250">
        <v>60778131</v>
      </c>
      <c r="F126" s="3">
        <v>2019</v>
      </c>
      <c r="G126" s="3" t="s">
        <v>1995</v>
      </c>
      <c r="H126" s="3" t="s">
        <v>1449</v>
      </c>
      <c r="I126" s="3">
        <v>210</v>
      </c>
      <c r="J126" s="3" t="s">
        <v>105</v>
      </c>
      <c r="K126" s="3" t="s">
        <v>25</v>
      </c>
      <c r="M126" s="3">
        <v>10</v>
      </c>
    </row>
    <row r="127" customHeight="1" spans="1:13">
      <c r="A127" s="3">
        <v>12182</v>
      </c>
      <c r="D127" s="91" t="s">
        <v>21</v>
      </c>
      <c r="E127" s="91" t="s">
        <v>2843</v>
      </c>
      <c r="F127" s="3">
        <v>2019</v>
      </c>
      <c r="G127" s="3" t="s">
        <v>956</v>
      </c>
      <c r="H127" s="3" t="s">
        <v>2686</v>
      </c>
      <c r="I127" s="3">
        <v>134</v>
      </c>
      <c r="J127" s="3" t="s">
        <v>105</v>
      </c>
      <c r="K127" s="3" t="s">
        <v>25</v>
      </c>
      <c r="M127" s="3">
        <v>10</v>
      </c>
    </row>
    <row r="128" customHeight="1" spans="1:13">
      <c r="A128" s="3">
        <v>12183</v>
      </c>
      <c r="D128" s="91" t="s">
        <v>21</v>
      </c>
      <c r="E128" s="91" t="s">
        <v>2844</v>
      </c>
      <c r="F128" s="3">
        <v>2019</v>
      </c>
      <c r="G128" s="3" t="s">
        <v>956</v>
      </c>
      <c r="H128" s="3" t="s">
        <v>2686</v>
      </c>
      <c r="I128" s="3">
        <v>642</v>
      </c>
      <c r="J128" s="3" t="s">
        <v>105</v>
      </c>
      <c r="K128" s="3" t="s">
        <v>25</v>
      </c>
      <c r="M128" s="3">
        <v>10</v>
      </c>
    </row>
    <row r="129" customHeight="1" spans="1:13">
      <c r="A129" s="3">
        <v>12184</v>
      </c>
      <c r="D129" s="91" t="s">
        <v>21</v>
      </c>
      <c r="E129" s="91" t="s">
        <v>2845</v>
      </c>
      <c r="F129" s="3">
        <v>2019</v>
      </c>
      <c r="G129" s="3" t="s">
        <v>956</v>
      </c>
      <c r="H129" s="3" t="s">
        <v>2686</v>
      </c>
      <c r="I129" s="3">
        <v>238</v>
      </c>
      <c r="J129" s="3" t="s">
        <v>105</v>
      </c>
      <c r="K129" s="3" t="s">
        <v>25</v>
      </c>
      <c r="M129" s="3">
        <v>10</v>
      </c>
    </row>
    <row r="130" customHeight="1" spans="1:13">
      <c r="A130" s="3">
        <v>12187</v>
      </c>
      <c r="D130" s="91" t="s">
        <v>21</v>
      </c>
      <c r="E130" s="91" t="s">
        <v>2846</v>
      </c>
      <c r="F130" s="3">
        <v>2019</v>
      </c>
      <c r="G130" s="3" t="s">
        <v>1852</v>
      </c>
      <c r="H130" s="3" t="s">
        <v>2719</v>
      </c>
      <c r="I130" s="3">
        <v>250</v>
      </c>
      <c r="J130" s="3" t="s">
        <v>105</v>
      </c>
      <c r="K130" s="3" t="s">
        <v>25</v>
      </c>
      <c r="M130" s="3">
        <v>10</v>
      </c>
    </row>
    <row r="131" customHeight="1" spans="1:13">
      <c r="A131" s="3">
        <v>12188</v>
      </c>
      <c r="D131" s="91" t="s">
        <v>21</v>
      </c>
      <c r="E131" s="91" t="s">
        <v>2459</v>
      </c>
      <c r="F131" s="3">
        <v>2019</v>
      </c>
      <c r="G131" s="3" t="s">
        <v>1995</v>
      </c>
      <c r="H131" s="3" t="s">
        <v>2691</v>
      </c>
      <c r="I131" s="3">
        <v>206</v>
      </c>
      <c r="J131" s="3" t="s">
        <v>105</v>
      </c>
      <c r="K131" s="3" t="s">
        <v>25</v>
      </c>
      <c r="M131" s="3">
        <v>10</v>
      </c>
    </row>
    <row r="132" customHeight="1" spans="1:13">
      <c r="A132" s="3">
        <v>12195</v>
      </c>
      <c r="D132" s="91" t="s">
        <v>21</v>
      </c>
      <c r="E132" s="91" t="s">
        <v>2847</v>
      </c>
      <c r="F132" s="3">
        <v>2019</v>
      </c>
      <c r="G132" s="3" t="s">
        <v>1995</v>
      </c>
      <c r="H132" s="3" t="s">
        <v>2691</v>
      </c>
      <c r="I132" s="3">
        <v>300</v>
      </c>
      <c r="J132" s="3" t="s">
        <v>105</v>
      </c>
      <c r="K132" s="3" t="s">
        <v>30</v>
      </c>
      <c r="M132" s="3">
        <v>10</v>
      </c>
    </row>
    <row r="133" customHeight="1" spans="1:13">
      <c r="A133" s="3">
        <v>12198</v>
      </c>
      <c r="D133" s="91" t="s">
        <v>21</v>
      </c>
      <c r="E133" s="91" t="s">
        <v>2848</v>
      </c>
      <c r="F133" s="3">
        <v>2019</v>
      </c>
      <c r="G133" s="3" t="s">
        <v>786</v>
      </c>
      <c r="H133" s="3" t="s">
        <v>1990</v>
      </c>
      <c r="I133" s="3">
        <v>3</v>
      </c>
      <c r="J133" s="3" t="s">
        <v>901</v>
      </c>
      <c r="K133" s="3" t="s">
        <v>30</v>
      </c>
      <c r="M133" s="3">
        <v>10</v>
      </c>
    </row>
    <row r="134" customHeight="1" spans="1:13">
      <c r="A134" s="3">
        <v>12199</v>
      </c>
      <c r="D134" s="91" t="s">
        <v>21</v>
      </c>
      <c r="E134" s="91" t="s">
        <v>2849</v>
      </c>
      <c r="F134" s="3">
        <v>2019</v>
      </c>
      <c r="G134" s="3" t="s">
        <v>1852</v>
      </c>
      <c r="H134" s="3" t="s">
        <v>2691</v>
      </c>
      <c r="I134" s="3">
        <v>206</v>
      </c>
      <c r="J134" s="3" t="s">
        <v>105</v>
      </c>
      <c r="K134" s="3" t="s">
        <v>25</v>
      </c>
      <c r="M134" s="3">
        <v>10</v>
      </c>
    </row>
    <row r="135" customHeight="1" spans="1:13">
      <c r="A135" s="3">
        <f t="shared" ref="A135:A138" si="9">A134+1</f>
        <v>12200</v>
      </c>
      <c r="D135" s="91" t="s">
        <v>21</v>
      </c>
      <c r="E135" s="91" t="s">
        <v>2850</v>
      </c>
      <c r="F135" s="3">
        <v>1988</v>
      </c>
      <c r="G135" s="3" t="s">
        <v>102</v>
      </c>
      <c r="H135" s="3" t="s">
        <v>2114</v>
      </c>
      <c r="I135" s="3">
        <v>16</v>
      </c>
      <c r="J135" s="3" t="s">
        <v>105</v>
      </c>
      <c r="K135" s="3" t="s">
        <v>666</v>
      </c>
      <c r="M135" s="3">
        <v>10</v>
      </c>
    </row>
    <row r="136" customHeight="1" spans="1:13">
      <c r="A136" s="3">
        <f t="shared" si="9"/>
        <v>12201</v>
      </c>
      <c r="D136" s="91" t="s">
        <v>21</v>
      </c>
      <c r="E136" s="91" t="s">
        <v>2851</v>
      </c>
      <c r="F136" s="3">
        <v>1988</v>
      </c>
      <c r="G136" s="3" t="s">
        <v>102</v>
      </c>
      <c r="H136" s="3" t="s">
        <v>1961</v>
      </c>
      <c r="I136" s="3">
        <v>5</v>
      </c>
      <c r="J136" s="3" t="s">
        <v>105</v>
      </c>
      <c r="K136" s="3" t="s">
        <v>72</v>
      </c>
      <c r="M136" s="3">
        <v>10</v>
      </c>
    </row>
    <row r="137" customHeight="1" spans="1:13">
      <c r="A137" s="3">
        <f t="shared" si="9"/>
        <v>12202</v>
      </c>
      <c r="D137" s="91" t="s">
        <v>21</v>
      </c>
      <c r="E137" s="91" t="s">
        <v>2852</v>
      </c>
      <c r="F137" s="3">
        <v>1988</v>
      </c>
      <c r="G137" s="3" t="s">
        <v>102</v>
      </c>
      <c r="H137" s="3" t="s">
        <v>1961</v>
      </c>
      <c r="I137" s="3">
        <v>5</v>
      </c>
      <c r="J137" s="3" t="s">
        <v>105</v>
      </c>
      <c r="K137" s="3" t="s">
        <v>72</v>
      </c>
      <c r="M137" s="3">
        <v>10</v>
      </c>
    </row>
    <row r="138" customHeight="1" spans="1:13">
      <c r="A138" s="3">
        <f t="shared" si="9"/>
        <v>12203</v>
      </c>
      <c r="D138" s="91" t="s">
        <v>21</v>
      </c>
      <c r="E138" s="91" t="s">
        <v>2853</v>
      </c>
      <c r="F138" s="3">
        <v>1988</v>
      </c>
      <c r="G138" s="3" t="s">
        <v>102</v>
      </c>
      <c r="H138" s="3" t="s">
        <v>1961</v>
      </c>
      <c r="I138" s="3">
        <v>5</v>
      </c>
      <c r="J138" s="3" t="s">
        <v>105</v>
      </c>
      <c r="K138" s="3" t="s">
        <v>72</v>
      </c>
      <c r="M138" s="3">
        <v>10</v>
      </c>
    </row>
    <row r="139" customHeight="1" spans="1:13">
      <c r="A139" s="3" t="s">
        <v>2854</v>
      </c>
      <c r="D139" s="163"/>
      <c r="E139" s="91" t="s">
        <v>2855</v>
      </c>
      <c r="F139" s="3">
        <v>1988</v>
      </c>
      <c r="G139" s="3" t="s">
        <v>102</v>
      </c>
      <c r="H139" s="3" t="s">
        <v>2856</v>
      </c>
      <c r="I139" s="3">
        <v>48</v>
      </c>
      <c r="J139" s="3" t="s">
        <v>105</v>
      </c>
      <c r="K139" s="3" t="s">
        <v>72</v>
      </c>
      <c r="M139" s="3">
        <v>10</v>
      </c>
    </row>
    <row r="140" customHeight="1" spans="1:13">
      <c r="A140" s="3" t="s">
        <v>2854</v>
      </c>
      <c r="D140" s="163"/>
      <c r="E140" s="91" t="s">
        <v>2857</v>
      </c>
      <c r="F140" s="3">
        <v>1989</v>
      </c>
      <c r="G140" s="3" t="s">
        <v>102</v>
      </c>
      <c r="H140" s="3" t="s">
        <v>2371</v>
      </c>
      <c r="I140" s="3">
        <v>23</v>
      </c>
      <c r="J140" s="3" t="s">
        <v>105</v>
      </c>
      <c r="K140" s="3" t="s">
        <v>72</v>
      </c>
      <c r="M140" s="3">
        <v>10</v>
      </c>
    </row>
    <row r="141" customHeight="1" spans="1:13">
      <c r="A141" s="3" t="s">
        <v>2854</v>
      </c>
      <c r="D141" s="91" t="s">
        <v>21</v>
      </c>
      <c r="E141" s="91" t="s">
        <v>2858</v>
      </c>
      <c r="F141" s="3">
        <v>1990</v>
      </c>
      <c r="G141" s="3" t="s">
        <v>2859</v>
      </c>
      <c r="H141" s="3" t="s">
        <v>1933</v>
      </c>
      <c r="I141" s="3">
        <v>2</v>
      </c>
      <c r="J141" s="3" t="s">
        <v>105</v>
      </c>
      <c r="K141" s="3" t="s">
        <v>72</v>
      </c>
      <c r="M141" s="3">
        <v>10</v>
      </c>
    </row>
    <row r="142" customHeight="1" spans="1:13">
      <c r="A142" s="3" t="s">
        <v>2854</v>
      </c>
      <c r="D142" s="163"/>
      <c r="E142" s="91" t="s">
        <v>2860</v>
      </c>
      <c r="F142" s="3">
        <v>1990</v>
      </c>
      <c r="G142" s="3" t="s">
        <v>2859</v>
      </c>
      <c r="H142" s="3" t="s">
        <v>1933</v>
      </c>
      <c r="I142" s="3">
        <v>2</v>
      </c>
      <c r="J142" s="3" t="s">
        <v>105</v>
      </c>
      <c r="K142" s="3" t="s">
        <v>72</v>
      </c>
      <c r="M142" s="3">
        <v>10</v>
      </c>
    </row>
    <row r="143" customHeight="1" spans="1:13">
      <c r="A143" s="3" t="s">
        <v>2854</v>
      </c>
      <c r="D143" s="163"/>
      <c r="E143" s="91" t="s">
        <v>2861</v>
      </c>
      <c r="F143" s="3">
        <v>1992</v>
      </c>
      <c r="G143" s="3" t="s">
        <v>62</v>
      </c>
      <c r="H143" s="3" t="s">
        <v>1903</v>
      </c>
      <c r="I143" s="3">
        <v>362</v>
      </c>
      <c r="J143" s="3" t="s">
        <v>105</v>
      </c>
      <c r="K143" s="3" t="s">
        <v>666</v>
      </c>
      <c r="M143" s="3">
        <v>10</v>
      </c>
    </row>
    <row r="144" customHeight="1" spans="1:13">
      <c r="A144" s="3" t="s">
        <v>2854</v>
      </c>
      <c r="D144" s="163"/>
      <c r="E144" s="91" t="s">
        <v>2862</v>
      </c>
      <c r="F144" s="3">
        <v>1992</v>
      </c>
      <c r="G144" s="3" t="s">
        <v>62</v>
      </c>
      <c r="H144" s="3" t="s">
        <v>1903</v>
      </c>
      <c r="I144" s="3">
        <v>362</v>
      </c>
      <c r="J144" s="3" t="s">
        <v>105</v>
      </c>
      <c r="K144" s="3" t="s">
        <v>763</v>
      </c>
      <c r="M144" s="3">
        <v>10</v>
      </c>
    </row>
    <row r="145" customHeight="1" spans="1:13">
      <c r="A145" s="3" t="s">
        <v>2854</v>
      </c>
      <c r="D145" s="163"/>
      <c r="E145" s="91" t="s">
        <v>2863</v>
      </c>
      <c r="F145" s="3">
        <v>1992</v>
      </c>
      <c r="G145" s="3" t="s">
        <v>62</v>
      </c>
      <c r="H145" s="3" t="s">
        <v>1903</v>
      </c>
      <c r="I145" s="3">
        <v>362</v>
      </c>
      <c r="J145" s="3" t="s">
        <v>105</v>
      </c>
      <c r="K145" s="3" t="s">
        <v>763</v>
      </c>
      <c r="M145" s="3">
        <v>10</v>
      </c>
    </row>
    <row r="146" customHeight="1" spans="1:13">
      <c r="A146" s="3" t="s">
        <v>2854</v>
      </c>
      <c r="D146" s="163"/>
      <c r="E146" s="250">
        <v>52171101</v>
      </c>
      <c r="F146" s="3">
        <v>1987</v>
      </c>
      <c r="G146" s="3" t="s">
        <v>102</v>
      </c>
      <c r="H146" s="3" t="s">
        <v>2020</v>
      </c>
      <c r="I146" s="3">
        <v>35</v>
      </c>
      <c r="J146" s="3" t="s">
        <v>105</v>
      </c>
      <c r="K146" s="3" t="s">
        <v>666</v>
      </c>
      <c r="M146" s="3">
        <v>10</v>
      </c>
    </row>
    <row r="147" customHeight="1" spans="1:13">
      <c r="A147" s="3" t="s">
        <v>2854</v>
      </c>
      <c r="D147" s="163"/>
      <c r="E147" s="91" t="s">
        <v>2864</v>
      </c>
      <c r="F147" s="3">
        <v>1987</v>
      </c>
      <c r="G147" s="3" t="s">
        <v>102</v>
      </c>
      <c r="H147" s="3" t="s">
        <v>2127</v>
      </c>
      <c r="I147" s="3">
        <v>80</v>
      </c>
      <c r="J147" s="3" t="s">
        <v>105</v>
      </c>
      <c r="K147" s="3" t="s">
        <v>763</v>
      </c>
      <c r="M147" s="3">
        <v>10</v>
      </c>
    </row>
    <row r="148" customHeight="1" spans="1:13">
      <c r="A148" s="3" t="s">
        <v>2854</v>
      </c>
      <c r="D148" s="163"/>
      <c r="E148" s="91" t="s">
        <v>2865</v>
      </c>
      <c r="F148" s="3">
        <v>1987</v>
      </c>
      <c r="G148" s="3" t="s">
        <v>102</v>
      </c>
      <c r="H148" s="3" t="s">
        <v>2127</v>
      </c>
      <c r="I148" s="3">
        <v>80</v>
      </c>
      <c r="J148" s="3" t="s">
        <v>105</v>
      </c>
      <c r="K148" s="3" t="s">
        <v>763</v>
      </c>
      <c r="M148" s="3">
        <v>10</v>
      </c>
    </row>
    <row r="149" customHeight="1" spans="1:13">
      <c r="A149" s="3" t="s">
        <v>2854</v>
      </c>
      <c r="D149" s="163"/>
      <c r="E149" s="91" t="s">
        <v>2866</v>
      </c>
      <c r="F149" s="3">
        <v>1987</v>
      </c>
      <c r="G149" s="3" t="s">
        <v>102</v>
      </c>
      <c r="H149" s="3" t="s">
        <v>2132</v>
      </c>
      <c r="I149" s="3">
        <v>9</v>
      </c>
      <c r="J149" s="3" t="s">
        <v>1567</v>
      </c>
      <c r="K149" s="3" t="s">
        <v>666</v>
      </c>
      <c r="M149" s="3">
        <v>10</v>
      </c>
    </row>
    <row r="150" customHeight="1" spans="1:13">
      <c r="A150" s="3" t="s">
        <v>2854</v>
      </c>
      <c r="D150" s="91" t="s">
        <v>21</v>
      </c>
      <c r="E150" s="91" t="s">
        <v>2867</v>
      </c>
      <c r="F150" s="3">
        <v>1981</v>
      </c>
      <c r="G150" s="3" t="s">
        <v>62</v>
      </c>
      <c r="H150" s="3" t="s">
        <v>2868</v>
      </c>
      <c r="I150" s="3">
        <v>98</v>
      </c>
      <c r="J150" s="3" t="s">
        <v>1953</v>
      </c>
      <c r="K150" s="3" t="s">
        <v>72</v>
      </c>
      <c r="M150" s="3">
        <v>10</v>
      </c>
    </row>
    <row r="151" customHeight="1" spans="1:13">
      <c r="A151" s="3" t="s">
        <v>2854</v>
      </c>
      <c r="D151" s="91" t="s">
        <v>21</v>
      </c>
      <c r="E151" s="91" t="s">
        <v>2869</v>
      </c>
      <c r="F151" s="3">
        <v>1989</v>
      </c>
      <c r="G151" s="3" t="s">
        <v>90</v>
      </c>
      <c r="H151" s="3" t="s">
        <v>1917</v>
      </c>
      <c r="I151" s="3">
        <v>100</v>
      </c>
      <c r="J151" s="3" t="s">
        <v>105</v>
      </c>
      <c r="K151" s="3" t="s">
        <v>25</v>
      </c>
      <c r="M151" s="3">
        <v>10</v>
      </c>
    </row>
    <row r="152" customHeight="1" spans="1:13">
      <c r="A152" s="3" t="s">
        <v>2854</v>
      </c>
      <c r="D152" s="163"/>
      <c r="E152" s="91" t="s">
        <v>2870</v>
      </c>
      <c r="F152" s="3">
        <v>1988</v>
      </c>
      <c r="G152" s="3" t="s">
        <v>102</v>
      </c>
      <c r="H152" s="3" t="s">
        <v>2856</v>
      </c>
      <c r="I152" s="3">
        <v>48</v>
      </c>
      <c r="J152" s="3" t="s">
        <v>105</v>
      </c>
      <c r="K152" s="3" t="s">
        <v>72</v>
      </c>
      <c r="M152" s="3">
        <v>10</v>
      </c>
    </row>
    <row r="153" customHeight="1" spans="1:13">
      <c r="A153" s="3" t="s">
        <v>2854</v>
      </c>
      <c r="D153" s="163"/>
      <c r="E153" s="91" t="s">
        <v>2871</v>
      </c>
      <c r="F153" s="3">
        <v>1988</v>
      </c>
      <c r="G153" s="3" t="s">
        <v>102</v>
      </c>
      <c r="H153" s="3" t="s">
        <v>2856</v>
      </c>
      <c r="I153" s="3">
        <v>48</v>
      </c>
      <c r="J153" s="3" t="s">
        <v>105</v>
      </c>
      <c r="K153" s="3" t="s">
        <v>72</v>
      </c>
      <c r="M153" s="3">
        <v>10</v>
      </c>
    </row>
    <row r="154" customHeight="1" spans="1:13">
      <c r="A154" s="3" t="s">
        <v>2854</v>
      </c>
      <c r="D154" s="163"/>
      <c r="E154" s="91" t="s">
        <v>2872</v>
      </c>
      <c r="F154" s="3">
        <v>1989</v>
      </c>
      <c r="G154" s="3" t="s">
        <v>102</v>
      </c>
      <c r="H154" s="3" t="s">
        <v>2371</v>
      </c>
      <c r="I154" s="3">
        <v>23</v>
      </c>
      <c r="J154" s="3" t="s">
        <v>105</v>
      </c>
      <c r="K154" s="3" t="s">
        <v>666</v>
      </c>
      <c r="M154" s="3">
        <v>10</v>
      </c>
    </row>
    <row r="155" customHeight="1" spans="1:13">
      <c r="A155" s="3" t="s">
        <v>2854</v>
      </c>
      <c r="D155" s="163"/>
      <c r="E155" s="91" t="s">
        <v>2873</v>
      </c>
      <c r="F155" s="3">
        <v>1989</v>
      </c>
      <c r="G155" s="3" t="s">
        <v>102</v>
      </c>
      <c r="H155" s="3" t="s">
        <v>2371</v>
      </c>
      <c r="I155" s="3">
        <v>23</v>
      </c>
      <c r="J155" s="3" t="s">
        <v>105</v>
      </c>
      <c r="K155" s="3" t="s">
        <v>72</v>
      </c>
      <c r="M155" s="3">
        <v>10</v>
      </c>
    </row>
    <row r="156" customHeight="1" spans="1:13">
      <c r="A156" s="3" t="s">
        <v>2854</v>
      </c>
      <c r="D156" s="163"/>
      <c r="E156" s="91" t="s">
        <v>2874</v>
      </c>
      <c r="F156" s="3">
        <v>1989</v>
      </c>
      <c r="G156" s="3" t="s">
        <v>102</v>
      </c>
      <c r="H156" s="3" t="s">
        <v>2371</v>
      </c>
      <c r="I156" s="3">
        <v>23</v>
      </c>
      <c r="J156" s="3" t="s">
        <v>105</v>
      </c>
      <c r="K156" s="3" t="s">
        <v>72</v>
      </c>
      <c r="M156" s="3">
        <v>10</v>
      </c>
    </row>
    <row r="157" customHeight="1" spans="1:13">
      <c r="A157" s="3" t="s">
        <v>2854</v>
      </c>
      <c r="D157" s="163"/>
      <c r="E157" s="91" t="s">
        <v>2875</v>
      </c>
      <c r="F157" s="3">
        <v>1989</v>
      </c>
      <c r="G157" s="3" t="s">
        <v>102</v>
      </c>
      <c r="H157" s="3" t="s">
        <v>1943</v>
      </c>
      <c r="I157" s="3">
        <v>61</v>
      </c>
      <c r="J157" s="3" t="s">
        <v>105</v>
      </c>
      <c r="K157" s="3" t="s">
        <v>72</v>
      </c>
      <c r="M157" s="3">
        <v>10</v>
      </c>
    </row>
    <row r="158" customHeight="1" spans="1:13">
      <c r="A158" s="3" t="s">
        <v>2854</v>
      </c>
      <c r="D158" s="163"/>
      <c r="E158" s="91" t="s">
        <v>2876</v>
      </c>
      <c r="F158" s="3">
        <v>1990</v>
      </c>
      <c r="G158" s="3" t="s">
        <v>102</v>
      </c>
      <c r="H158" s="3" t="s">
        <v>1864</v>
      </c>
      <c r="I158" s="3">
        <v>1</v>
      </c>
      <c r="J158" s="3" t="s">
        <v>1927</v>
      </c>
      <c r="K158" s="3" t="s">
        <v>72</v>
      </c>
      <c r="M158" s="3">
        <v>10</v>
      </c>
    </row>
    <row r="159" customHeight="1" spans="1:13">
      <c r="A159" s="3" t="s">
        <v>2854</v>
      </c>
      <c r="D159" s="163"/>
      <c r="E159" s="91" t="s">
        <v>2877</v>
      </c>
      <c r="F159" s="3">
        <v>1990</v>
      </c>
      <c r="G159" s="3" t="s">
        <v>102</v>
      </c>
      <c r="H159" s="3" t="s">
        <v>1864</v>
      </c>
      <c r="I159" s="3">
        <v>1</v>
      </c>
      <c r="J159" s="3" t="s">
        <v>1927</v>
      </c>
      <c r="K159" s="3" t="s">
        <v>72</v>
      </c>
      <c r="M159" s="3">
        <v>10</v>
      </c>
    </row>
    <row r="160" customHeight="1" spans="1:13">
      <c r="A160" s="3" t="s">
        <v>2854</v>
      </c>
      <c r="D160" s="163"/>
      <c r="E160" s="91" t="s">
        <v>2878</v>
      </c>
      <c r="F160" s="3">
        <v>1990</v>
      </c>
      <c r="G160" s="3" t="s">
        <v>102</v>
      </c>
      <c r="H160" s="3" t="s">
        <v>1993</v>
      </c>
      <c r="I160" s="3">
        <v>4</v>
      </c>
      <c r="J160" s="3" t="s">
        <v>1927</v>
      </c>
      <c r="K160" s="3" t="s">
        <v>72</v>
      </c>
      <c r="M160" s="3">
        <v>10</v>
      </c>
    </row>
    <row r="161" customHeight="1" spans="1:13">
      <c r="A161" s="3" t="s">
        <v>2854</v>
      </c>
      <c r="D161" s="163"/>
      <c r="E161" s="91" t="s">
        <v>2879</v>
      </c>
      <c r="F161" s="3">
        <v>1988</v>
      </c>
      <c r="G161" s="3" t="s">
        <v>102</v>
      </c>
      <c r="H161" s="3" t="s">
        <v>1917</v>
      </c>
      <c r="I161" s="3">
        <v>80</v>
      </c>
      <c r="J161" s="3" t="s">
        <v>105</v>
      </c>
      <c r="K161" s="3" t="s">
        <v>666</v>
      </c>
      <c r="M161" s="3">
        <v>10</v>
      </c>
    </row>
    <row r="162" customHeight="1" spans="1:13">
      <c r="A162" s="3" t="s">
        <v>2854</v>
      </c>
      <c r="D162" s="163"/>
      <c r="E162" s="91" t="s">
        <v>2880</v>
      </c>
      <c r="F162" s="3">
        <v>1988</v>
      </c>
      <c r="G162" s="3" t="s">
        <v>102</v>
      </c>
      <c r="H162" s="3" t="s">
        <v>1864</v>
      </c>
      <c r="I162" s="3">
        <v>129</v>
      </c>
      <c r="J162" s="3" t="s">
        <v>1927</v>
      </c>
      <c r="K162" s="3" t="s">
        <v>666</v>
      </c>
      <c r="M162" s="3">
        <v>10</v>
      </c>
    </row>
    <row r="163" customHeight="1" spans="1:13">
      <c r="A163" s="3" t="s">
        <v>2854</v>
      </c>
      <c r="D163" s="163"/>
      <c r="E163" s="91" t="s">
        <v>2881</v>
      </c>
      <c r="F163" s="3">
        <v>1988</v>
      </c>
      <c r="G163" s="3" t="s">
        <v>102</v>
      </c>
      <c r="H163" s="3" t="s">
        <v>2114</v>
      </c>
      <c r="I163" s="3">
        <v>16</v>
      </c>
      <c r="J163" s="3" t="s">
        <v>243</v>
      </c>
      <c r="K163" s="3" t="s">
        <v>666</v>
      </c>
      <c r="M163" s="3">
        <v>10</v>
      </c>
    </row>
    <row r="164" customHeight="1" spans="1:13">
      <c r="A164" s="3" t="s">
        <v>2854</v>
      </c>
      <c r="D164" s="163"/>
      <c r="E164" s="91" t="s">
        <v>2882</v>
      </c>
      <c r="F164" s="3">
        <v>1988</v>
      </c>
      <c r="G164" s="3" t="s">
        <v>102</v>
      </c>
      <c r="H164" s="3" t="s">
        <v>2114</v>
      </c>
      <c r="I164" s="3">
        <v>16</v>
      </c>
      <c r="J164" s="3" t="s">
        <v>105</v>
      </c>
      <c r="K164" s="3" t="s">
        <v>666</v>
      </c>
      <c r="M164" s="3">
        <v>10</v>
      </c>
    </row>
    <row r="165" customHeight="1" spans="1:13">
      <c r="A165" s="3" t="s">
        <v>2854</v>
      </c>
      <c r="D165" s="163"/>
      <c r="E165" s="91" t="s">
        <v>2883</v>
      </c>
      <c r="F165" s="3">
        <v>1987</v>
      </c>
      <c r="G165" s="3" t="s">
        <v>102</v>
      </c>
      <c r="H165" s="3" t="s">
        <v>1943</v>
      </c>
      <c r="I165" s="3">
        <v>80</v>
      </c>
      <c r="J165" s="3" t="s">
        <v>105</v>
      </c>
      <c r="K165" s="3" t="s">
        <v>763</v>
      </c>
      <c r="M165" s="3">
        <v>10</v>
      </c>
    </row>
    <row r="166" customHeight="1" spans="1:13">
      <c r="A166" s="3" t="s">
        <v>2854</v>
      </c>
      <c r="D166" s="163"/>
      <c r="E166" s="91" t="s">
        <v>2884</v>
      </c>
      <c r="F166" s="3">
        <v>1987</v>
      </c>
      <c r="G166" s="3" t="s">
        <v>102</v>
      </c>
      <c r="H166" s="3" t="s">
        <v>2019</v>
      </c>
      <c r="I166" s="3">
        <v>106</v>
      </c>
      <c r="J166" s="3" t="s">
        <v>105</v>
      </c>
      <c r="K166" s="3" t="s">
        <v>666</v>
      </c>
      <c r="M166" s="3">
        <v>10</v>
      </c>
    </row>
    <row r="167" customHeight="1" spans="1:13">
      <c r="A167" s="3" t="s">
        <v>2854</v>
      </c>
      <c r="D167" s="163"/>
      <c r="E167" s="91" t="s">
        <v>2885</v>
      </c>
      <c r="F167" s="3">
        <v>1991</v>
      </c>
      <c r="G167" s="3" t="s">
        <v>102</v>
      </c>
      <c r="H167" s="3" t="s">
        <v>288</v>
      </c>
      <c r="I167" s="3">
        <v>211</v>
      </c>
      <c r="J167" s="3" t="s">
        <v>105</v>
      </c>
      <c r="K167" s="3" t="s">
        <v>666</v>
      </c>
      <c r="M167" s="3">
        <v>10</v>
      </c>
    </row>
    <row r="168" customHeight="1" spans="1:13">
      <c r="A168" s="3">
        <v>11841</v>
      </c>
      <c r="D168" s="91" t="s">
        <v>21</v>
      </c>
      <c r="E168" s="91" t="s">
        <v>2886</v>
      </c>
      <c r="F168" s="3">
        <v>1988</v>
      </c>
      <c r="G168" s="3" t="s">
        <v>102</v>
      </c>
      <c r="H168" s="3" t="s">
        <v>2887</v>
      </c>
      <c r="I168" s="3" t="s">
        <v>1567</v>
      </c>
      <c r="J168" s="3">
        <v>10</v>
      </c>
      <c r="K168" s="3" t="s">
        <v>666</v>
      </c>
      <c r="M168" s="3">
        <v>11</v>
      </c>
    </row>
    <row r="169" customHeight="1" spans="1:13">
      <c r="A169" s="3">
        <v>11952</v>
      </c>
      <c r="D169" s="91" t="s">
        <v>21</v>
      </c>
      <c r="E169" s="91" t="s">
        <v>2888</v>
      </c>
      <c r="F169" s="3">
        <v>1990</v>
      </c>
      <c r="G169" s="3" t="s">
        <v>2125</v>
      </c>
      <c r="H169" s="3" t="s">
        <v>2104</v>
      </c>
      <c r="J169" s="3">
        <v>365</v>
      </c>
      <c r="K169" s="3" t="s">
        <v>25</v>
      </c>
      <c r="M169" s="3">
        <v>11</v>
      </c>
    </row>
    <row r="170" customHeight="1" spans="1:13">
      <c r="A170" s="3" t="s">
        <v>2854</v>
      </c>
      <c r="D170" s="163"/>
      <c r="E170" s="250">
        <v>28456932</v>
      </c>
      <c r="F170" s="91" t="s">
        <v>2889</v>
      </c>
      <c r="G170" s="3" t="s">
        <v>102</v>
      </c>
      <c r="H170" s="3" t="s">
        <v>2019</v>
      </c>
      <c r="I170" s="3">
        <v>45</v>
      </c>
      <c r="J170" s="3" t="s">
        <v>105</v>
      </c>
      <c r="K170" s="3" t="s">
        <v>72</v>
      </c>
      <c r="M170" s="3">
        <v>11</v>
      </c>
    </row>
    <row r="171" customHeight="1" spans="1:13">
      <c r="A171" s="3" t="s">
        <v>2854</v>
      </c>
      <c r="D171" s="163"/>
      <c r="E171" s="250">
        <v>27780852</v>
      </c>
      <c r="F171" s="91" t="s">
        <v>2889</v>
      </c>
      <c r="G171" s="3" t="s">
        <v>102</v>
      </c>
      <c r="H171" s="3" t="s">
        <v>2019</v>
      </c>
      <c r="I171" s="3">
        <v>45</v>
      </c>
      <c r="J171" s="3" t="s">
        <v>105</v>
      </c>
      <c r="K171" s="3" t="s">
        <v>72</v>
      </c>
      <c r="M171" s="3">
        <v>11</v>
      </c>
    </row>
    <row r="172" customHeight="1" spans="1:14">
      <c r="A172" s="162" t="e">
        <f t="shared" ref="A172:A184" si="10">A171+1</f>
        <v>#VALUE!</v>
      </c>
      <c r="B172" s="3"/>
      <c r="C172" s="3"/>
      <c r="D172" s="91" t="s">
        <v>149</v>
      </c>
      <c r="E172" s="91" t="s">
        <v>2890</v>
      </c>
      <c r="F172" s="63">
        <v>2019</v>
      </c>
      <c r="G172" s="63" t="s">
        <v>786</v>
      </c>
      <c r="H172" s="63" t="s">
        <v>1786</v>
      </c>
      <c r="I172" s="63">
        <v>2</v>
      </c>
      <c r="J172" s="63" t="s">
        <v>2087</v>
      </c>
      <c r="K172" s="63" t="s">
        <v>796</v>
      </c>
      <c r="L172" s="62"/>
      <c r="M172" s="3">
        <v>12</v>
      </c>
      <c r="N172" s="10"/>
    </row>
    <row r="173" customHeight="1" spans="1:13">
      <c r="A173" s="162" t="e">
        <f t="shared" si="10"/>
        <v>#VALUE!</v>
      </c>
      <c r="B173" s="3"/>
      <c r="C173" s="3"/>
      <c r="D173" s="91" t="s">
        <v>21</v>
      </c>
      <c r="E173" s="91" t="s">
        <v>2891</v>
      </c>
      <c r="F173" s="122">
        <v>2019</v>
      </c>
      <c r="G173" s="122" t="s">
        <v>1852</v>
      </c>
      <c r="H173" s="122" t="s">
        <v>2247</v>
      </c>
      <c r="I173" s="122">
        <v>201</v>
      </c>
      <c r="J173" s="123" t="s">
        <v>898</v>
      </c>
      <c r="K173" s="123" t="s">
        <v>25</v>
      </c>
      <c r="L173" s="62"/>
      <c r="M173" s="3">
        <v>12</v>
      </c>
    </row>
    <row r="174" customHeight="1" spans="1:13">
      <c r="A174" s="162" t="e">
        <f t="shared" si="10"/>
        <v>#VALUE!</v>
      </c>
      <c r="B174" s="3"/>
      <c r="C174" s="3"/>
      <c r="D174" s="91" t="s">
        <v>21</v>
      </c>
      <c r="E174" s="91" t="s">
        <v>2892</v>
      </c>
      <c r="F174" s="63">
        <v>2019</v>
      </c>
      <c r="G174" s="63" t="s">
        <v>853</v>
      </c>
      <c r="H174" s="63" t="s">
        <v>2691</v>
      </c>
      <c r="I174" s="63">
        <v>231</v>
      </c>
      <c r="J174" s="63" t="s">
        <v>886</v>
      </c>
      <c r="K174" s="63" t="s">
        <v>30</v>
      </c>
      <c r="L174" s="62"/>
      <c r="M174" s="3">
        <v>12</v>
      </c>
    </row>
    <row r="175" customHeight="1" spans="1:13">
      <c r="A175" s="162" t="e">
        <f t="shared" si="10"/>
        <v>#VALUE!</v>
      </c>
      <c r="B175" s="3"/>
      <c r="C175" s="3"/>
      <c r="D175" s="91" t="s">
        <v>21</v>
      </c>
      <c r="E175" s="91" t="s">
        <v>2893</v>
      </c>
      <c r="F175" s="63">
        <v>2019</v>
      </c>
      <c r="G175" s="63" t="s">
        <v>786</v>
      </c>
      <c r="H175" s="63" t="s">
        <v>1449</v>
      </c>
      <c r="I175" s="63">
        <v>259</v>
      </c>
      <c r="J175" s="62"/>
      <c r="K175" s="63" t="s">
        <v>25</v>
      </c>
      <c r="L175" s="62"/>
      <c r="M175" s="3">
        <v>12</v>
      </c>
    </row>
    <row r="176" customHeight="1" spans="1:13">
      <c r="A176" s="162" t="e">
        <f t="shared" si="10"/>
        <v>#VALUE!</v>
      </c>
      <c r="B176" s="3"/>
      <c r="C176" s="3"/>
      <c r="D176" s="91" t="s">
        <v>21</v>
      </c>
      <c r="E176" s="91" t="s">
        <v>2894</v>
      </c>
      <c r="F176" s="63">
        <v>2019</v>
      </c>
      <c r="G176" s="63" t="s">
        <v>853</v>
      </c>
      <c r="H176" s="63" t="s">
        <v>2393</v>
      </c>
      <c r="I176" s="63">
        <v>223</v>
      </c>
      <c r="J176" s="62"/>
      <c r="K176" s="63" t="s">
        <v>25</v>
      </c>
      <c r="L176" s="62"/>
      <c r="M176" s="3">
        <v>12</v>
      </c>
    </row>
    <row r="177" customHeight="1" spans="1:13">
      <c r="A177" s="162" t="e">
        <f t="shared" si="10"/>
        <v>#VALUE!</v>
      </c>
      <c r="B177" s="3"/>
      <c r="C177" s="3"/>
      <c r="D177" s="91" t="s">
        <v>161</v>
      </c>
      <c r="E177" s="91" t="s">
        <v>2895</v>
      </c>
      <c r="F177" s="63">
        <v>2019</v>
      </c>
      <c r="G177" s="63" t="s">
        <v>1649</v>
      </c>
      <c r="H177" s="63" t="s">
        <v>1972</v>
      </c>
      <c r="I177" s="63">
        <v>99</v>
      </c>
      <c r="J177" s="63" t="s">
        <v>1495</v>
      </c>
      <c r="K177" s="63" t="s">
        <v>30</v>
      </c>
      <c r="L177" s="62"/>
      <c r="M177" s="3">
        <v>12</v>
      </c>
    </row>
    <row r="178" customHeight="1" spans="1:13">
      <c r="A178" s="162" t="e">
        <f t="shared" si="10"/>
        <v>#VALUE!</v>
      </c>
      <c r="B178" s="3"/>
      <c r="C178" s="3"/>
      <c r="D178" s="91" t="s">
        <v>16</v>
      </c>
      <c r="E178" s="91" t="s">
        <v>2896</v>
      </c>
      <c r="F178" s="63">
        <v>2019</v>
      </c>
      <c r="G178" s="63" t="s">
        <v>1852</v>
      </c>
      <c r="H178" s="63" t="s">
        <v>1848</v>
      </c>
      <c r="I178" s="63">
        <v>297</v>
      </c>
      <c r="J178" s="62"/>
      <c r="K178" s="63" t="s">
        <v>60</v>
      </c>
      <c r="L178" s="62"/>
      <c r="M178" s="3">
        <v>12</v>
      </c>
    </row>
    <row r="179" customHeight="1" spans="1:13">
      <c r="A179" s="162" t="e">
        <f t="shared" si="10"/>
        <v>#VALUE!</v>
      </c>
      <c r="B179" s="3"/>
      <c r="C179" s="3"/>
      <c r="D179" s="91" t="s">
        <v>21</v>
      </c>
      <c r="E179" s="91" t="s">
        <v>2897</v>
      </c>
      <c r="F179" s="66">
        <v>1996</v>
      </c>
      <c r="G179" s="66" t="s">
        <v>2898</v>
      </c>
      <c r="H179" s="130" t="s">
        <v>1950</v>
      </c>
      <c r="I179" s="66">
        <v>52</v>
      </c>
      <c r="J179" s="88"/>
      <c r="K179" s="66" t="s">
        <v>25</v>
      </c>
      <c r="M179" s="3">
        <v>12</v>
      </c>
    </row>
    <row r="180" customHeight="1" spans="1:13">
      <c r="A180" s="162" t="e">
        <f t="shared" si="10"/>
        <v>#VALUE!</v>
      </c>
      <c r="B180" s="3"/>
      <c r="C180" s="3"/>
      <c r="D180" s="91" t="s">
        <v>21</v>
      </c>
      <c r="E180" s="91" t="s">
        <v>2899</v>
      </c>
      <c r="F180" s="59">
        <v>2019</v>
      </c>
      <c r="G180" s="59" t="s">
        <v>1099</v>
      </c>
      <c r="H180" s="59" t="s">
        <v>2445</v>
      </c>
      <c r="I180" s="59">
        <v>123</v>
      </c>
      <c r="J180" s="60"/>
      <c r="K180" s="59" t="s">
        <v>25</v>
      </c>
      <c r="M180" s="3">
        <v>12</v>
      </c>
    </row>
    <row r="181" customHeight="1" spans="1:13">
      <c r="A181" s="162" t="e">
        <f t="shared" si="10"/>
        <v>#VALUE!</v>
      </c>
      <c r="B181" s="3"/>
      <c r="C181" s="3"/>
      <c r="D181" s="91" t="s">
        <v>21</v>
      </c>
      <c r="E181" s="91" t="s">
        <v>2900</v>
      </c>
      <c r="F181" s="3">
        <v>2019</v>
      </c>
      <c r="G181" s="3" t="s">
        <v>956</v>
      </c>
      <c r="H181" s="3" t="s">
        <v>1786</v>
      </c>
      <c r="I181" s="3">
        <v>699</v>
      </c>
      <c r="K181" s="3" t="s">
        <v>25</v>
      </c>
      <c r="M181" s="3">
        <v>12</v>
      </c>
    </row>
    <row r="182" customHeight="1" spans="1:13">
      <c r="A182" s="162" t="e">
        <f t="shared" si="10"/>
        <v>#VALUE!</v>
      </c>
      <c r="B182" s="3"/>
      <c r="C182" s="3"/>
      <c r="D182" s="91" t="s">
        <v>21</v>
      </c>
      <c r="E182" s="91" t="s">
        <v>2901</v>
      </c>
      <c r="F182" s="3">
        <v>2019</v>
      </c>
      <c r="G182" s="3" t="s">
        <v>1077</v>
      </c>
      <c r="H182" s="68" t="s">
        <v>2206</v>
      </c>
      <c r="I182" s="3">
        <v>97</v>
      </c>
      <c r="K182" s="3" t="s">
        <v>30</v>
      </c>
      <c r="M182" s="3">
        <v>12</v>
      </c>
    </row>
    <row r="183" customHeight="1" spans="1:13">
      <c r="A183" s="162" t="e">
        <f t="shared" si="10"/>
        <v>#VALUE!</v>
      </c>
      <c r="B183" s="3"/>
      <c r="C183" s="3"/>
      <c r="D183" s="91" t="s">
        <v>21</v>
      </c>
      <c r="E183" s="91" t="s">
        <v>2902</v>
      </c>
      <c r="F183" s="3">
        <v>2019</v>
      </c>
      <c r="G183" s="3" t="s">
        <v>1161</v>
      </c>
      <c r="H183" s="3" t="s">
        <v>1976</v>
      </c>
      <c r="I183" s="3">
        <v>182</v>
      </c>
      <c r="J183" s="3" t="s">
        <v>920</v>
      </c>
      <c r="K183" s="3" t="s">
        <v>25</v>
      </c>
      <c r="M183" s="3">
        <v>12</v>
      </c>
    </row>
    <row r="184" customHeight="1" spans="1:13">
      <c r="A184" s="162" t="e">
        <f t="shared" si="10"/>
        <v>#VALUE!</v>
      </c>
      <c r="B184" s="3"/>
      <c r="C184" s="3"/>
      <c r="D184" s="91" t="s">
        <v>21</v>
      </c>
      <c r="E184" s="91" t="s">
        <v>2903</v>
      </c>
      <c r="F184" s="3">
        <v>2019</v>
      </c>
      <c r="G184" s="3" t="s">
        <v>911</v>
      </c>
      <c r="H184" s="3" t="s">
        <v>2734</v>
      </c>
      <c r="I184" s="3">
        <v>95</v>
      </c>
      <c r="J184" s="3" t="s">
        <v>2904</v>
      </c>
      <c r="K184" s="3" t="s">
        <v>30</v>
      </c>
      <c r="M184" s="3">
        <v>12</v>
      </c>
    </row>
    <row r="185" customHeight="1" spans="1:13">
      <c r="A185" s="3">
        <v>11839</v>
      </c>
      <c r="D185" s="91" t="s">
        <v>21</v>
      </c>
      <c r="E185" s="91" t="s">
        <v>2905</v>
      </c>
      <c r="F185" s="3">
        <v>1988</v>
      </c>
      <c r="G185" s="3" t="s">
        <v>102</v>
      </c>
      <c r="H185" s="3" t="s">
        <v>2906</v>
      </c>
      <c r="I185" s="3" t="s">
        <v>1567</v>
      </c>
      <c r="J185" s="3">
        <v>8</v>
      </c>
      <c r="K185" s="3" t="s">
        <v>1797</v>
      </c>
      <c r="M185" s="3">
        <v>12</v>
      </c>
    </row>
    <row r="186" customHeight="1" spans="1:13">
      <c r="A186" s="3">
        <v>12011</v>
      </c>
      <c r="D186" s="91" t="s">
        <v>21</v>
      </c>
      <c r="E186" s="91" t="s">
        <v>2907</v>
      </c>
      <c r="F186" s="3">
        <v>1988</v>
      </c>
      <c r="G186" s="3" t="s">
        <v>102</v>
      </c>
      <c r="H186" s="3" t="s">
        <v>2906</v>
      </c>
      <c r="I186" s="3"/>
      <c r="J186" s="3">
        <v>114</v>
      </c>
      <c r="K186" s="3" t="s">
        <v>72</v>
      </c>
      <c r="M186" s="3">
        <v>12</v>
      </c>
    </row>
    <row r="187" customHeight="1" spans="1:13">
      <c r="A187" s="3">
        <v>12012</v>
      </c>
      <c r="D187" s="91" t="s">
        <v>21</v>
      </c>
      <c r="E187" s="91" t="s">
        <v>2908</v>
      </c>
      <c r="F187" s="3">
        <v>1988</v>
      </c>
      <c r="G187" s="3" t="s">
        <v>102</v>
      </c>
      <c r="H187" s="3" t="s">
        <v>2906</v>
      </c>
      <c r="I187" s="3"/>
      <c r="J187" s="3">
        <v>114</v>
      </c>
      <c r="K187" s="3" t="s">
        <v>72</v>
      </c>
      <c r="M187" s="3">
        <v>12</v>
      </c>
    </row>
    <row r="188" customHeight="1" spans="1:13">
      <c r="A188" s="3">
        <v>12013</v>
      </c>
      <c r="D188" s="91" t="s">
        <v>21</v>
      </c>
      <c r="E188" s="91" t="s">
        <v>2909</v>
      </c>
      <c r="F188" s="3">
        <v>1988</v>
      </c>
      <c r="G188" s="3" t="s">
        <v>102</v>
      </c>
      <c r="H188" s="3" t="s">
        <v>2906</v>
      </c>
      <c r="I188" s="3"/>
      <c r="J188" s="3">
        <v>114</v>
      </c>
      <c r="K188" s="3" t="s">
        <v>72</v>
      </c>
      <c r="M188" s="3">
        <v>12</v>
      </c>
    </row>
    <row r="189" customHeight="1" spans="1:13">
      <c r="A189" s="3">
        <v>12014</v>
      </c>
      <c r="D189" s="91" t="s">
        <v>21</v>
      </c>
      <c r="E189" s="91" t="s">
        <v>2910</v>
      </c>
      <c r="F189" s="3">
        <v>1988</v>
      </c>
      <c r="G189" s="3" t="s">
        <v>102</v>
      </c>
      <c r="H189" s="3" t="s">
        <v>2906</v>
      </c>
      <c r="I189" s="3"/>
      <c r="J189" s="3">
        <v>114</v>
      </c>
      <c r="K189" s="3" t="s">
        <v>72</v>
      </c>
      <c r="M189" s="3">
        <v>12</v>
      </c>
    </row>
    <row r="190" customHeight="1" spans="1:13">
      <c r="A190" s="3">
        <f t="shared" ref="A190:A199" si="11">A189+1</f>
        <v>12015</v>
      </c>
      <c r="D190" s="91" t="s">
        <v>21</v>
      </c>
      <c r="E190" s="91" t="s">
        <v>2911</v>
      </c>
      <c r="F190" s="3">
        <v>1988</v>
      </c>
      <c r="G190" s="3" t="s">
        <v>102</v>
      </c>
      <c r="H190" s="3" t="s">
        <v>2114</v>
      </c>
      <c r="I190" s="3">
        <v>16</v>
      </c>
      <c r="J190" s="3" t="s">
        <v>105</v>
      </c>
      <c r="K190" s="3" t="s">
        <v>72</v>
      </c>
      <c r="M190" s="3">
        <v>12</v>
      </c>
    </row>
    <row r="191" customHeight="1" spans="1:13">
      <c r="A191" s="3">
        <f t="shared" si="11"/>
        <v>12016</v>
      </c>
      <c r="D191" s="91" t="s">
        <v>21</v>
      </c>
      <c r="E191" s="91" t="s">
        <v>2912</v>
      </c>
      <c r="F191" s="3">
        <v>1988</v>
      </c>
      <c r="G191" s="3" t="s">
        <v>102</v>
      </c>
      <c r="H191" s="3" t="s">
        <v>2114</v>
      </c>
      <c r="I191" s="3">
        <v>16</v>
      </c>
      <c r="J191" s="3" t="s">
        <v>105</v>
      </c>
      <c r="K191" s="3" t="s">
        <v>72</v>
      </c>
      <c r="M191" s="3">
        <v>12</v>
      </c>
    </row>
    <row r="192" customHeight="1" spans="1:13">
      <c r="A192" s="3">
        <f t="shared" si="11"/>
        <v>12017</v>
      </c>
      <c r="D192" s="91" t="s">
        <v>21</v>
      </c>
      <c r="E192" s="91" t="s">
        <v>2913</v>
      </c>
      <c r="F192" s="3">
        <v>1988</v>
      </c>
      <c r="G192" s="3" t="s">
        <v>102</v>
      </c>
      <c r="H192" s="3" t="s">
        <v>2114</v>
      </c>
      <c r="I192" s="3">
        <v>16</v>
      </c>
      <c r="J192" s="3" t="s">
        <v>105</v>
      </c>
      <c r="K192" s="3" t="s">
        <v>72</v>
      </c>
      <c r="M192" s="3">
        <v>12</v>
      </c>
    </row>
    <row r="193" customHeight="1" spans="1:13">
      <c r="A193" s="3">
        <f t="shared" si="11"/>
        <v>12018</v>
      </c>
      <c r="D193" s="91" t="s">
        <v>21</v>
      </c>
      <c r="E193" s="91" t="s">
        <v>2914</v>
      </c>
      <c r="F193" s="3">
        <v>1988</v>
      </c>
      <c r="G193" s="3" t="s">
        <v>102</v>
      </c>
      <c r="H193" s="3" t="s">
        <v>2114</v>
      </c>
      <c r="I193" s="3">
        <v>16</v>
      </c>
      <c r="J193" s="3" t="s">
        <v>105</v>
      </c>
      <c r="K193" s="3" t="s">
        <v>72</v>
      </c>
      <c r="M193" s="3">
        <v>12</v>
      </c>
    </row>
    <row r="194" customHeight="1" spans="1:13">
      <c r="A194" s="3">
        <f t="shared" si="11"/>
        <v>12019</v>
      </c>
      <c r="D194" s="91" t="s">
        <v>21</v>
      </c>
      <c r="E194" s="91" t="s">
        <v>2915</v>
      </c>
      <c r="F194" s="3">
        <v>1988</v>
      </c>
      <c r="G194" s="3" t="s">
        <v>102</v>
      </c>
      <c r="H194" s="3" t="s">
        <v>2114</v>
      </c>
      <c r="I194" s="3">
        <v>16</v>
      </c>
      <c r="J194" s="3" t="s">
        <v>105</v>
      </c>
      <c r="K194" s="3" t="s">
        <v>72</v>
      </c>
      <c r="M194" s="3">
        <v>12</v>
      </c>
    </row>
    <row r="195" customHeight="1" spans="1:13">
      <c r="A195" s="3">
        <f t="shared" si="11"/>
        <v>12020</v>
      </c>
      <c r="D195" s="91" t="s">
        <v>21</v>
      </c>
      <c r="E195" s="91" t="s">
        <v>2916</v>
      </c>
      <c r="F195" s="3">
        <v>1988</v>
      </c>
      <c r="G195" s="3" t="s">
        <v>102</v>
      </c>
      <c r="H195" s="3" t="s">
        <v>2114</v>
      </c>
      <c r="I195" s="3">
        <v>16</v>
      </c>
      <c r="J195" s="3" t="s">
        <v>105</v>
      </c>
      <c r="K195" s="3" t="s">
        <v>72</v>
      </c>
      <c r="M195" s="3">
        <v>12</v>
      </c>
    </row>
    <row r="196" customHeight="1" spans="1:13">
      <c r="A196" s="3">
        <f t="shared" si="11"/>
        <v>12021</v>
      </c>
      <c r="D196" s="91" t="s">
        <v>21</v>
      </c>
      <c r="E196" s="91" t="s">
        <v>2917</v>
      </c>
      <c r="F196" s="3">
        <v>1988</v>
      </c>
      <c r="G196" s="3" t="s">
        <v>102</v>
      </c>
      <c r="H196" s="3" t="s">
        <v>2114</v>
      </c>
      <c r="I196" s="3">
        <v>16</v>
      </c>
      <c r="J196" s="3" t="s">
        <v>105</v>
      </c>
      <c r="K196" s="3" t="s">
        <v>72</v>
      </c>
      <c r="M196" s="3">
        <v>12</v>
      </c>
    </row>
    <row r="197" customHeight="1" spans="1:13">
      <c r="A197" s="3">
        <f t="shared" si="11"/>
        <v>12022</v>
      </c>
      <c r="D197" s="91" t="s">
        <v>21</v>
      </c>
      <c r="E197" s="91" t="s">
        <v>2918</v>
      </c>
      <c r="F197" s="3">
        <v>1988</v>
      </c>
      <c r="G197" s="3" t="s">
        <v>102</v>
      </c>
      <c r="H197" s="3" t="s">
        <v>2114</v>
      </c>
      <c r="I197" s="3">
        <v>16</v>
      </c>
      <c r="J197" s="3" t="s">
        <v>105</v>
      </c>
      <c r="K197" s="3" t="s">
        <v>72</v>
      </c>
      <c r="M197" s="3">
        <v>12</v>
      </c>
    </row>
    <row r="198" customHeight="1" spans="1:13">
      <c r="A198" s="3">
        <f t="shared" si="11"/>
        <v>12023</v>
      </c>
      <c r="D198" s="91" t="s">
        <v>21</v>
      </c>
      <c r="E198" s="91" t="s">
        <v>2919</v>
      </c>
      <c r="F198" s="3">
        <v>1988</v>
      </c>
      <c r="G198" s="3" t="s">
        <v>102</v>
      </c>
      <c r="H198" s="3" t="s">
        <v>2114</v>
      </c>
      <c r="I198" s="3">
        <v>16</v>
      </c>
      <c r="J198" s="3" t="s">
        <v>105</v>
      </c>
      <c r="K198" s="3" t="s">
        <v>72</v>
      </c>
      <c r="M198" s="3">
        <v>12</v>
      </c>
    </row>
    <row r="199" customHeight="1" spans="1:13">
      <c r="A199" s="3">
        <f t="shared" si="11"/>
        <v>12024</v>
      </c>
      <c r="D199" s="91" t="s">
        <v>21</v>
      </c>
      <c r="E199" s="91" t="s">
        <v>2920</v>
      </c>
      <c r="F199" s="3">
        <v>1988</v>
      </c>
      <c r="G199" s="3" t="s">
        <v>102</v>
      </c>
      <c r="H199" s="3" t="s">
        <v>2114</v>
      </c>
      <c r="I199" s="3">
        <v>16</v>
      </c>
      <c r="J199" s="3" t="s">
        <v>105</v>
      </c>
      <c r="K199" s="3" t="s">
        <v>72</v>
      </c>
      <c r="M199" s="3">
        <v>12</v>
      </c>
    </row>
    <row r="200" customHeight="1" spans="1:13">
      <c r="A200" s="3" t="s">
        <v>2854</v>
      </c>
      <c r="D200" s="91" t="s">
        <v>66</v>
      </c>
      <c r="E200" s="91" t="s">
        <v>2921</v>
      </c>
      <c r="F200" s="3">
        <v>2019</v>
      </c>
      <c r="G200" s="3" t="s">
        <v>119</v>
      </c>
      <c r="H200" s="3" t="s">
        <v>1786</v>
      </c>
      <c r="I200" s="3">
        <v>201</v>
      </c>
      <c r="J200" s="3" t="s">
        <v>105</v>
      </c>
      <c r="K200" s="3" t="s">
        <v>462</v>
      </c>
      <c r="M200" s="3">
        <v>12</v>
      </c>
    </row>
    <row r="201" customHeight="1" spans="1:13">
      <c r="A201" s="3" t="s">
        <v>2854</v>
      </c>
      <c r="D201" s="163"/>
      <c r="E201" s="91" t="s">
        <v>2922</v>
      </c>
      <c r="F201" s="3">
        <v>1992</v>
      </c>
      <c r="G201" s="3" t="s">
        <v>131</v>
      </c>
      <c r="H201" s="3" t="s">
        <v>1903</v>
      </c>
      <c r="I201" s="3">
        <v>201</v>
      </c>
      <c r="J201" s="3" t="s">
        <v>105</v>
      </c>
      <c r="K201" s="3" t="s">
        <v>72</v>
      </c>
      <c r="M201" s="3">
        <v>12</v>
      </c>
    </row>
    <row r="202" customHeight="1" spans="1:13">
      <c r="A202" s="3" t="s">
        <v>2854</v>
      </c>
      <c r="D202" s="163"/>
      <c r="E202" s="91" t="s">
        <v>2923</v>
      </c>
      <c r="F202" s="3">
        <v>1990</v>
      </c>
      <c r="G202" s="3" t="s">
        <v>2125</v>
      </c>
      <c r="H202" s="3" t="s">
        <v>2104</v>
      </c>
      <c r="I202" s="3">
        <v>365</v>
      </c>
      <c r="J202" s="3" t="s">
        <v>105</v>
      </c>
      <c r="K202" s="3" t="s">
        <v>25</v>
      </c>
      <c r="M202" s="3">
        <v>12</v>
      </c>
    </row>
    <row r="203" customHeight="1" spans="1:13">
      <c r="A203" s="3" t="s">
        <v>2854</v>
      </c>
      <c r="D203" s="163"/>
      <c r="E203" s="91" t="s">
        <v>2924</v>
      </c>
      <c r="F203" s="3">
        <v>1990</v>
      </c>
      <c r="G203" s="3" t="s">
        <v>2125</v>
      </c>
      <c r="H203" s="3" t="s">
        <v>2104</v>
      </c>
      <c r="I203" s="3">
        <v>365</v>
      </c>
      <c r="J203" s="3" t="s">
        <v>105</v>
      </c>
      <c r="K203" s="3" t="s">
        <v>25</v>
      </c>
      <c r="M203" s="3">
        <v>12</v>
      </c>
    </row>
    <row r="204" customHeight="1" spans="1:13">
      <c r="A204" s="3" t="s">
        <v>2854</v>
      </c>
      <c r="D204" s="163"/>
      <c r="E204" s="91" t="s">
        <v>2925</v>
      </c>
      <c r="F204" s="3">
        <v>1990</v>
      </c>
      <c r="G204" s="3" t="s">
        <v>2125</v>
      </c>
      <c r="H204" s="3" t="s">
        <v>2104</v>
      </c>
      <c r="I204" s="3">
        <v>365</v>
      </c>
      <c r="J204" s="3" t="s">
        <v>105</v>
      </c>
      <c r="K204" s="3" t="s">
        <v>25</v>
      </c>
      <c r="M204" s="3">
        <v>12</v>
      </c>
    </row>
    <row r="205" customHeight="1" spans="1:13">
      <c r="A205" s="162" t="e">
        <f t="shared" ref="A205:A206" si="12">A204+1</f>
        <v>#VALUE!</v>
      </c>
      <c r="B205" s="3"/>
      <c r="C205" s="3"/>
      <c r="D205" s="91" t="s">
        <v>21</v>
      </c>
      <c r="E205" s="91" t="s">
        <v>2926</v>
      </c>
      <c r="F205" s="3">
        <v>2019</v>
      </c>
      <c r="G205" s="3" t="s">
        <v>905</v>
      </c>
      <c r="H205" s="3" t="s">
        <v>1786</v>
      </c>
      <c r="I205" s="3">
        <v>2</v>
      </c>
      <c r="J205" s="3" t="s">
        <v>2087</v>
      </c>
      <c r="K205" s="3" t="s">
        <v>25</v>
      </c>
      <c r="M205" s="3">
        <v>13</v>
      </c>
    </row>
    <row r="206" customHeight="1" spans="1:13">
      <c r="A206" s="162" t="e">
        <f t="shared" si="12"/>
        <v>#VALUE!</v>
      </c>
      <c r="B206" s="3"/>
      <c r="C206" s="3"/>
      <c r="D206" s="91" t="s">
        <v>21</v>
      </c>
      <c r="E206" s="91" t="s">
        <v>2927</v>
      </c>
      <c r="F206" s="63">
        <v>2019</v>
      </c>
      <c r="G206" s="63" t="s">
        <v>786</v>
      </c>
      <c r="H206" s="63" t="s">
        <v>1945</v>
      </c>
      <c r="I206" s="63">
        <v>222</v>
      </c>
      <c r="J206" s="63" t="s">
        <v>1837</v>
      </c>
      <c r="K206" s="63" t="s">
        <v>30</v>
      </c>
      <c r="L206" s="62"/>
      <c r="M206" s="3">
        <v>14</v>
      </c>
    </row>
    <row r="207" customHeight="1" spans="1:13">
      <c r="A207" s="162">
        <f>'Drop 1 Baseball'!A19+1</f>
        <v>10648</v>
      </c>
      <c r="B207" s="3"/>
      <c r="C207" s="3"/>
      <c r="D207" s="91" t="s">
        <v>21</v>
      </c>
      <c r="E207" s="91" t="s">
        <v>2928</v>
      </c>
      <c r="F207" s="3">
        <v>2019</v>
      </c>
      <c r="G207" s="3" t="s">
        <v>2718</v>
      </c>
      <c r="H207" s="3" t="s">
        <v>1449</v>
      </c>
      <c r="I207" s="3">
        <v>518</v>
      </c>
      <c r="K207" s="3" t="s">
        <v>30</v>
      </c>
      <c r="M207" s="3">
        <v>14</v>
      </c>
    </row>
    <row r="208" customHeight="1" spans="1:13">
      <c r="A208" s="162">
        <f>A207+1</f>
        <v>10649</v>
      </c>
      <c r="B208" s="3"/>
      <c r="C208" s="3"/>
      <c r="D208" s="91" t="s">
        <v>21</v>
      </c>
      <c r="E208" s="91" t="s">
        <v>2929</v>
      </c>
      <c r="F208" s="63">
        <v>2017</v>
      </c>
      <c r="G208" s="63" t="s">
        <v>305</v>
      </c>
      <c r="H208" s="63" t="s">
        <v>1810</v>
      </c>
      <c r="I208" s="63">
        <v>199</v>
      </c>
      <c r="J208" s="62"/>
      <c r="K208" s="63" t="s">
        <v>25</v>
      </c>
      <c r="L208" s="62"/>
      <c r="M208" s="3">
        <v>15</v>
      </c>
    </row>
    <row r="209" customHeight="1" spans="1:13">
      <c r="A209" s="162" t="e">
        <f>'Drop 1 Football'!A6+1</f>
        <v>#REF!</v>
      </c>
      <c r="B209" s="3"/>
      <c r="C209" s="3"/>
      <c r="D209" s="91" t="s">
        <v>161</v>
      </c>
      <c r="E209" s="91" t="s">
        <v>2930</v>
      </c>
      <c r="F209" s="63">
        <v>2019</v>
      </c>
      <c r="G209" s="63" t="s">
        <v>786</v>
      </c>
      <c r="H209" s="63" t="s">
        <v>2247</v>
      </c>
      <c r="I209" s="63">
        <v>250</v>
      </c>
      <c r="J209" s="62"/>
      <c r="K209" s="63" t="s">
        <v>25</v>
      </c>
      <c r="L209" s="62"/>
      <c r="M209" s="3">
        <v>15</v>
      </c>
    </row>
    <row r="210" customHeight="1" spans="1:13">
      <c r="A210" s="162" t="e">
        <f t="shared" ref="A210:A227" si="13">A209+1</f>
        <v>#REF!</v>
      </c>
      <c r="B210" s="3"/>
      <c r="C210" s="3"/>
      <c r="D210" s="91" t="s">
        <v>21</v>
      </c>
      <c r="E210" s="91" t="s">
        <v>2931</v>
      </c>
      <c r="F210" s="63">
        <v>2019</v>
      </c>
      <c r="G210" s="63" t="s">
        <v>786</v>
      </c>
      <c r="H210" s="63" t="s">
        <v>2247</v>
      </c>
      <c r="I210" s="63">
        <v>250</v>
      </c>
      <c r="J210" s="62"/>
      <c r="K210" s="63" t="s">
        <v>25</v>
      </c>
      <c r="L210" s="62"/>
      <c r="M210" s="3">
        <v>15</v>
      </c>
    </row>
    <row r="211" customHeight="1" spans="1:13">
      <c r="A211" s="162" t="e">
        <f t="shared" si="13"/>
        <v>#REF!</v>
      </c>
      <c r="B211" s="3"/>
      <c r="C211" s="3"/>
      <c r="D211" s="91" t="s">
        <v>21</v>
      </c>
      <c r="E211" s="91" t="s">
        <v>2932</v>
      </c>
      <c r="F211" s="63">
        <v>2019</v>
      </c>
      <c r="G211" s="63" t="s">
        <v>956</v>
      </c>
      <c r="H211" s="63" t="s">
        <v>1945</v>
      </c>
      <c r="I211" s="63">
        <v>191</v>
      </c>
      <c r="J211" s="63" t="s">
        <v>2720</v>
      </c>
      <c r="K211" s="63" t="s">
        <v>25</v>
      </c>
      <c r="L211" s="62"/>
      <c r="M211" s="3">
        <v>15</v>
      </c>
    </row>
    <row r="212" customHeight="1" spans="1:13">
      <c r="A212" s="162" t="e">
        <f t="shared" si="13"/>
        <v>#REF!</v>
      </c>
      <c r="B212" s="3"/>
      <c r="C212" s="3"/>
      <c r="D212" s="91" t="s">
        <v>161</v>
      </c>
      <c r="E212" s="91" t="s">
        <v>2933</v>
      </c>
      <c r="F212" s="63">
        <v>2019</v>
      </c>
      <c r="G212" s="63" t="s">
        <v>1649</v>
      </c>
      <c r="H212" s="63" t="s">
        <v>1972</v>
      </c>
      <c r="I212" s="63"/>
      <c r="J212" s="63" t="s">
        <v>2783</v>
      </c>
      <c r="K212" s="63" t="s">
        <v>25</v>
      </c>
      <c r="L212" s="62"/>
      <c r="M212" s="3">
        <v>15</v>
      </c>
    </row>
    <row r="213" customHeight="1" spans="1:13">
      <c r="A213" s="162" t="e">
        <f t="shared" si="13"/>
        <v>#REF!</v>
      </c>
      <c r="B213" s="3"/>
      <c r="C213" s="3"/>
      <c r="D213" s="91" t="s">
        <v>16</v>
      </c>
      <c r="E213" s="91" t="s">
        <v>2934</v>
      </c>
      <c r="F213" s="63">
        <v>2019</v>
      </c>
      <c r="G213" s="63" t="s">
        <v>956</v>
      </c>
      <c r="H213" s="63" t="s">
        <v>1848</v>
      </c>
      <c r="I213" s="63">
        <v>550</v>
      </c>
      <c r="J213" s="63" t="s">
        <v>2680</v>
      </c>
      <c r="K213" s="63" t="s">
        <v>60</v>
      </c>
      <c r="L213" s="62"/>
      <c r="M213" s="3">
        <v>15</v>
      </c>
    </row>
    <row r="214" customHeight="1" spans="1:13">
      <c r="A214" s="162" t="e">
        <f t="shared" si="13"/>
        <v>#REF!</v>
      </c>
      <c r="B214" s="3"/>
      <c r="C214" s="3"/>
      <c r="D214" s="91" t="s">
        <v>21</v>
      </c>
      <c r="E214" s="91" t="s">
        <v>2935</v>
      </c>
      <c r="F214" s="3">
        <v>2019</v>
      </c>
      <c r="G214" s="3" t="s">
        <v>884</v>
      </c>
      <c r="H214" s="3" t="s">
        <v>1945</v>
      </c>
      <c r="I214" s="3">
        <v>17</v>
      </c>
      <c r="J214" s="3" t="s">
        <v>2936</v>
      </c>
      <c r="K214" s="3" t="s">
        <v>30</v>
      </c>
      <c r="M214" s="3">
        <v>15</v>
      </c>
    </row>
    <row r="215" customHeight="1" spans="1:13">
      <c r="A215" s="162" t="e">
        <f t="shared" si="13"/>
        <v>#REF!</v>
      </c>
      <c r="B215" s="3"/>
      <c r="C215" s="3"/>
      <c r="D215" s="91" t="s">
        <v>21</v>
      </c>
      <c r="E215" s="91" t="s">
        <v>2937</v>
      </c>
      <c r="F215" s="3">
        <v>2019</v>
      </c>
      <c r="G215" s="3" t="s">
        <v>1161</v>
      </c>
      <c r="H215" s="68" t="s">
        <v>2206</v>
      </c>
      <c r="I215" s="3">
        <v>245</v>
      </c>
      <c r="J215" s="3"/>
      <c r="K215" s="3" t="s">
        <v>72</v>
      </c>
      <c r="M215" s="3">
        <v>15</v>
      </c>
    </row>
    <row r="216" customHeight="1" spans="1:13">
      <c r="A216" s="162" t="e">
        <f t="shared" si="13"/>
        <v>#REF!</v>
      </c>
      <c r="B216" s="3"/>
      <c r="C216" s="3"/>
      <c r="D216" s="91" t="s">
        <v>21</v>
      </c>
      <c r="E216" s="91" t="s">
        <v>2938</v>
      </c>
      <c r="F216" s="3">
        <v>2019</v>
      </c>
      <c r="G216" s="3" t="s">
        <v>1161</v>
      </c>
      <c r="H216" s="3" t="s">
        <v>2939</v>
      </c>
      <c r="I216" s="3">
        <v>235</v>
      </c>
      <c r="J216" s="3" t="s">
        <v>857</v>
      </c>
      <c r="K216" s="3" t="s">
        <v>30</v>
      </c>
      <c r="M216" s="3">
        <v>15</v>
      </c>
    </row>
    <row r="217" customHeight="1" spans="1:13">
      <c r="A217" s="162" t="e">
        <f t="shared" si="13"/>
        <v>#REF!</v>
      </c>
      <c r="B217" s="3"/>
      <c r="C217" s="3"/>
      <c r="D217" s="91" t="s">
        <v>21</v>
      </c>
      <c r="E217" s="91" t="s">
        <v>2940</v>
      </c>
      <c r="F217" s="3">
        <v>2019</v>
      </c>
      <c r="G217" s="3" t="s">
        <v>956</v>
      </c>
      <c r="H217" s="3" t="s">
        <v>1786</v>
      </c>
      <c r="I217" s="3">
        <v>664</v>
      </c>
      <c r="K217" s="3" t="s">
        <v>25</v>
      </c>
      <c r="M217" s="3">
        <v>15</v>
      </c>
    </row>
    <row r="218" customHeight="1" spans="1:13">
      <c r="A218" s="162" t="e">
        <f t="shared" si="13"/>
        <v>#REF!</v>
      </c>
      <c r="B218" s="3"/>
      <c r="C218" s="3"/>
      <c r="D218" s="91" t="s">
        <v>21</v>
      </c>
      <c r="E218" s="91" t="s">
        <v>2941</v>
      </c>
      <c r="F218" s="3">
        <v>2019</v>
      </c>
      <c r="G218" s="3" t="s">
        <v>956</v>
      </c>
      <c r="H218" s="3" t="s">
        <v>1786</v>
      </c>
      <c r="I218" s="3">
        <v>169</v>
      </c>
      <c r="K218" s="3" t="s">
        <v>25</v>
      </c>
      <c r="M218" s="3">
        <v>15</v>
      </c>
    </row>
    <row r="219" customHeight="1" spans="1:13">
      <c r="A219" s="162" t="e">
        <f t="shared" si="13"/>
        <v>#REF!</v>
      </c>
      <c r="B219" s="3"/>
      <c r="C219" s="3"/>
      <c r="D219" s="91" t="s">
        <v>21</v>
      </c>
      <c r="E219" s="91" t="s">
        <v>2942</v>
      </c>
      <c r="F219" s="3">
        <v>2019</v>
      </c>
      <c r="G219" s="3" t="s">
        <v>956</v>
      </c>
      <c r="H219" s="3" t="s">
        <v>1786</v>
      </c>
      <c r="I219" s="3">
        <v>292</v>
      </c>
      <c r="K219" s="3" t="s">
        <v>25</v>
      </c>
      <c r="M219" s="3">
        <v>15</v>
      </c>
    </row>
    <row r="220" customHeight="1" spans="1:13">
      <c r="A220" s="162" t="e">
        <f t="shared" si="13"/>
        <v>#REF!</v>
      </c>
      <c r="B220" s="3"/>
      <c r="C220" s="3"/>
      <c r="D220" s="91" t="s">
        <v>21</v>
      </c>
      <c r="E220" s="91" t="s">
        <v>2943</v>
      </c>
      <c r="F220" s="3">
        <v>2019</v>
      </c>
      <c r="G220" s="3" t="s">
        <v>956</v>
      </c>
      <c r="H220" s="3" t="s">
        <v>1786</v>
      </c>
      <c r="I220" s="3">
        <v>271</v>
      </c>
      <c r="K220" s="3" t="s">
        <v>25</v>
      </c>
      <c r="M220" s="3">
        <v>15</v>
      </c>
    </row>
    <row r="221" customHeight="1" spans="1:13">
      <c r="A221" s="162" t="e">
        <f t="shared" si="13"/>
        <v>#REF!</v>
      </c>
      <c r="B221" s="3"/>
      <c r="C221" s="3"/>
      <c r="D221" s="91" t="s">
        <v>21</v>
      </c>
      <c r="E221" s="91" t="s">
        <v>2944</v>
      </c>
      <c r="F221" s="3">
        <v>2019</v>
      </c>
      <c r="G221" s="3" t="s">
        <v>956</v>
      </c>
      <c r="H221" s="3" t="s">
        <v>1786</v>
      </c>
      <c r="I221" s="3">
        <v>271</v>
      </c>
      <c r="J221" s="3" t="s">
        <v>947</v>
      </c>
      <c r="K221" s="3" t="s">
        <v>498</v>
      </c>
      <c r="M221" s="3">
        <v>15</v>
      </c>
    </row>
    <row r="222" customHeight="1" spans="1:13">
      <c r="A222" s="162" t="e">
        <f t="shared" si="13"/>
        <v>#REF!</v>
      </c>
      <c r="B222" s="3"/>
      <c r="C222" s="3"/>
      <c r="D222" s="91" t="s">
        <v>21</v>
      </c>
      <c r="E222" s="91" t="s">
        <v>2945</v>
      </c>
      <c r="F222" s="3">
        <v>2019</v>
      </c>
      <c r="G222" s="3" t="s">
        <v>2012</v>
      </c>
      <c r="H222" s="3" t="s">
        <v>2722</v>
      </c>
      <c r="I222" s="3">
        <v>180</v>
      </c>
      <c r="J222" s="3" t="s">
        <v>2478</v>
      </c>
      <c r="K222" s="3" t="s">
        <v>25</v>
      </c>
      <c r="M222" s="3">
        <v>15</v>
      </c>
    </row>
    <row r="223" customHeight="1" spans="1:13">
      <c r="A223" s="162" t="e">
        <f t="shared" si="13"/>
        <v>#REF!</v>
      </c>
      <c r="B223" s="3"/>
      <c r="C223" s="3"/>
      <c r="D223" s="91" t="s">
        <v>21</v>
      </c>
      <c r="E223" s="91" t="s">
        <v>2946</v>
      </c>
      <c r="F223" s="3">
        <v>2019</v>
      </c>
      <c r="G223" s="3" t="s">
        <v>2012</v>
      </c>
      <c r="H223" s="3" t="s">
        <v>2722</v>
      </c>
      <c r="I223" s="3">
        <v>180</v>
      </c>
      <c r="J223" s="68" t="s">
        <v>2478</v>
      </c>
      <c r="K223" s="3" t="s">
        <v>25</v>
      </c>
      <c r="M223" s="3">
        <v>15</v>
      </c>
    </row>
    <row r="224" customHeight="1" spans="1:13">
      <c r="A224" s="162" t="e">
        <f t="shared" si="13"/>
        <v>#REF!</v>
      </c>
      <c r="B224" s="3"/>
      <c r="C224" s="3"/>
      <c r="D224" s="91" t="s">
        <v>21</v>
      </c>
      <c r="E224" s="91" t="s">
        <v>2947</v>
      </c>
      <c r="F224" s="3">
        <v>2019</v>
      </c>
      <c r="G224" s="3" t="s">
        <v>2012</v>
      </c>
      <c r="H224" s="3" t="s">
        <v>2722</v>
      </c>
      <c r="I224" s="3">
        <v>180</v>
      </c>
      <c r="J224" s="68" t="s">
        <v>2478</v>
      </c>
      <c r="K224" s="3" t="s">
        <v>25</v>
      </c>
      <c r="M224" s="3">
        <v>15</v>
      </c>
    </row>
    <row r="225" customHeight="1" spans="1:13">
      <c r="A225" s="162" t="e">
        <f t="shared" si="13"/>
        <v>#REF!</v>
      </c>
      <c r="B225" s="3"/>
      <c r="C225" s="3"/>
      <c r="D225" s="91" t="s">
        <v>21</v>
      </c>
      <c r="E225" s="91" t="s">
        <v>2948</v>
      </c>
      <c r="F225" s="3">
        <v>2019</v>
      </c>
      <c r="G225" s="3" t="s">
        <v>2012</v>
      </c>
      <c r="H225" s="3" t="s">
        <v>2722</v>
      </c>
      <c r="I225" s="3">
        <v>180</v>
      </c>
      <c r="J225" s="68" t="s">
        <v>2478</v>
      </c>
      <c r="K225" s="3" t="s">
        <v>25</v>
      </c>
      <c r="M225" s="3">
        <v>15</v>
      </c>
    </row>
    <row r="226" customHeight="1" spans="1:13">
      <c r="A226" s="162" t="e">
        <f t="shared" si="13"/>
        <v>#REF!</v>
      </c>
      <c r="B226" s="3"/>
      <c r="C226" s="3"/>
      <c r="D226" s="91" t="s">
        <v>21</v>
      </c>
      <c r="E226" s="91" t="s">
        <v>2949</v>
      </c>
      <c r="F226" s="3">
        <v>2019</v>
      </c>
      <c r="G226" s="3" t="s">
        <v>2012</v>
      </c>
      <c r="H226" s="3" t="s">
        <v>2722</v>
      </c>
      <c r="I226" s="3">
        <v>180</v>
      </c>
      <c r="J226" s="68" t="s">
        <v>2478</v>
      </c>
      <c r="K226" s="3" t="s">
        <v>25</v>
      </c>
      <c r="M226" s="3">
        <v>15</v>
      </c>
    </row>
    <row r="227" customHeight="1" spans="1:13">
      <c r="A227" s="162" t="e">
        <f t="shared" si="13"/>
        <v>#REF!</v>
      </c>
      <c r="B227" s="3"/>
      <c r="C227" s="3"/>
      <c r="D227" s="91" t="s">
        <v>1451</v>
      </c>
      <c r="E227" s="91" t="s">
        <v>2950</v>
      </c>
      <c r="F227" s="3">
        <v>2017</v>
      </c>
      <c r="G227" s="3" t="s">
        <v>319</v>
      </c>
      <c r="H227" s="3" t="s">
        <v>2951</v>
      </c>
      <c r="I227" s="3">
        <v>179</v>
      </c>
      <c r="J227" s="3" t="s">
        <v>2952</v>
      </c>
      <c r="K227" s="3" t="s">
        <v>467</v>
      </c>
      <c r="M227" s="3">
        <v>15</v>
      </c>
    </row>
    <row r="228" customHeight="1" spans="1:13">
      <c r="A228" s="162">
        <f>'Drop 1 Football'!A486+1</f>
        <v>12190</v>
      </c>
      <c r="B228" s="3"/>
      <c r="C228" s="3"/>
      <c r="D228" s="91" t="s">
        <v>66</v>
      </c>
      <c r="E228" s="3">
        <v>2727328</v>
      </c>
      <c r="F228" s="3">
        <v>2020</v>
      </c>
      <c r="G228" s="3" t="s">
        <v>786</v>
      </c>
      <c r="H228" s="3" t="s">
        <v>1795</v>
      </c>
      <c r="I228" s="3" t="s">
        <v>2210</v>
      </c>
      <c r="J228" s="3" t="s">
        <v>889</v>
      </c>
      <c r="K228" s="3" t="s">
        <v>467</v>
      </c>
      <c r="M228" s="3">
        <v>15</v>
      </c>
    </row>
    <row r="229" customHeight="1" spans="1:13">
      <c r="A229" s="162">
        <f>'Drop 1 Football'!A526+1</f>
        <v>10978</v>
      </c>
      <c r="D229" s="91" t="s">
        <v>66</v>
      </c>
      <c r="E229" s="3">
        <v>5730365</v>
      </c>
      <c r="F229" s="3">
        <v>2020</v>
      </c>
      <c r="G229" s="3" t="s">
        <v>786</v>
      </c>
      <c r="H229" s="3" t="s">
        <v>2487</v>
      </c>
      <c r="I229" s="3" t="s">
        <v>2210</v>
      </c>
      <c r="J229" s="3" t="s">
        <v>889</v>
      </c>
      <c r="K229" s="3" t="s">
        <v>462</v>
      </c>
      <c r="M229" s="3">
        <v>15</v>
      </c>
    </row>
    <row r="230" customHeight="1" spans="1:13">
      <c r="A230" s="162" t="e">
        <f>'Drop 1 Football'!A539+1</f>
        <v>#VALUE!</v>
      </c>
      <c r="D230" s="91" t="s">
        <v>66</v>
      </c>
      <c r="E230" s="140">
        <v>8866107</v>
      </c>
      <c r="F230" s="140">
        <v>2019</v>
      </c>
      <c r="G230" s="140" t="s">
        <v>786</v>
      </c>
      <c r="H230" s="140" t="s">
        <v>2450</v>
      </c>
      <c r="I230" s="140">
        <v>2</v>
      </c>
      <c r="J230" s="140" t="s">
        <v>2087</v>
      </c>
      <c r="K230" s="140" t="s">
        <v>244</v>
      </c>
      <c r="M230" s="3">
        <v>15</v>
      </c>
    </row>
    <row r="231" customHeight="1" spans="1:13">
      <c r="A231" s="162" t="e">
        <f>'Drop 1 Football'!A543+1</f>
        <v>#VALUE!</v>
      </c>
      <c r="D231" s="91" t="s">
        <v>66</v>
      </c>
      <c r="E231" s="140">
        <v>7072113</v>
      </c>
      <c r="F231" s="140">
        <v>2019</v>
      </c>
      <c r="G231" s="140" t="s">
        <v>305</v>
      </c>
      <c r="H231" s="140" t="s">
        <v>2722</v>
      </c>
      <c r="I231" s="140">
        <v>180</v>
      </c>
      <c r="J231" s="140" t="s">
        <v>2478</v>
      </c>
      <c r="K231" s="140" t="s">
        <v>244</v>
      </c>
      <c r="M231" s="3">
        <v>15</v>
      </c>
    </row>
    <row r="232" customHeight="1" spans="1:13">
      <c r="A232" s="162" t="e">
        <f>'Drop 1 Football'!A553+1</f>
        <v>#VALUE!</v>
      </c>
      <c r="D232" s="91" t="s">
        <v>66</v>
      </c>
      <c r="E232" s="140">
        <v>4510232</v>
      </c>
      <c r="F232" s="140">
        <v>2019</v>
      </c>
      <c r="G232" s="140" t="s">
        <v>786</v>
      </c>
      <c r="H232" s="140" t="s">
        <v>1449</v>
      </c>
      <c r="I232" s="140">
        <v>259</v>
      </c>
      <c r="J232" s="143"/>
      <c r="K232" s="140" t="s">
        <v>467</v>
      </c>
      <c r="M232" s="3">
        <v>15</v>
      </c>
    </row>
    <row r="233" customHeight="1" spans="1:13">
      <c r="A233" s="162" t="e">
        <f t="shared" ref="A233:A239" si="14">A232+1</f>
        <v>#VALUE!</v>
      </c>
      <c r="D233" s="91" t="s">
        <v>66</v>
      </c>
      <c r="E233" s="140">
        <v>2446126</v>
      </c>
      <c r="F233" s="140">
        <v>2019</v>
      </c>
      <c r="G233" s="140" t="s">
        <v>305</v>
      </c>
      <c r="H233" s="140" t="s">
        <v>2722</v>
      </c>
      <c r="I233" s="140">
        <v>180</v>
      </c>
      <c r="J233" s="140" t="s">
        <v>2478</v>
      </c>
      <c r="K233" s="140" t="s">
        <v>244</v>
      </c>
      <c r="M233" s="3">
        <v>15</v>
      </c>
    </row>
    <row r="234" customHeight="1" spans="1:13">
      <c r="A234" s="162" t="e">
        <f t="shared" si="14"/>
        <v>#VALUE!</v>
      </c>
      <c r="D234" s="91" t="s">
        <v>66</v>
      </c>
      <c r="E234" s="140">
        <v>4335313</v>
      </c>
      <c r="F234" s="140">
        <v>2012</v>
      </c>
      <c r="G234" s="140" t="s">
        <v>786</v>
      </c>
      <c r="H234" s="140" t="s">
        <v>1993</v>
      </c>
      <c r="I234" s="140">
        <v>181</v>
      </c>
      <c r="J234" s="143"/>
      <c r="K234" s="140" t="s">
        <v>467</v>
      </c>
      <c r="M234" s="3">
        <v>15</v>
      </c>
    </row>
    <row r="235" customHeight="1" spans="1:13">
      <c r="A235" s="162" t="e">
        <f t="shared" si="14"/>
        <v>#VALUE!</v>
      </c>
      <c r="D235" s="91" t="s">
        <v>21</v>
      </c>
      <c r="E235" s="91" t="s">
        <v>2953</v>
      </c>
      <c r="F235" s="3">
        <v>2019</v>
      </c>
      <c r="G235" s="3" t="s">
        <v>1852</v>
      </c>
      <c r="H235" s="3" t="s">
        <v>2819</v>
      </c>
      <c r="I235" s="3">
        <v>201</v>
      </c>
      <c r="J235" s="3" t="s">
        <v>2257</v>
      </c>
      <c r="K235" s="3" t="s">
        <v>25</v>
      </c>
      <c r="M235" s="3">
        <v>15</v>
      </c>
    </row>
    <row r="236" customHeight="1" spans="1:13">
      <c r="A236" s="162" t="e">
        <f t="shared" si="14"/>
        <v>#VALUE!</v>
      </c>
      <c r="D236" s="91" t="s">
        <v>21</v>
      </c>
      <c r="E236" s="91" t="s">
        <v>2954</v>
      </c>
      <c r="F236" s="3">
        <v>2019</v>
      </c>
      <c r="G236" s="3" t="s">
        <v>1852</v>
      </c>
      <c r="H236" s="3" t="s">
        <v>1786</v>
      </c>
      <c r="I236" s="3">
        <v>296</v>
      </c>
      <c r="J236" s="3" t="s">
        <v>1731</v>
      </c>
      <c r="K236" s="3" t="s">
        <v>25</v>
      </c>
      <c r="M236" s="3">
        <v>15</v>
      </c>
    </row>
    <row r="237" customHeight="1" spans="1:13">
      <c r="A237" s="162" t="e">
        <f t="shared" si="14"/>
        <v>#VALUE!</v>
      </c>
      <c r="D237" s="91" t="s">
        <v>21</v>
      </c>
      <c r="E237" s="91" t="s">
        <v>2955</v>
      </c>
      <c r="F237" s="3">
        <v>2019</v>
      </c>
      <c r="G237" s="3" t="s">
        <v>119</v>
      </c>
      <c r="H237" s="3" t="s">
        <v>1786</v>
      </c>
      <c r="I237" s="3">
        <v>201</v>
      </c>
      <c r="K237" s="3" t="s">
        <v>25</v>
      </c>
      <c r="M237" s="3">
        <v>15</v>
      </c>
    </row>
    <row r="238" customHeight="1" spans="1:13">
      <c r="A238" s="162" t="e">
        <f t="shared" si="14"/>
        <v>#VALUE!</v>
      </c>
      <c r="D238" s="91" t="s">
        <v>21</v>
      </c>
      <c r="E238" s="91" t="s">
        <v>2956</v>
      </c>
      <c r="F238" s="3">
        <v>2020</v>
      </c>
      <c r="G238" s="3" t="s">
        <v>1847</v>
      </c>
      <c r="H238" s="3" t="s">
        <v>1844</v>
      </c>
      <c r="I238" s="3">
        <v>42</v>
      </c>
      <c r="J238" s="3" t="s">
        <v>1731</v>
      </c>
      <c r="K238" s="3" t="s">
        <v>25</v>
      </c>
      <c r="M238" s="3">
        <v>15</v>
      </c>
    </row>
    <row r="239" customHeight="1" spans="1:13">
      <c r="A239" s="162" t="e">
        <f t="shared" si="14"/>
        <v>#VALUE!</v>
      </c>
      <c r="B239" s="143"/>
      <c r="C239" s="143"/>
      <c r="D239" s="144" t="s">
        <v>21</v>
      </c>
      <c r="E239" s="144" t="s">
        <v>2957</v>
      </c>
      <c r="F239" s="140">
        <v>2019</v>
      </c>
      <c r="G239" s="140" t="s">
        <v>1847</v>
      </c>
      <c r="H239" s="140" t="s">
        <v>1848</v>
      </c>
      <c r="I239" s="140">
        <v>2</v>
      </c>
      <c r="J239" s="140"/>
      <c r="K239" s="140" t="s">
        <v>666</v>
      </c>
      <c r="M239" s="3">
        <v>15</v>
      </c>
    </row>
    <row r="240" customHeight="1" spans="1:13">
      <c r="A240" s="162" t="e">
        <f>'Drop 1 Football'!A575+1</f>
        <v>#VALUE!</v>
      </c>
      <c r="B240" s="143"/>
      <c r="C240" s="143"/>
      <c r="D240" s="144" t="s">
        <v>21</v>
      </c>
      <c r="E240" s="144" t="s">
        <v>2958</v>
      </c>
      <c r="F240" s="140">
        <v>2019</v>
      </c>
      <c r="G240" s="140" t="s">
        <v>956</v>
      </c>
      <c r="H240" s="140" t="s">
        <v>1848</v>
      </c>
      <c r="I240" s="140">
        <v>168</v>
      </c>
      <c r="J240" s="140" t="s">
        <v>947</v>
      </c>
      <c r="K240" s="140" t="s">
        <v>72</v>
      </c>
      <c r="M240" s="3">
        <v>15</v>
      </c>
    </row>
    <row r="241" customHeight="1" spans="1:13">
      <c r="A241" s="162" t="e">
        <f>A240+1</f>
        <v>#VALUE!</v>
      </c>
      <c r="B241" s="143"/>
      <c r="C241" s="143"/>
      <c r="D241" s="144" t="s">
        <v>21</v>
      </c>
      <c r="E241" s="144" t="s">
        <v>2959</v>
      </c>
      <c r="F241" s="140">
        <v>2019</v>
      </c>
      <c r="G241" s="140" t="s">
        <v>884</v>
      </c>
      <c r="H241" s="140" t="s">
        <v>1449</v>
      </c>
      <c r="I241" s="140">
        <v>223</v>
      </c>
      <c r="J241" s="140"/>
      <c r="K241" s="140" t="s">
        <v>30</v>
      </c>
      <c r="M241" s="3">
        <v>15</v>
      </c>
    </row>
    <row r="242" customHeight="1" spans="1:13">
      <c r="A242" s="162">
        <f>'Drop 1 TCG'!A68+1</f>
        <v>12238</v>
      </c>
      <c r="D242" s="91" t="s">
        <v>66</v>
      </c>
      <c r="E242" s="91" t="s">
        <v>2960</v>
      </c>
      <c r="F242" s="65">
        <v>2012</v>
      </c>
      <c r="G242" s="45" t="s">
        <v>844</v>
      </c>
      <c r="H242" s="45" t="s">
        <v>2961</v>
      </c>
      <c r="I242" s="45">
        <v>163</v>
      </c>
      <c r="K242" s="45" t="s">
        <v>2962</v>
      </c>
      <c r="M242" s="3">
        <v>15</v>
      </c>
    </row>
    <row r="243" customHeight="1" spans="1:13">
      <c r="A243" s="162">
        <f t="shared" ref="A243:A245" si="15">A242+1</f>
        <v>12239</v>
      </c>
      <c r="D243" s="91" t="s">
        <v>16</v>
      </c>
      <c r="E243" s="91" t="s">
        <v>2963</v>
      </c>
      <c r="F243" s="3">
        <v>1993</v>
      </c>
      <c r="G243" s="3" t="s">
        <v>2964</v>
      </c>
      <c r="H243" s="3" t="s">
        <v>2965</v>
      </c>
      <c r="J243" s="3" t="s">
        <v>2966</v>
      </c>
      <c r="K243" s="3" t="s">
        <v>2967</v>
      </c>
      <c r="M243" s="3">
        <v>15</v>
      </c>
    </row>
    <row r="244" customHeight="1" spans="1:13">
      <c r="A244" s="162">
        <f t="shared" si="15"/>
        <v>12240</v>
      </c>
      <c r="D244" s="91" t="s">
        <v>16</v>
      </c>
      <c r="E244" s="91" t="s">
        <v>2968</v>
      </c>
      <c r="F244" s="65">
        <v>1993</v>
      </c>
      <c r="G244" s="45" t="s">
        <v>2964</v>
      </c>
      <c r="H244" s="45" t="s">
        <v>2969</v>
      </c>
      <c r="I244" s="45"/>
      <c r="J244" s="3" t="s">
        <v>2970</v>
      </c>
      <c r="K244" s="45" t="s">
        <v>60</v>
      </c>
      <c r="M244" s="3">
        <v>15</v>
      </c>
    </row>
    <row r="245" customHeight="1" spans="1:13">
      <c r="A245" s="162">
        <f t="shared" si="15"/>
        <v>12241</v>
      </c>
      <c r="D245" s="91" t="s">
        <v>16</v>
      </c>
      <c r="E245" s="91" t="s">
        <v>2971</v>
      </c>
      <c r="F245" s="3">
        <v>1993</v>
      </c>
      <c r="G245" s="3" t="s">
        <v>2964</v>
      </c>
      <c r="H245" s="3" t="s">
        <v>2969</v>
      </c>
      <c r="J245" s="3" t="s">
        <v>2972</v>
      </c>
      <c r="K245" s="3" t="s">
        <v>60</v>
      </c>
      <c r="M245" s="3">
        <v>15</v>
      </c>
    </row>
    <row r="246" customHeight="1" spans="1:13">
      <c r="A246" s="3">
        <v>11786</v>
      </c>
      <c r="D246" s="91" t="s">
        <v>21</v>
      </c>
      <c r="E246" s="91" t="s">
        <v>2973</v>
      </c>
      <c r="F246" s="3">
        <v>2019</v>
      </c>
      <c r="G246" s="3" t="s">
        <v>1995</v>
      </c>
      <c r="H246" s="3" t="s">
        <v>2974</v>
      </c>
      <c r="I246" s="3" t="s">
        <v>2178</v>
      </c>
      <c r="J246" s="3">
        <v>299</v>
      </c>
      <c r="K246" s="3" t="s">
        <v>30</v>
      </c>
      <c r="M246" s="3">
        <v>15</v>
      </c>
    </row>
    <row r="247" customHeight="1" spans="1:13">
      <c r="A247" s="3">
        <v>11799</v>
      </c>
      <c r="D247" s="91" t="s">
        <v>21</v>
      </c>
      <c r="E247" s="91" t="s">
        <v>2975</v>
      </c>
      <c r="F247" s="3">
        <v>2019</v>
      </c>
      <c r="G247" s="3" t="s">
        <v>1995</v>
      </c>
      <c r="H247" s="3" t="s">
        <v>1862</v>
      </c>
      <c r="I247" s="3" t="s">
        <v>2758</v>
      </c>
      <c r="J247" s="3">
        <v>8</v>
      </c>
      <c r="K247" s="3" t="s">
        <v>30</v>
      </c>
      <c r="M247" s="3">
        <v>15</v>
      </c>
    </row>
    <row r="248" customHeight="1" spans="1:13">
      <c r="A248" s="3">
        <v>11990</v>
      </c>
      <c r="D248" s="91" t="s">
        <v>21</v>
      </c>
      <c r="E248" s="91" t="s">
        <v>2976</v>
      </c>
      <c r="F248" s="3">
        <v>1988</v>
      </c>
      <c r="G248" s="3" t="s">
        <v>102</v>
      </c>
      <c r="H248" s="3" t="s">
        <v>1943</v>
      </c>
      <c r="J248" s="3">
        <v>53</v>
      </c>
      <c r="K248" s="3" t="s">
        <v>72</v>
      </c>
      <c r="M248" s="3">
        <v>15</v>
      </c>
    </row>
    <row r="249" customHeight="1" spans="1:13">
      <c r="A249" s="3">
        <v>11991</v>
      </c>
      <c r="D249" s="91" t="s">
        <v>21</v>
      </c>
      <c r="E249" s="91" t="s">
        <v>2977</v>
      </c>
      <c r="F249" s="3">
        <v>1988</v>
      </c>
      <c r="G249" s="3" t="s">
        <v>102</v>
      </c>
      <c r="H249" s="3" t="s">
        <v>1943</v>
      </c>
      <c r="J249" s="3">
        <v>53</v>
      </c>
      <c r="K249" s="3" t="s">
        <v>72</v>
      </c>
      <c r="M249" s="3">
        <v>15</v>
      </c>
    </row>
    <row r="250" customHeight="1" spans="1:13">
      <c r="A250" s="3">
        <v>11992</v>
      </c>
      <c r="D250" s="91" t="s">
        <v>21</v>
      </c>
      <c r="E250" s="91" t="s">
        <v>2978</v>
      </c>
      <c r="F250" s="3">
        <v>1988</v>
      </c>
      <c r="G250" s="3" t="s">
        <v>102</v>
      </c>
      <c r="H250" s="3" t="s">
        <v>1943</v>
      </c>
      <c r="J250" s="3">
        <v>53</v>
      </c>
      <c r="K250" s="3" t="s">
        <v>72</v>
      </c>
      <c r="M250" s="3">
        <v>15</v>
      </c>
    </row>
    <row r="251" customHeight="1" spans="1:13">
      <c r="A251" s="3">
        <v>11993</v>
      </c>
      <c r="D251" s="91" t="s">
        <v>21</v>
      </c>
      <c r="E251" s="91" t="s">
        <v>2979</v>
      </c>
      <c r="F251" s="3">
        <v>1988</v>
      </c>
      <c r="G251" s="3" t="s">
        <v>102</v>
      </c>
      <c r="H251" s="3" t="s">
        <v>1943</v>
      </c>
      <c r="J251" s="3">
        <v>53</v>
      </c>
      <c r="K251" s="3" t="s">
        <v>72</v>
      </c>
      <c r="M251" s="3">
        <v>15</v>
      </c>
    </row>
    <row r="252" customHeight="1" spans="1:13">
      <c r="A252" s="3">
        <v>11994</v>
      </c>
      <c r="D252" s="91" t="s">
        <v>21</v>
      </c>
      <c r="E252" s="91" t="s">
        <v>2980</v>
      </c>
      <c r="F252" s="3">
        <v>1988</v>
      </c>
      <c r="G252" s="3" t="s">
        <v>102</v>
      </c>
      <c r="H252" s="3" t="s">
        <v>1943</v>
      </c>
      <c r="J252" s="3">
        <v>53</v>
      </c>
      <c r="K252" s="3" t="s">
        <v>72</v>
      </c>
      <c r="M252" s="3">
        <v>15</v>
      </c>
    </row>
    <row r="253" customHeight="1" spans="1:13">
      <c r="A253" s="3">
        <v>12019</v>
      </c>
      <c r="D253" s="91" t="s">
        <v>21</v>
      </c>
      <c r="E253" s="91" t="s">
        <v>2981</v>
      </c>
      <c r="F253" s="3">
        <v>1988</v>
      </c>
      <c r="G253" s="3" t="s">
        <v>102</v>
      </c>
      <c r="H253" s="3" t="s">
        <v>1943</v>
      </c>
      <c r="I253" s="3"/>
      <c r="J253" s="3">
        <v>53</v>
      </c>
      <c r="K253" s="3" t="s">
        <v>72</v>
      </c>
      <c r="M253" s="3">
        <v>15</v>
      </c>
    </row>
    <row r="254" customHeight="1" spans="1:13">
      <c r="A254" s="3">
        <v>12168</v>
      </c>
      <c r="D254" s="91" t="s">
        <v>21</v>
      </c>
      <c r="E254" s="3">
        <v>50400221</v>
      </c>
      <c r="F254" s="3">
        <v>2019</v>
      </c>
      <c r="G254" s="3" t="s">
        <v>1161</v>
      </c>
      <c r="H254" s="3" t="s">
        <v>1786</v>
      </c>
      <c r="J254" s="3">
        <v>209</v>
      </c>
      <c r="K254" s="3" t="s">
        <v>25</v>
      </c>
      <c r="M254" s="3">
        <v>15</v>
      </c>
    </row>
    <row r="255" customHeight="1" spans="1:13">
      <c r="A255" s="3">
        <v>12169</v>
      </c>
      <c r="D255" s="91" t="s">
        <v>21</v>
      </c>
      <c r="E255" s="3">
        <v>49583008</v>
      </c>
      <c r="F255" s="3">
        <v>2019</v>
      </c>
      <c r="G255" s="3" t="s">
        <v>1161</v>
      </c>
      <c r="H255" s="3" t="s">
        <v>1786</v>
      </c>
      <c r="J255" s="3">
        <v>209</v>
      </c>
      <c r="K255" s="3" t="s">
        <v>25</v>
      </c>
      <c r="M255" s="3">
        <v>15</v>
      </c>
    </row>
    <row r="256" customHeight="1" spans="1:13">
      <c r="A256" s="3">
        <v>12185</v>
      </c>
      <c r="D256" s="91" t="s">
        <v>21</v>
      </c>
      <c r="E256" s="91" t="s">
        <v>2982</v>
      </c>
      <c r="F256" s="3">
        <v>2019</v>
      </c>
      <c r="G256" s="3" t="s">
        <v>1852</v>
      </c>
      <c r="H256" s="3" t="s">
        <v>2686</v>
      </c>
      <c r="I256" s="3">
        <v>217</v>
      </c>
      <c r="J256" s="3" t="s">
        <v>2828</v>
      </c>
      <c r="K256" s="3" t="s">
        <v>25</v>
      </c>
      <c r="M256" s="3">
        <v>15</v>
      </c>
    </row>
    <row r="257" customHeight="1" spans="1:13">
      <c r="A257" s="3">
        <v>12189</v>
      </c>
      <c r="D257" s="91" t="s">
        <v>21</v>
      </c>
      <c r="E257" s="91" t="s">
        <v>2983</v>
      </c>
      <c r="F257" s="3">
        <v>2019</v>
      </c>
      <c r="G257" s="3" t="s">
        <v>1995</v>
      </c>
      <c r="H257" s="3" t="s">
        <v>1859</v>
      </c>
      <c r="I257" s="3">
        <v>11</v>
      </c>
      <c r="J257" s="3" t="s">
        <v>2269</v>
      </c>
      <c r="K257" s="3" t="s">
        <v>25</v>
      </c>
      <c r="M257" s="3">
        <v>15</v>
      </c>
    </row>
    <row r="258" customHeight="1" spans="1:13">
      <c r="A258" s="3">
        <v>12193</v>
      </c>
      <c r="D258" s="91" t="s">
        <v>21</v>
      </c>
      <c r="E258" s="91" t="s">
        <v>2984</v>
      </c>
      <c r="F258" s="3">
        <v>2019</v>
      </c>
      <c r="G258" s="3" t="s">
        <v>786</v>
      </c>
      <c r="H258" s="3" t="s">
        <v>1862</v>
      </c>
      <c r="I258" s="3">
        <v>257</v>
      </c>
      <c r="J258" s="3" t="s">
        <v>105</v>
      </c>
      <c r="K258" s="3" t="s">
        <v>25</v>
      </c>
      <c r="M258" s="3">
        <v>15</v>
      </c>
    </row>
    <row r="259" customHeight="1" spans="1:13">
      <c r="A259" s="3">
        <v>12196</v>
      </c>
      <c r="D259" s="91" t="s">
        <v>21</v>
      </c>
      <c r="E259" s="91" t="s">
        <v>2985</v>
      </c>
      <c r="F259" s="3">
        <v>2019</v>
      </c>
      <c r="G259" s="3" t="s">
        <v>786</v>
      </c>
      <c r="H259" s="3" t="s">
        <v>1990</v>
      </c>
      <c r="I259" s="3">
        <v>18</v>
      </c>
      <c r="J259" s="3" t="s">
        <v>2087</v>
      </c>
      <c r="K259" s="3" t="s">
        <v>30</v>
      </c>
      <c r="M259" s="3">
        <v>15</v>
      </c>
    </row>
    <row r="260" customHeight="1" spans="1:13">
      <c r="A260" s="3">
        <v>12197</v>
      </c>
      <c r="D260" s="91" t="s">
        <v>21</v>
      </c>
      <c r="E260" s="91" t="s">
        <v>2986</v>
      </c>
      <c r="F260" s="3">
        <v>2019</v>
      </c>
      <c r="G260" s="3" t="s">
        <v>786</v>
      </c>
      <c r="H260" s="3" t="s">
        <v>1990</v>
      </c>
      <c r="I260" s="3">
        <v>10</v>
      </c>
      <c r="J260" s="3" t="s">
        <v>2987</v>
      </c>
      <c r="K260" s="3" t="s">
        <v>30</v>
      </c>
      <c r="M260" s="3">
        <v>15</v>
      </c>
    </row>
    <row r="261" customHeight="1" spans="1:13">
      <c r="A261" s="3">
        <v>12211</v>
      </c>
      <c r="D261" s="91" t="s">
        <v>21</v>
      </c>
      <c r="E261" s="91" t="s">
        <v>2988</v>
      </c>
      <c r="F261" s="3">
        <v>2019</v>
      </c>
      <c r="G261" s="3" t="s">
        <v>1852</v>
      </c>
      <c r="H261" s="3" t="s">
        <v>2722</v>
      </c>
      <c r="I261" s="3">
        <v>204</v>
      </c>
      <c r="J261" s="3" t="s">
        <v>1495</v>
      </c>
      <c r="K261" s="3" t="s">
        <v>25</v>
      </c>
      <c r="M261" s="3">
        <v>15</v>
      </c>
    </row>
    <row r="262" customHeight="1" spans="1:13">
      <c r="A262" s="3">
        <v>12212</v>
      </c>
      <c r="D262" s="91" t="s">
        <v>21</v>
      </c>
      <c r="E262" s="91" t="s">
        <v>2989</v>
      </c>
      <c r="F262" s="3">
        <v>2019</v>
      </c>
      <c r="G262" s="3" t="s">
        <v>1099</v>
      </c>
      <c r="H262" s="3" t="s">
        <v>1786</v>
      </c>
      <c r="I262" s="3">
        <v>151</v>
      </c>
      <c r="J262" s="3" t="s">
        <v>105</v>
      </c>
      <c r="K262" s="3" t="s">
        <v>25</v>
      </c>
      <c r="M262" s="3">
        <v>15</v>
      </c>
    </row>
    <row r="263" customHeight="1" spans="1:13">
      <c r="A263" s="3">
        <v>12398</v>
      </c>
      <c r="D263" s="91" t="s">
        <v>21</v>
      </c>
      <c r="E263" s="91" t="s">
        <v>2990</v>
      </c>
      <c r="F263" s="3">
        <v>1987</v>
      </c>
      <c r="G263" s="3" t="s">
        <v>102</v>
      </c>
      <c r="H263" s="3" t="s">
        <v>1933</v>
      </c>
      <c r="I263" s="3">
        <v>4</v>
      </c>
      <c r="J263" s="3" t="s">
        <v>1567</v>
      </c>
      <c r="K263" s="3" t="s">
        <v>763</v>
      </c>
      <c r="M263" s="3">
        <v>15</v>
      </c>
    </row>
    <row r="264" customHeight="1" spans="1:13">
      <c r="A264" s="3">
        <v>12399</v>
      </c>
      <c r="D264" s="91" t="s">
        <v>21</v>
      </c>
      <c r="E264" s="91" t="s">
        <v>2991</v>
      </c>
      <c r="F264" s="3">
        <v>1987</v>
      </c>
      <c r="G264" s="3" t="s">
        <v>102</v>
      </c>
      <c r="H264" s="3" t="s">
        <v>1933</v>
      </c>
      <c r="I264" s="3">
        <v>4</v>
      </c>
      <c r="J264" s="3" t="s">
        <v>1567</v>
      </c>
      <c r="K264" s="3" t="s">
        <v>763</v>
      </c>
      <c r="M264" s="3">
        <v>15</v>
      </c>
    </row>
    <row r="265" customHeight="1" spans="1:13">
      <c r="A265" s="3" t="s">
        <v>2854</v>
      </c>
      <c r="D265" s="163"/>
      <c r="E265" s="91" t="s">
        <v>2992</v>
      </c>
      <c r="F265" s="3">
        <v>1988</v>
      </c>
      <c r="G265" s="3" t="s">
        <v>102</v>
      </c>
      <c r="H265" s="3" t="s">
        <v>2993</v>
      </c>
      <c r="I265" s="3">
        <v>13</v>
      </c>
      <c r="J265" s="3" t="s">
        <v>105</v>
      </c>
      <c r="K265" s="3" t="s">
        <v>72</v>
      </c>
      <c r="M265" s="3">
        <v>15</v>
      </c>
    </row>
    <row r="266" customHeight="1" spans="1:13">
      <c r="A266" s="3" t="s">
        <v>2854</v>
      </c>
      <c r="D266" s="163"/>
      <c r="E266" s="91" t="s">
        <v>2994</v>
      </c>
      <c r="F266" s="3">
        <v>1989</v>
      </c>
      <c r="G266" s="3" t="s">
        <v>102</v>
      </c>
      <c r="H266" s="3" t="s">
        <v>2023</v>
      </c>
      <c r="I266" s="3">
        <v>56</v>
      </c>
      <c r="J266" s="3" t="s">
        <v>105</v>
      </c>
      <c r="K266" s="3" t="s">
        <v>72</v>
      </c>
      <c r="M266" s="3">
        <v>15</v>
      </c>
    </row>
    <row r="267" customHeight="1" spans="1:13">
      <c r="A267" s="3" t="s">
        <v>2854</v>
      </c>
      <c r="D267" s="163"/>
      <c r="E267" s="91" t="s">
        <v>2995</v>
      </c>
      <c r="F267" s="3">
        <v>1990</v>
      </c>
      <c r="G267" s="3" t="s">
        <v>2859</v>
      </c>
      <c r="H267" s="3" t="s">
        <v>288</v>
      </c>
      <c r="I267" s="3">
        <v>5</v>
      </c>
      <c r="J267" s="3" t="s">
        <v>105</v>
      </c>
      <c r="K267" s="3" t="s">
        <v>666</v>
      </c>
      <c r="M267" s="3">
        <v>15</v>
      </c>
    </row>
    <row r="268" customHeight="1" spans="1:13">
      <c r="A268" s="3" t="s">
        <v>2854</v>
      </c>
      <c r="D268" s="163"/>
      <c r="E268" s="91" t="s">
        <v>2996</v>
      </c>
      <c r="F268" s="3">
        <v>1996</v>
      </c>
      <c r="G268" s="3" t="s">
        <v>234</v>
      </c>
      <c r="H268" s="3" t="s">
        <v>2997</v>
      </c>
      <c r="I268" s="3">
        <v>136</v>
      </c>
      <c r="J268" s="3" t="s">
        <v>105</v>
      </c>
      <c r="K268" s="3" t="s">
        <v>25</v>
      </c>
      <c r="M268" s="3">
        <v>15</v>
      </c>
    </row>
    <row r="269" customHeight="1" spans="1:13">
      <c r="A269" s="3" t="s">
        <v>2854</v>
      </c>
      <c r="D269" s="163"/>
      <c r="E269" s="91" t="s">
        <v>2998</v>
      </c>
      <c r="F269" s="3">
        <v>1996</v>
      </c>
      <c r="G269" s="3" t="s">
        <v>234</v>
      </c>
      <c r="H269" s="3" t="s">
        <v>2997</v>
      </c>
      <c r="I269" s="3">
        <v>136</v>
      </c>
      <c r="J269" s="3" t="s">
        <v>105</v>
      </c>
      <c r="K269" s="3" t="s">
        <v>25</v>
      </c>
      <c r="M269" s="3">
        <v>15</v>
      </c>
    </row>
    <row r="270" customHeight="1" spans="1:13">
      <c r="A270" s="3" t="s">
        <v>2854</v>
      </c>
      <c r="D270" s="163"/>
      <c r="E270" s="91" t="s">
        <v>2999</v>
      </c>
      <c r="F270" s="3">
        <v>1992</v>
      </c>
      <c r="G270" s="3" t="s">
        <v>1995</v>
      </c>
      <c r="H270" s="3" t="s">
        <v>1903</v>
      </c>
      <c r="I270" s="3">
        <v>442</v>
      </c>
      <c r="J270" s="3" t="s">
        <v>105</v>
      </c>
      <c r="K270" s="3" t="s">
        <v>72</v>
      </c>
      <c r="M270" s="3">
        <v>15</v>
      </c>
    </row>
    <row r="271" customHeight="1" spans="1:13">
      <c r="A271" s="3" t="s">
        <v>2854</v>
      </c>
      <c r="D271" s="163"/>
      <c r="E271" s="91" t="s">
        <v>3000</v>
      </c>
      <c r="F271" s="3">
        <v>1987</v>
      </c>
      <c r="G271" s="3" t="s">
        <v>102</v>
      </c>
      <c r="H271" s="3" t="s">
        <v>2019</v>
      </c>
      <c r="I271" s="3">
        <v>106</v>
      </c>
      <c r="J271" s="3" t="s">
        <v>105</v>
      </c>
      <c r="K271" s="3" t="s">
        <v>666</v>
      </c>
      <c r="M271" s="3">
        <v>15</v>
      </c>
    </row>
    <row r="272" customHeight="1" spans="1:13">
      <c r="A272" s="3" t="s">
        <v>2854</v>
      </c>
      <c r="D272" s="163"/>
      <c r="E272" s="91" t="s">
        <v>3001</v>
      </c>
      <c r="F272" s="3">
        <v>1987</v>
      </c>
      <c r="G272" s="3" t="s">
        <v>102</v>
      </c>
      <c r="H272" s="3" t="s">
        <v>2906</v>
      </c>
      <c r="I272" s="3">
        <v>68</v>
      </c>
      <c r="J272" s="3" t="s">
        <v>105</v>
      </c>
      <c r="K272" s="3" t="s">
        <v>72</v>
      </c>
      <c r="M272" s="3">
        <v>15</v>
      </c>
    </row>
    <row r="273" customHeight="1" spans="1:13">
      <c r="A273" s="3" t="s">
        <v>2854</v>
      </c>
      <c r="D273" s="163"/>
      <c r="E273" s="91" t="s">
        <v>3002</v>
      </c>
      <c r="F273" s="3">
        <v>1987</v>
      </c>
      <c r="G273" s="3" t="s">
        <v>102</v>
      </c>
      <c r="H273" s="3" t="s">
        <v>2906</v>
      </c>
      <c r="I273" s="3">
        <v>68</v>
      </c>
      <c r="J273" s="3" t="s">
        <v>105</v>
      </c>
      <c r="K273" s="3" t="s">
        <v>72</v>
      </c>
      <c r="M273" s="3">
        <v>15</v>
      </c>
    </row>
    <row r="274" customHeight="1" spans="1:13">
      <c r="A274" s="3" t="s">
        <v>2854</v>
      </c>
      <c r="D274" s="163"/>
      <c r="E274" s="91" t="s">
        <v>3003</v>
      </c>
      <c r="F274" s="3">
        <v>1987</v>
      </c>
      <c r="G274" s="3" t="s">
        <v>102</v>
      </c>
      <c r="H274" s="3" t="s">
        <v>1882</v>
      </c>
      <c r="I274" s="3">
        <v>30</v>
      </c>
      <c r="J274" s="3" t="s">
        <v>105</v>
      </c>
      <c r="K274" s="3" t="s">
        <v>72</v>
      </c>
      <c r="M274" s="3">
        <v>15</v>
      </c>
    </row>
    <row r="275" customHeight="1" spans="1:13">
      <c r="A275" s="3" t="s">
        <v>2854</v>
      </c>
      <c r="D275" s="163"/>
      <c r="E275" s="91" t="s">
        <v>3004</v>
      </c>
      <c r="F275" s="3">
        <v>1987</v>
      </c>
      <c r="G275" s="3" t="s">
        <v>102</v>
      </c>
      <c r="H275" s="3" t="s">
        <v>1882</v>
      </c>
      <c r="I275" s="3">
        <v>30</v>
      </c>
      <c r="J275" s="3" t="s">
        <v>105</v>
      </c>
      <c r="K275" s="3" t="s">
        <v>72</v>
      </c>
      <c r="M275" s="3">
        <v>15</v>
      </c>
    </row>
    <row r="276" customHeight="1" spans="1:13">
      <c r="A276" s="3" t="s">
        <v>2854</v>
      </c>
      <c r="D276" s="163"/>
      <c r="E276" s="91" t="s">
        <v>3005</v>
      </c>
      <c r="F276" s="3">
        <v>1987</v>
      </c>
      <c r="G276" s="3" t="s">
        <v>102</v>
      </c>
      <c r="H276" s="3" t="s">
        <v>2127</v>
      </c>
      <c r="I276" s="3">
        <v>3</v>
      </c>
      <c r="J276" s="3" t="s">
        <v>1567</v>
      </c>
      <c r="K276" s="3" t="s">
        <v>763</v>
      </c>
      <c r="M276" s="3">
        <v>15</v>
      </c>
    </row>
    <row r="277" customHeight="1" spans="1:13">
      <c r="A277" s="3" t="s">
        <v>2854</v>
      </c>
      <c r="D277" s="163"/>
      <c r="E277" s="91" t="s">
        <v>3006</v>
      </c>
      <c r="F277" s="3">
        <v>1987</v>
      </c>
      <c r="G277" s="3" t="s">
        <v>102</v>
      </c>
      <c r="H277" s="3" t="s">
        <v>2186</v>
      </c>
      <c r="I277" s="3">
        <v>10</v>
      </c>
      <c r="J277" s="3" t="s">
        <v>1567</v>
      </c>
      <c r="K277" s="3" t="s">
        <v>666</v>
      </c>
      <c r="M277" s="3">
        <v>15</v>
      </c>
    </row>
    <row r="278" customHeight="1" spans="1:13">
      <c r="A278" s="3" t="s">
        <v>2854</v>
      </c>
      <c r="D278" s="163"/>
      <c r="E278" s="91" t="s">
        <v>3007</v>
      </c>
      <c r="F278" s="3">
        <v>1987</v>
      </c>
      <c r="G278" s="3" t="s">
        <v>102</v>
      </c>
      <c r="H278" s="3" t="s">
        <v>1965</v>
      </c>
      <c r="I278" s="3">
        <v>8</v>
      </c>
      <c r="J278" s="3" t="s">
        <v>1567</v>
      </c>
      <c r="K278" s="3" t="s">
        <v>666</v>
      </c>
      <c r="M278" s="3">
        <v>15</v>
      </c>
    </row>
    <row r="279" customHeight="1" spans="1:13">
      <c r="A279" s="3" t="s">
        <v>2854</v>
      </c>
      <c r="D279" s="91" t="s">
        <v>21</v>
      </c>
      <c r="E279" s="91" t="s">
        <v>3008</v>
      </c>
      <c r="F279" s="3">
        <v>2007</v>
      </c>
      <c r="G279" s="3" t="s">
        <v>3009</v>
      </c>
      <c r="H279" s="3" t="s">
        <v>1795</v>
      </c>
      <c r="I279" s="3" t="s">
        <v>3010</v>
      </c>
      <c r="J279" s="3" t="s">
        <v>3011</v>
      </c>
      <c r="K279" s="3" t="s">
        <v>25</v>
      </c>
      <c r="M279" s="3">
        <v>15</v>
      </c>
    </row>
    <row r="280" customHeight="1" spans="1:13">
      <c r="A280" s="3" t="s">
        <v>2854</v>
      </c>
      <c r="D280" s="163"/>
      <c r="E280" s="91" t="s">
        <v>3012</v>
      </c>
      <c r="F280" s="3">
        <v>1990</v>
      </c>
      <c r="G280" s="3" t="s">
        <v>102</v>
      </c>
      <c r="H280" s="3" t="s">
        <v>288</v>
      </c>
      <c r="I280" s="3">
        <v>5</v>
      </c>
      <c r="J280" s="3" t="s">
        <v>1927</v>
      </c>
      <c r="K280" s="3" t="s">
        <v>666</v>
      </c>
      <c r="M280" s="3">
        <v>15</v>
      </c>
    </row>
    <row r="281" customHeight="1" spans="1:13">
      <c r="A281" s="3" t="s">
        <v>2854</v>
      </c>
      <c r="D281" s="163"/>
      <c r="E281" s="91" t="s">
        <v>3013</v>
      </c>
      <c r="F281" s="3">
        <v>1991</v>
      </c>
      <c r="G281" s="3" t="s">
        <v>1802</v>
      </c>
      <c r="H281" s="3" t="s">
        <v>288</v>
      </c>
      <c r="I281" s="3">
        <v>69</v>
      </c>
      <c r="J281" s="3" t="s">
        <v>105</v>
      </c>
      <c r="K281" s="3" t="s">
        <v>72</v>
      </c>
      <c r="M281" s="3">
        <v>15</v>
      </c>
    </row>
    <row r="282" customHeight="1" spans="1:13">
      <c r="A282" s="3" t="s">
        <v>2854</v>
      </c>
      <c r="D282" s="163"/>
      <c r="E282" s="91" t="s">
        <v>3014</v>
      </c>
      <c r="F282" s="3">
        <v>1989</v>
      </c>
      <c r="G282" s="3" t="s">
        <v>102</v>
      </c>
      <c r="H282" s="3" t="s">
        <v>1917</v>
      </c>
      <c r="I282" s="3">
        <v>100</v>
      </c>
      <c r="J282" s="3" t="s">
        <v>105</v>
      </c>
      <c r="K282" s="3" t="s">
        <v>72</v>
      </c>
      <c r="M282" s="3">
        <v>15</v>
      </c>
    </row>
    <row r="283" customHeight="1" spans="1:13">
      <c r="A283" s="3" t="s">
        <v>2854</v>
      </c>
      <c r="D283" s="163"/>
      <c r="E283" s="91" t="s">
        <v>3015</v>
      </c>
      <c r="F283" s="3">
        <v>1989</v>
      </c>
      <c r="G283" s="3" t="s">
        <v>102</v>
      </c>
      <c r="H283" s="3" t="s">
        <v>1933</v>
      </c>
      <c r="I283" s="3">
        <v>8</v>
      </c>
      <c r="J283" s="3" t="s">
        <v>105</v>
      </c>
      <c r="K283" s="3" t="s">
        <v>72</v>
      </c>
      <c r="M283" s="3">
        <v>15</v>
      </c>
    </row>
    <row r="284" customHeight="1" spans="1:13">
      <c r="A284" s="3" t="s">
        <v>2854</v>
      </c>
      <c r="D284" s="163"/>
      <c r="E284" s="91" t="s">
        <v>3016</v>
      </c>
      <c r="F284" s="3">
        <v>1989</v>
      </c>
      <c r="G284" s="3" t="s">
        <v>102</v>
      </c>
      <c r="H284" s="3" t="s">
        <v>1933</v>
      </c>
      <c r="I284" s="3">
        <v>8</v>
      </c>
      <c r="J284" s="3" t="s">
        <v>105</v>
      </c>
      <c r="K284" s="3" t="s">
        <v>72</v>
      </c>
      <c r="M284" s="3">
        <v>15</v>
      </c>
    </row>
    <row r="285" customHeight="1" spans="1:13">
      <c r="A285" s="3" t="s">
        <v>2854</v>
      </c>
      <c r="D285" s="163"/>
      <c r="E285" s="91" t="s">
        <v>3017</v>
      </c>
      <c r="F285" s="3">
        <v>1989</v>
      </c>
      <c r="G285" s="3" t="s">
        <v>102</v>
      </c>
      <c r="H285" s="3" t="s">
        <v>1933</v>
      </c>
      <c r="I285" s="3">
        <v>8</v>
      </c>
      <c r="J285" s="3" t="s">
        <v>105</v>
      </c>
      <c r="K285" s="3" t="s">
        <v>72</v>
      </c>
      <c r="M285" s="3">
        <v>15</v>
      </c>
    </row>
    <row r="286" customHeight="1" spans="1:13">
      <c r="A286" s="3" t="s">
        <v>2854</v>
      </c>
      <c r="D286" s="163"/>
      <c r="E286" s="91" t="s">
        <v>3018</v>
      </c>
      <c r="F286" s="3">
        <v>1989</v>
      </c>
      <c r="G286" s="3" t="s">
        <v>102</v>
      </c>
      <c r="H286" s="3" t="s">
        <v>1933</v>
      </c>
      <c r="I286" s="3">
        <v>8</v>
      </c>
      <c r="J286" s="3" t="s">
        <v>105</v>
      </c>
      <c r="K286" s="3" t="s">
        <v>72</v>
      </c>
      <c r="M286" s="3">
        <v>15</v>
      </c>
    </row>
    <row r="287" customHeight="1" spans="1:13">
      <c r="A287" s="3" t="s">
        <v>2854</v>
      </c>
      <c r="D287" s="163"/>
      <c r="E287" s="91" t="s">
        <v>3019</v>
      </c>
      <c r="F287" s="3">
        <v>1989</v>
      </c>
      <c r="G287" s="3" t="s">
        <v>102</v>
      </c>
      <c r="H287" s="3" t="s">
        <v>288</v>
      </c>
      <c r="I287" s="3">
        <v>3</v>
      </c>
      <c r="J287" s="3" t="s">
        <v>1567</v>
      </c>
      <c r="K287" s="3" t="s">
        <v>666</v>
      </c>
      <c r="M287" s="3">
        <v>15</v>
      </c>
    </row>
    <row r="288" customHeight="1" spans="1:13">
      <c r="A288" s="3" t="s">
        <v>2854</v>
      </c>
      <c r="D288" s="163"/>
      <c r="E288" s="91" t="s">
        <v>3020</v>
      </c>
      <c r="F288" s="3">
        <v>1988</v>
      </c>
      <c r="G288" s="3" t="s">
        <v>102</v>
      </c>
      <c r="H288" s="3" t="s">
        <v>3021</v>
      </c>
      <c r="I288" s="3">
        <v>25</v>
      </c>
      <c r="J288" s="3" t="s">
        <v>105</v>
      </c>
      <c r="K288" s="3" t="s">
        <v>72</v>
      </c>
      <c r="M288" s="3">
        <v>15</v>
      </c>
    </row>
    <row r="289" customHeight="1" spans="1:13">
      <c r="A289" s="3" t="s">
        <v>2854</v>
      </c>
      <c r="D289" s="163"/>
      <c r="E289" s="91" t="s">
        <v>3022</v>
      </c>
      <c r="F289" s="3">
        <v>1987</v>
      </c>
      <c r="G289" s="3" t="s">
        <v>102</v>
      </c>
      <c r="H289" s="3" t="s">
        <v>1943</v>
      </c>
      <c r="I289" s="3">
        <v>80</v>
      </c>
      <c r="J289" s="3" t="s">
        <v>105</v>
      </c>
      <c r="K289" s="3" t="s">
        <v>666</v>
      </c>
      <c r="M289" s="3">
        <v>15</v>
      </c>
    </row>
    <row r="290" customHeight="1" spans="1:13">
      <c r="A290" s="3" t="s">
        <v>2854</v>
      </c>
      <c r="D290" s="163"/>
      <c r="E290" s="91" t="s">
        <v>3023</v>
      </c>
      <c r="F290" s="3">
        <v>1991</v>
      </c>
      <c r="G290" s="3" t="s">
        <v>102</v>
      </c>
      <c r="H290" s="3" t="s">
        <v>288</v>
      </c>
      <c r="I290" s="3">
        <v>211</v>
      </c>
      <c r="J290" s="3" t="s">
        <v>105</v>
      </c>
      <c r="K290" s="3" t="s">
        <v>72</v>
      </c>
      <c r="M290" s="3">
        <v>15</v>
      </c>
    </row>
    <row r="291" customHeight="1" spans="1:13">
      <c r="A291" s="162" t="e">
        <f>A290+1</f>
        <v>#VALUE!</v>
      </c>
      <c r="B291" s="3"/>
      <c r="C291" s="3"/>
      <c r="D291" s="91" t="s">
        <v>21</v>
      </c>
      <c r="E291" s="91" t="s">
        <v>3024</v>
      </c>
      <c r="F291" s="59">
        <v>1995</v>
      </c>
      <c r="G291" s="59" t="s">
        <v>1949</v>
      </c>
      <c r="H291" s="267" t="s">
        <v>1950</v>
      </c>
      <c r="I291" s="59">
        <v>167</v>
      </c>
      <c r="K291" s="59" t="s">
        <v>72</v>
      </c>
      <c r="M291" s="3">
        <v>16</v>
      </c>
    </row>
    <row r="292" customHeight="1" spans="1:13">
      <c r="A292" s="3">
        <v>12186</v>
      </c>
      <c r="D292" s="91" t="s">
        <v>21</v>
      </c>
      <c r="E292" s="91" t="s">
        <v>3025</v>
      </c>
      <c r="F292" s="3">
        <v>2019</v>
      </c>
      <c r="G292" s="3" t="s">
        <v>1852</v>
      </c>
      <c r="H292" s="3" t="s">
        <v>1823</v>
      </c>
      <c r="I292" s="3">
        <v>87</v>
      </c>
      <c r="J292" s="3" t="s">
        <v>105</v>
      </c>
      <c r="K292" s="3" t="s">
        <v>25</v>
      </c>
      <c r="M292" s="3">
        <v>16</v>
      </c>
    </row>
    <row r="293" customHeight="1" spans="1:13">
      <c r="A293" s="3" t="s">
        <v>2854</v>
      </c>
      <c r="D293" s="163"/>
      <c r="E293" s="91" t="s">
        <v>3026</v>
      </c>
      <c r="F293" s="3">
        <v>1987</v>
      </c>
      <c r="G293" s="3" t="s">
        <v>102</v>
      </c>
      <c r="H293" s="3" t="s">
        <v>1961</v>
      </c>
      <c r="I293" s="3">
        <v>118</v>
      </c>
      <c r="J293" s="3" t="s">
        <v>105</v>
      </c>
      <c r="K293" s="3" t="s">
        <v>72</v>
      </c>
      <c r="M293" s="3">
        <v>16</v>
      </c>
    </row>
    <row r="294" customHeight="1" spans="1:13">
      <c r="A294" s="3" t="s">
        <v>2854</v>
      </c>
      <c r="D294" s="91" t="s">
        <v>21</v>
      </c>
      <c r="E294" s="91" t="s">
        <v>3027</v>
      </c>
      <c r="F294" s="3">
        <v>1987</v>
      </c>
      <c r="G294" s="3" t="s">
        <v>102</v>
      </c>
      <c r="H294" s="3" t="s">
        <v>1943</v>
      </c>
      <c r="I294" s="3">
        <v>80</v>
      </c>
      <c r="J294" s="3" t="s">
        <v>105</v>
      </c>
      <c r="K294" s="3" t="s">
        <v>72</v>
      </c>
      <c r="M294" s="3">
        <v>16</v>
      </c>
    </row>
    <row r="295" customHeight="1" spans="1:13">
      <c r="A295" s="3" t="s">
        <v>2854</v>
      </c>
      <c r="D295" s="163"/>
      <c r="E295" s="91" t="s">
        <v>3028</v>
      </c>
      <c r="F295" s="3">
        <v>1989</v>
      </c>
      <c r="G295" s="3" t="s">
        <v>1995</v>
      </c>
      <c r="H295" s="3" t="s">
        <v>288</v>
      </c>
      <c r="I295" s="3">
        <v>21</v>
      </c>
      <c r="J295" s="3" t="s">
        <v>1927</v>
      </c>
      <c r="K295" s="3" t="s">
        <v>72</v>
      </c>
      <c r="M295" s="3">
        <v>16</v>
      </c>
    </row>
    <row r="296" customHeight="1" spans="1:13">
      <c r="A296" s="3" t="s">
        <v>2854</v>
      </c>
      <c r="D296" s="163"/>
      <c r="E296" s="91" t="s">
        <v>3029</v>
      </c>
      <c r="F296" s="3">
        <v>1989</v>
      </c>
      <c r="G296" s="3" t="s">
        <v>1995</v>
      </c>
      <c r="H296" s="3" t="s">
        <v>288</v>
      </c>
      <c r="I296" s="3">
        <v>21</v>
      </c>
      <c r="J296" s="3" t="s">
        <v>1927</v>
      </c>
      <c r="K296" s="3" t="s">
        <v>72</v>
      </c>
      <c r="M296" s="3">
        <v>16</v>
      </c>
    </row>
    <row r="297" customHeight="1" spans="1:13">
      <c r="A297" s="3" t="s">
        <v>2854</v>
      </c>
      <c r="D297" s="163"/>
      <c r="E297" s="91" t="s">
        <v>3030</v>
      </c>
      <c r="F297" s="3">
        <v>1989</v>
      </c>
      <c r="G297" s="3" t="s">
        <v>1995</v>
      </c>
      <c r="H297" s="3" t="s">
        <v>288</v>
      </c>
      <c r="I297" s="3">
        <v>21</v>
      </c>
      <c r="J297" s="3" t="s">
        <v>1927</v>
      </c>
      <c r="K297" s="3" t="s">
        <v>72</v>
      </c>
      <c r="M297" s="3">
        <v>16</v>
      </c>
    </row>
    <row r="298" customHeight="1" spans="1:13">
      <c r="A298" s="162" t="e">
        <f>A297+1</f>
        <v>#VALUE!</v>
      </c>
      <c r="B298" s="3"/>
      <c r="C298" s="3"/>
      <c r="D298" s="91" t="s">
        <v>21</v>
      </c>
      <c r="E298" s="91" t="s">
        <v>3031</v>
      </c>
      <c r="F298" s="63">
        <v>2019</v>
      </c>
      <c r="G298" s="63" t="s">
        <v>1830</v>
      </c>
      <c r="H298" s="63" t="s">
        <v>2691</v>
      </c>
      <c r="I298" s="63">
        <v>206</v>
      </c>
      <c r="J298" s="63" t="s">
        <v>3032</v>
      </c>
      <c r="K298" s="63" t="s">
        <v>30</v>
      </c>
      <c r="L298" s="62"/>
      <c r="M298" s="3">
        <v>17</v>
      </c>
    </row>
    <row r="299" customHeight="1" spans="1:13">
      <c r="A299" s="3">
        <v>12001</v>
      </c>
      <c r="D299" s="91" t="s">
        <v>21</v>
      </c>
      <c r="E299" s="91" t="s">
        <v>3033</v>
      </c>
      <c r="F299" s="3">
        <v>1988</v>
      </c>
      <c r="G299" s="3" t="s">
        <v>102</v>
      </c>
      <c r="H299" s="3" t="s">
        <v>1882</v>
      </c>
      <c r="J299" s="3">
        <v>92</v>
      </c>
      <c r="K299" s="3" t="s">
        <v>72</v>
      </c>
      <c r="M299" s="3">
        <v>17</v>
      </c>
    </row>
    <row r="300" customHeight="1" spans="1:13">
      <c r="A300" s="3">
        <v>12002</v>
      </c>
      <c r="D300" s="91" t="s">
        <v>21</v>
      </c>
      <c r="E300" s="91" t="s">
        <v>3034</v>
      </c>
      <c r="F300" s="3">
        <v>1988</v>
      </c>
      <c r="G300" s="3" t="s">
        <v>102</v>
      </c>
      <c r="H300" s="3" t="s">
        <v>1882</v>
      </c>
      <c r="J300" s="3">
        <v>92</v>
      </c>
      <c r="K300" s="3" t="s">
        <v>72</v>
      </c>
      <c r="M300" s="3">
        <v>17</v>
      </c>
    </row>
    <row r="301" customHeight="1" spans="1:13">
      <c r="A301" s="3">
        <v>12008</v>
      </c>
      <c r="D301" s="91" t="s">
        <v>21</v>
      </c>
      <c r="E301" s="91" t="s">
        <v>3035</v>
      </c>
      <c r="F301" s="3">
        <v>1988</v>
      </c>
      <c r="G301" s="3" t="s">
        <v>102</v>
      </c>
      <c r="H301" s="3" t="s">
        <v>1864</v>
      </c>
      <c r="I301" s="3" t="s">
        <v>1865</v>
      </c>
      <c r="J301" s="3">
        <v>129</v>
      </c>
      <c r="K301" s="3" t="s">
        <v>72</v>
      </c>
      <c r="M301" s="3">
        <v>17</v>
      </c>
    </row>
    <row r="302" customHeight="1" spans="1:13">
      <c r="A302" s="3">
        <v>12181</v>
      </c>
      <c r="D302" s="91" t="s">
        <v>21</v>
      </c>
      <c r="E302" s="91" t="s">
        <v>3036</v>
      </c>
      <c r="F302" s="3">
        <v>2019</v>
      </c>
      <c r="G302" s="3" t="s">
        <v>956</v>
      </c>
      <c r="H302" s="3" t="s">
        <v>1840</v>
      </c>
      <c r="I302" s="3">
        <v>549</v>
      </c>
      <c r="J302" s="3" t="s">
        <v>105</v>
      </c>
      <c r="K302" s="3" t="s">
        <v>25</v>
      </c>
      <c r="M302" s="3">
        <v>17</v>
      </c>
    </row>
    <row r="303" customHeight="1" spans="1:13">
      <c r="A303" s="3" t="s">
        <v>2854</v>
      </c>
      <c r="D303" s="163"/>
      <c r="E303" s="91" t="s">
        <v>3037</v>
      </c>
      <c r="F303" s="3">
        <v>1988</v>
      </c>
      <c r="G303" s="3" t="s">
        <v>102</v>
      </c>
      <c r="H303" s="3" t="s">
        <v>3038</v>
      </c>
      <c r="I303" s="3">
        <v>40</v>
      </c>
      <c r="J303" s="3" t="s">
        <v>105</v>
      </c>
      <c r="K303" s="3" t="s">
        <v>72</v>
      </c>
      <c r="M303" s="3">
        <v>17</v>
      </c>
    </row>
    <row r="304" customHeight="1" spans="1:13">
      <c r="A304" s="3" t="s">
        <v>2854</v>
      </c>
      <c r="D304" s="163"/>
      <c r="E304" s="91" t="s">
        <v>3039</v>
      </c>
      <c r="F304" s="3">
        <v>1989</v>
      </c>
      <c r="G304" s="3" t="s">
        <v>102</v>
      </c>
      <c r="H304" s="3" t="s">
        <v>1868</v>
      </c>
      <c r="I304" s="3">
        <v>156</v>
      </c>
      <c r="J304" s="3" t="s">
        <v>105</v>
      </c>
      <c r="K304" s="3" t="s">
        <v>25</v>
      </c>
      <c r="M304" s="3">
        <v>17</v>
      </c>
    </row>
    <row r="305" customHeight="1" spans="1:13">
      <c r="A305" s="3" t="s">
        <v>2854</v>
      </c>
      <c r="D305" s="163"/>
      <c r="E305" s="91" t="s">
        <v>3040</v>
      </c>
      <c r="F305" s="3">
        <v>1987</v>
      </c>
      <c r="G305" s="3" t="s">
        <v>102</v>
      </c>
      <c r="H305" s="3" t="s">
        <v>1864</v>
      </c>
      <c r="I305" s="3">
        <v>9</v>
      </c>
      <c r="J305" s="3" t="s">
        <v>105</v>
      </c>
      <c r="K305" s="3" t="s">
        <v>666</v>
      </c>
      <c r="M305" s="3">
        <v>17</v>
      </c>
    </row>
    <row r="306" customHeight="1" spans="1:13">
      <c r="A306" s="3" t="s">
        <v>2854</v>
      </c>
      <c r="D306" s="163"/>
      <c r="E306" s="91" t="s">
        <v>3041</v>
      </c>
      <c r="F306" s="3">
        <v>1987</v>
      </c>
      <c r="G306" s="3" t="s">
        <v>102</v>
      </c>
      <c r="H306" s="3" t="s">
        <v>1965</v>
      </c>
      <c r="I306" s="3">
        <v>8</v>
      </c>
      <c r="J306" s="3" t="s">
        <v>2072</v>
      </c>
      <c r="K306" s="3" t="s">
        <v>666</v>
      </c>
      <c r="M306" s="3">
        <v>17</v>
      </c>
    </row>
    <row r="307" customHeight="1" spans="1:13">
      <c r="A307" s="162" t="e">
        <f>A306+1</f>
        <v>#VALUE!</v>
      </c>
      <c r="B307" s="3"/>
      <c r="C307" s="3"/>
      <c r="D307" s="91" t="s">
        <v>21</v>
      </c>
      <c r="E307" s="91" t="s">
        <v>3042</v>
      </c>
      <c r="F307" s="59">
        <v>1992</v>
      </c>
      <c r="G307" s="59" t="s">
        <v>1766</v>
      </c>
      <c r="H307" s="70" t="s">
        <v>1826</v>
      </c>
      <c r="I307" s="59">
        <v>201</v>
      </c>
      <c r="K307" s="59" t="s">
        <v>25</v>
      </c>
      <c r="M307" s="3">
        <v>18</v>
      </c>
    </row>
    <row r="308" customHeight="1" spans="1:13">
      <c r="A308" s="3">
        <v>11995</v>
      </c>
      <c r="D308" s="91" t="s">
        <v>21</v>
      </c>
      <c r="E308" s="91" t="s">
        <v>3043</v>
      </c>
      <c r="F308" s="3">
        <v>1988</v>
      </c>
      <c r="G308" s="3" t="s">
        <v>102</v>
      </c>
      <c r="H308" s="3" t="s">
        <v>3021</v>
      </c>
      <c r="J308" s="3">
        <v>25</v>
      </c>
      <c r="K308" s="3" t="s">
        <v>72</v>
      </c>
      <c r="M308" s="3">
        <v>18</v>
      </c>
    </row>
    <row r="309" customHeight="1" spans="1:13">
      <c r="A309" s="3">
        <v>11996</v>
      </c>
      <c r="D309" s="91" t="s">
        <v>21</v>
      </c>
      <c r="E309" s="91" t="s">
        <v>3044</v>
      </c>
      <c r="F309" s="3">
        <v>1988</v>
      </c>
      <c r="G309" s="3" t="s">
        <v>102</v>
      </c>
      <c r="H309" s="3" t="s">
        <v>3021</v>
      </c>
      <c r="J309" s="3">
        <v>25</v>
      </c>
      <c r="K309" s="3" t="s">
        <v>72</v>
      </c>
      <c r="M309" s="3">
        <v>18</v>
      </c>
    </row>
    <row r="310" customHeight="1" spans="1:13">
      <c r="A310" s="3">
        <v>11997</v>
      </c>
      <c r="D310" s="91" t="s">
        <v>21</v>
      </c>
      <c r="E310" s="91" t="s">
        <v>3045</v>
      </c>
      <c r="F310" s="3">
        <v>1988</v>
      </c>
      <c r="G310" s="3" t="s">
        <v>102</v>
      </c>
      <c r="H310" s="3" t="s">
        <v>3021</v>
      </c>
      <c r="J310" s="3">
        <v>25</v>
      </c>
      <c r="K310" s="3" t="s">
        <v>72</v>
      </c>
      <c r="M310" s="3">
        <v>18</v>
      </c>
    </row>
    <row r="311" customHeight="1" spans="1:13">
      <c r="A311" s="3">
        <v>11998</v>
      </c>
      <c r="D311" s="91" t="s">
        <v>21</v>
      </c>
      <c r="E311" s="91" t="s">
        <v>3046</v>
      </c>
      <c r="F311" s="3">
        <v>1988</v>
      </c>
      <c r="G311" s="3" t="s">
        <v>102</v>
      </c>
      <c r="H311" s="3" t="s">
        <v>3021</v>
      </c>
      <c r="J311" s="3">
        <v>25</v>
      </c>
      <c r="K311" s="3" t="s">
        <v>72</v>
      </c>
      <c r="M311" s="3">
        <v>18</v>
      </c>
    </row>
    <row r="312" customHeight="1" spans="1:13">
      <c r="A312" s="3">
        <v>12005</v>
      </c>
      <c r="D312" s="91" t="s">
        <v>21</v>
      </c>
      <c r="E312" s="91" t="s">
        <v>3047</v>
      </c>
      <c r="F312" s="3">
        <v>1988</v>
      </c>
      <c r="G312" s="3" t="s">
        <v>102</v>
      </c>
      <c r="H312" s="3" t="s">
        <v>1917</v>
      </c>
      <c r="J312" s="3">
        <v>80</v>
      </c>
      <c r="K312" s="3" t="s">
        <v>72</v>
      </c>
      <c r="M312" s="3">
        <v>18</v>
      </c>
    </row>
    <row r="313" customHeight="1" spans="1:13">
      <c r="A313" s="3">
        <v>12006</v>
      </c>
      <c r="D313" s="91" t="s">
        <v>21</v>
      </c>
      <c r="E313" s="91" t="s">
        <v>3048</v>
      </c>
      <c r="F313" s="3">
        <v>1988</v>
      </c>
      <c r="G313" s="3" t="s">
        <v>102</v>
      </c>
      <c r="H313" s="3" t="s">
        <v>1917</v>
      </c>
      <c r="J313" s="3">
        <v>80</v>
      </c>
      <c r="K313" s="3" t="s">
        <v>72</v>
      </c>
      <c r="M313" s="3">
        <v>18</v>
      </c>
    </row>
    <row r="314" customHeight="1" spans="1:13">
      <c r="A314" s="3">
        <v>12029</v>
      </c>
      <c r="D314" s="91" t="s">
        <v>21</v>
      </c>
      <c r="E314" s="91" t="s">
        <v>3049</v>
      </c>
      <c r="F314" s="3">
        <v>1988</v>
      </c>
      <c r="G314" s="3" t="s">
        <v>102</v>
      </c>
      <c r="H314" s="3" t="s">
        <v>1868</v>
      </c>
      <c r="I314" s="3" t="s">
        <v>1865</v>
      </c>
      <c r="J314" s="3">
        <v>127</v>
      </c>
      <c r="K314" s="3" t="s">
        <v>72</v>
      </c>
      <c r="M314" s="3">
        <v>18</v>
      </c>
    </row>
    <row r="315" customHeight="1" spans="1:13">
      <c r="A315" s="3">
        <v>12030</v>
      </c>
      <c r="D315" s="91" t="s">
        <v>21</v>
      </c>
      <c r="E315" s="91" t="s">
        <v>3050</v>
      </c>
      <c r="F315" s="3">
        <v>1988</v>
      </c>
      <c r="G315" s="3" t="s">
        <v>102</v>
      </c>
      <c r="H315" s="3" t="s">
        <v>1868</v>
      </c>
      <c r="I315" s="3" t="s">
        <v>1865</v>
      </c>
      <c r="J315" s="3">
        <v>127</v>
      </c>
      <c r="K315" s="3" t="s">
        <v>72</v>
      </c>
      <c r="M315" s="3">
        <v>18</v>
      </c>
    </row>
    <row r="316" customHeight="1" spans="1:13">
      <c r="A316" s="3">
        <v>12031</v>
      </c>
      <c r="D316" s="91" t="s">
        <v>21</v>
      </c>
      <c r="E316" s="91" t="s">
        <v>3051</v>
      </c>
      <c r="F316" s="3">
        <v>1988</v>
      </c>
      <c r="G316" s="3" t="s">
        <v>102</v>
      </c>
      <c r="H316" s="3" t="s">
        <v>1868</v>
      </c>
      <c r="I316" s="3" t="s">
        <v>1865</v>
      </c>
      <c r="J316" s="3">
        <v>127</v>
      </c>
      <c r="K316" s="3" t="s">
        <v>72</v>
      </c>
      <c r="M316" s="3">
        <v>18</v>
      </c>
    </row>
    <row r="317" customHeight="1" spans="1:13">
      <c r="A317" s="3" t="s">
        <v>2854</v>
      </c>
      <c r="D317" s="91" t="s">
        <v>66</v>
      </c>
      <c r="E317" s="91" t="s">
        <v>3052</v>
      </c>
      <c r="F317" s="3">
        <v>1990</v>
      </c>
      <c r="G317" s="3" t="s">
        <v>102</v>
      </c>
      <c r="H317" s="3" t="s">
        <v>288</v>
      </c>
      <c r="I317" s="3">
        <v>5</v>
      </c>
      <c r="J317" s="3" t="s">
        <v>2646</v>
      </c>
      <c r="K317" s="3" t="s">
        <v>3053</v>
      </c>
      <c r="M317" s="3">
        <v>18</v>
      </c>
    </row>
    <row r="318" customHeight="1" spans="1:13">
      <c r="A318" s="3" t="s">
        <v>2854</v>
      </c>
      <c r="D318" s="91" t="s">
        <v>66</v>
      </c>
      <c r="E318" s="91" t="s">
        <v>3054</v>
      </c>
      <c r="F318" s="3">
        <v>1990</v>
      </c>
      <c r="G318" s="3" t="s">
        <v>102</v>
      </c>
      <c r="H318" s="3" t="s">
        <v>288</v>
      </c>
      <c r="I318" s="3">
        <v>5</v>
      </c>
      <c r="J318" s="3" t="s">
        <v>2646</v>
      </c>
      <c r="K318" s="3" t="s">
        <v>3053</v>
      </c>
      <c r="M318" s="3">
        <v>18</v>
      </c>
    </row>
    <row r="319" customHeight="1" spans="1:13">
      <c r="A319" s="3" t="s">
        <v>2854</v>
      </c>
      <c r="D319" s="91" t="s">
        <v>66</v>
      </c>
      <c r="E319" s="91" t="s">
        <v>3055</v>
      </c>
      <c r="F319" s="3">
        <v>1990</v>
      </c>
      <c r="G319" s="3" t="s">
        <v>102</v>
      </c>
      <c r="H319" s="3" t="s">
        <v>288</v>
      </c>
      <c r="I319" s="3">
        <v>5</v>
      </c>
      <c r="J319" s="3" t="s">
        <v>2646</v>
      </c>
      <c r="K319" s="3" t="s">
        <v>3053</v>
      </c>
      <c r="M319" s="3">
        <v>18</v>
      </c>
    </row>
    <row r="320" customHeight="1" spans="1:13">
      <c r="A320" s="3" t="s">
        <v>2854</v>
      </c>
      <c r="D320" s="91" t="s">
        <v>66</v>
      </c>
      <c r="E320" s="91" t="s">
        <v>3056</v>
      </c>
      <c r="F320" s="3">
        <v>1990</v>
      </c>
      <c r="G320" s="3" t="s">
        <v>102</v>
      </c>
      <c r="H320" s="3" t="s">
        <v>288</v>
      </c>
      <c r="I320" s="3">
        <v>5</v>
      </c>
      <c r="J320" s="3" t="s">
        <v>2646</v>
      </c>
      <c r="K320" s="3" t="s">
        <v>3053</v>
      </c>
      <c r="M320" s="3">
        <v>18</v>
      </c>
    </row>
    <row r="321" customHeight="1" spans="1:13">
      <c r="A321" s="3" t="s">
        <v>2854</v>
      </c>
      <c r="D321" s="91" t="s">
        <v>66</v>
      </c>
      <c r="E321" s="91" t="s">
        <v>3057</v>
      </c>
      <c r="F321" s="3">
        <v>1990</v>
      </c>
      <c r="G321" s="3" t="s">
        <v>102</v>
      </c>
      <c r="H321" s="3" t="s">
        <v>288</v>
      </c>
      <c r="I321" s="3">
        <v>5</v>
      </c>
      <c r="J321" s="3" t="s">
        <v>2646</v>
      </c>
      <c r="K321" s="3" t="s">
        <v>462</v>
      </c>
      <c r="M321" s="3">
        <v>18</v>
      </c>
    </row>
    <row r="322" customHeight="1" spans="1:13">
      <c r="A322" s="3" t="s">
        <v>2854</v>
      </c>
      <c r="D322" s="91" t="s">
        <v>66</v>
      </c>
      <c r="E322" s="91" t="s">
        <v>3058</v>
      </c>
      <c r="F322" s="3">
        <v>1990</v>
      </c>
      <c r="G322" s="3" t="s">
        <v>102</v>
      </c>
      <c r="H322" s="3" t="s">
        <v>288</v>
      </c>
      <c r="I322" s="3">
        <v>5</v>
      </c>
      <c r="J322" s="3" t="s">
        <v>2646</v>
      </c>
      <c r="K322" s="3" t="s">
        <v>3053</v>
      </c>
      <c r="M322" s="3">
        <v>18</v>
      </c>
    </row>
    <row r="323" customHeight="1" spans="1:13">
      <c r="A323" s="3" t="s">
        <v>2854</v>
      </c>
      <c r="D323" s="91" t="s">
        <v>66</v>
      </c>
      <c r="E323" s="91" t="s">
        <v>3059</v>
      </c>
      <c r="F323" s="3">
        <v>1990</v>
      </c>
      <c r="G323" s="3" t="s">
        <v>102</v>
      </c>
      <c r="H323" s="3" t="s">
        <v>288</v>
      </c>
      <c r="I323" s="3">
        <v>5</v>
      </c>
      <c r="J323" s="3" t="s">
        <v>2646</v>
      </c>
      <c r="K323" s="3" t="s">
        <v>462</v>
      </c>
      <c r="M323" s="3">
        <v>18</v>
      </c>
    </row>
    <row r="324" customHeight="1" spans="1:13">
      <c r="A324" s="3" t="s">
        <v>2854</v>
      </c>
      <c r="D324" s="91" t="s">
        <v>66</v>
      </c>
      <c r="E324" s="91" t="s">
        <v>3060</v>
      </c>
      <c r="F324" s="3">
        <v>1990</v>
      </c>
      <c r="G324" s="3" t="s">
        <v>102</v>
      </c>
      <c r="H324" s="3" t="s">
        <v>288</v>
      </c>
      <c r="I324" s="3">
        <v>5</v>
      </c>
      <c r="J324" s="3" t="s">
        <v>2646</v>
      </c>
      <c r="K324" s="3" t="s">
        <v>3053</v>
      </c>
      <c r="M324" s="3">
        <v>18</v>
      </c>
    </row>
    <row r="325" customHeight="1" spans="1:13">
      <c r="A325" s="3" t="s">
        <v>2854</v>
      </c>
      <c r="D325" s="91" t="s">
        <v>66</v>
      </c>
      <c r="E325" s="91" t="s">
        <v>3061</v>
      </c>
      <c r="F325" s="3">
        <v>1990</v>
      </c>
      <c r="G325" s="3" t="s">
        <v>102</v>
      </c>
      <c r="H325" s="3" t="s">
        <v>288</v>
      </c>
      <c r="I325" s="3">
        <v>5</v>
      </c>
      <c r="J325" s="3" t="s">
        <v>2646</v>
      </c>
      <c r="K325" s="3" t="s">
        <v>462</v>
      </c>
      <c r="M325" s="3">
        <v>18</v>
      </c>
    </row>
    <row r="326" customHeight="1" spans="1:13">
      <c r="A326" s="3" t="s">
        <v>2854</v>
      </c>
      <c r="D326" s="237" t="s">
        <v>66</v>
      </c>
      <c r="E326" s="237" t="s">
        <v>3062</v>
      </c>
      <c r="F326" s="65">
        <v>1990</v>
      </c>
      <c r="G326" s="45" t="s">
        <v>102</v>
      </c>
      <c r="H326" s="45" t="s">
        <v>288</v>
      </c>
      <c r="I326" s="65">
        <v>5</v>
      </c>
      <c r="J326" s="45" t="s">
        <v>2646</v>
      </c>
      <c r="K326" s="45" t="s">
        <v>462</v>
      </c>
      <c r="M326" s="3">
        <v>18</v>
      </c>
    </row>
    <row r="327" customHeight="1" spans="1:13">
      <c r="A327" s="3" t="s">
        <v>2854</v>
      </c>
      <c r="D327" s="163"/>
      <c r="E327" s="91" t="s">
        <v>3063</v>
      </c>
      <c r="F327" s="3">
        <v>1990</v>
      </c>
      <c r="G327" s="3" t="s">
        <v>102</v>
      </c>
      <c r="H327" s="3" t="s">
        <v>1996</v>
      </c>
      <c r="I327" s="3">
        <v>1</v>
      </c>
      <c r="J327" s="3" t="s">
        <v>3064</v>
      </c>
      <c r="K327" s="3" t="s">
        <v>72</v>
      </c>
      <c r="M327" s="3">
        <v>18</v>
      </c>
    </row>
    <row r="328" customHeight="1" spans="1:13">
      <c r="A328" s="3" t="s">
        <v>2854</v>
      </c>
      <c r="D328" s="163"/>
      <c r="E328" s="91" t="s">
        <v>3065</v>
      </c>
      <c r="F328" s="3">
        <v>1987</v>
      </c>
      <c r="G328" s="3" t="s">
        <v>102</v>
      </c>
      <c r="H328" s="3" t="s">
        <v>2906</v>
      </c>
      <c r="I328" s="3">
        <v>68</v>
      </c>
      <c r="J328" s="3" t="s">
        <v>105</v>
      </c>
      <c r="K328" s="3" t="s">
        <v>72</v>
      </c>
      <c r="M328" s="3">
        <v>18</v>
      </c>
    </row>
    <row r="329" customHeight="1" spans="1:13">
      <c r="A329" s="162" t="e">
        <f t="shared" ref="A329:A344" si="16">A328+1</f>
        <v>#VALUE!</v>
      </c>
      <c r="B329" s="3"/>
      <c r="C329" s="3"/>
      <c r="D329" s="91" t="s">
        <v>21</v>
      </c>
      <c r="E329" s="91" t="s">
        <v>1807</v>
      </c>
      <c r="F329" s="63">
        <v>2016</v>
      </c>
      <c r="G329" s="63" t="s">
        <v>786</v>
      </c>
      <c r="H329" s="63" t="s">
        <v>1808</v>
      </c>
      <c r="I329" s="63">
        <v>131</v>
      </c>
      <c r="J329" s="62"/>
      <c r="K329" s="63" t="s">
        <v>25</v>
      </c>
      <c r="L329" s="62"/>
      <c r="M329" s="3">
        <v>20</v>
      </c>
    </row>
    <row r="330" customHeight="1" spans="1:13">
      <c r="A330" s="162" t="e">
        <f t="shared" si="16"/>
        <v>#VALUE!</v>
      </c>
      <c r="B330" s="3"/>
      <c r="C330" s="3"/>
      <c r="D330" s="91" t="s">
        <v>21</v>
      </c>
      <c r="E330" s="91" t="s">
        <v>1809</v>
      </c>
      <c r="F330" s="63">
        <v>2017</v>
      </c>
      <c r="G330" s="63" t="s">
        <v>305</v>
      </c>
      <c r="H330" s="63" t="s">
        <v>1810</v>
      </c>
      <c r="I330" s="63">
        <v>199</v>
      </c>
      <c r="J330" s="63" t="s">
        <v>1811</v>
      </c>
      <c r="K330" s="63" t="s">
        <v>25</v>
      </c>
      <c r="L330" s="62"/>
      <c r="M330" s="3">
        <v>20</v>
      </c>
    </row>
    <row r="331" customHeight="1" spans="1:13">
      <c r="A331" s="162" t="e">
        <f t="shared" si="16"/>
        <v>#VALUE!</v>
      </c>
      <c r="B331" s="3"/>
      <c r="C331" s="3"/>
      <c r="D331" s="91" t="s">
        <v>21</v>
      </c>
      <c r="E331" s="91" t="s">
        <v>1812</v>
      </c>
      <c r="F331" s="63">
        <v>2019</v>
      </c>
      <c r="G331" s="63" t="s">
        <v>786</v>
      </c>
      <c r="H331" s="63" t="s">
        <v>1813</v>
      </c>
      <c r="I331" s="63">
        <v>135</v>
      </c>
      <c r="J331" s="63" t="s">
        <v>898</v>
      </c>
      <c r="K331" s="63" t="s">
        <v>666</v>
      </c>
      <c r="L331" s="62"/>
      <c r="M331" s="3">
        <v>20</v>
      </c>
    </row>
    <row r="332" customHeight="1" spans="1:13">
      <c r="A332" s="162" t="e">
        <f t="shared" si="16"/>
        <v>#VALUE!</v>
      </c>
      <c r="B332" s="3"/>
      <c r="C332" s="3"/>
      <c r="D332" s="91" t="s">
        <v>21</v>
      </c>
      <c r="E332" s="91" t="s">
        <v>1814</v>
      </c>
      <c r="F332" s="63">
        <v>2019</v>
      </c>
      <c r="G332" s="63" t="s">
        <v>1098</v>
      </c>
      <c r="H332" s="63" t="s">
        <v>1815</v>
      </c>
      <c r="I332" s="63">
        <v>13</v>
      </c>
      <c r="J332" s="62"/>
      <c r="K332" s="63" t="s">
        <v>25</v>
      </c>
      <c r="L332" s="62"/>
      <c r="M332" s="3">
        <v>20</v>
      </c>
    </row>
    <row r="333" customHeight="1" spans="1:13">
      <c r="A333" s="162" t="e">
        <f t="shared" si="16"/>
        <v>#VALUE!</v>
      </c>
      <c r="B333" s="3"/>
      <c r="C333" s="3"/>
      <c r="D333" s="91" t="s">
        <v>21</v>
      </c>
      <c r="E333" s="91" t="s">
        <v>1816</v>
      </c>
      <c r="F333" s="63">
        <v>2019</v>
      </c>
      <c r="G333" s="63" t="s">
        <v>884</v>
      </c>
      <c r="H333" s="63" t="s">
        <v>1817</v>
      </c>
      <c r="I333" s="63">
        <v>260</v>
      </c>
      <c r="J333" s="62"/>
      <c r="K333" s="63" t="s">
        <v>25</v>
      </c>
      <c r="L333" s="62"/>
      <c r="M333" s="3">
        <v>20</v>
      </c>
    </row>
    <row r="334" customHeight="1" spans="1:13">
      <c r="A334" s="162" t="e">
        <f t="shared" si="16"/>
        <v>#VALUE!</v>
      </c>
      <c r="B334" s="3"/>
      <c r="C334" s="3"/>
      <c r="D334" s="91" t="s">
        <v>21</v>
      </c>
      <c r="E334" s="91" t="s">
        <v>1818</v>
      </c>
      <c r="F334" s="63">
        <v>2019</v>
      </c>
      <c r="G334" s="63" t="s">
        <v>1099</v>
      </c>
      <c r="H334" s="63" t="s">
        <v>1815</v>
      </c>
      <c r="I334" s="63">
        <v>1</v>
      </c>
      <c r="J334" s="63" t="s">
        <v>1819</v>
      </c>
      <c r="K334" s="63" t="s">
        <v>25</v>
      </c>
      <c r="L334" s="62"/>
      <c r="M334" s="3">
        <v>20</v>
      </c>
    </row>
    <row r="335" customHeight="1" spans="1:13">
      <c r="A335" s="162" t="e">
        <f t="shared" si="16"/>
        <v>#VALUE!</v>
      </c>
      <c r="B335" s="3"/>
      <c r="C335" s="3"/>
      <c r="D335" s="91" t="s">
        <v>21</v>
      </c>
      <c r="E335" s="91" t="s">
        <v>1820</v>
      </c>
      <c r="F335" s="63">
        <v>2019</v>
      </c>
      <c r="G335" s="63" t="s">
        <v>956</v>
      </c>
      <c r="H335" s="63" t="s">
        <v>1821</v>
      </c>
      <c r="I335" s="63">
        <v>112</v>
      </c>
      <c r="J335" s="62"/>
      <c r="K335" s="63" t="s">
        <v>30</v>
      </c>
      <c r="L335" s="62"/>
      <c r="M335" s="3">
        <v>20</v>
      </c>
    </row>
    <row r="336" customHeight="1" spans="1:13">
      <c r="A336" s="162" t="e">
        <f t="shared" si="16"/>
        <v>#VALUE!</v>
      </c>
      <c r="B336" s="3"/>
      <c r="C336" s="3"/>
      <c r="D336" s="91" t="s">
        <v>21</v>
      </c>
      <c r="E336" s="91" t="s">
        <v>1822</v>
      </c>
      <c r="F336" s="63">
        <v>2019</v>
      </c>
      <c r="G336" s="63" t="s">
        <v>786</v>
      </c>
      <c r="H336" s="63" t="s">
        <v>1823</v>
      </c>
      <c r="I336" s="63">
        <v>129</v>
      </c>
      <c r="J336" s="62"/>
      <c r="K336" s="63" t="s">
        <v>30</v>
      </c>
      <c r="L336" s="62"/>
      <c r="M336" s="3">
        <v>20</v>
      </c>
    </row>
    <row r="337" customHeight="1" spans="1:13">
      <c r="A337" s="162" t="e">
        <f t="shared" si="16"/>
        <v>#VALUE!</v>
      </c>
      <c r="B337" s="3"/>
      <c r="C337" s="3"/>
      <c r="D337" s="91" t="s">
        <v>21</v>
      </c>
      <c r="E337" s="91" t="s">
        <v>1824</v>
      </c>
      <c r="F337" s="66">
        <v>1994</v>
      </c>
      <c r="G337" s="66" t="s">
        <v>1825</v>
      </c>
      <c r="H337" s="130" t="s">
        <v>1826</v>
      </c>
      <c r="I337" s="3" t="s">
        <v>1827</v>
      </c>
      <c r="J337" s="66" t="s">
        <v>1828</v>
      </c>
      <c r="K337" s="66" t="s">
        <v>72</v>
      </c>
      <c r="M337" s="3">
        <v>20</v>
      </c>
    </row>
    <row r="338" customHeight="1" spans="1:13">
      <c r="A338" s="162" t="e">
        <f t="shared" si="16"/>
        <v>#VALUE!</v>
      </c>
      <c r="B338" s="3"/>
      <c r="C338" s="3"/>
      <c r="D338" s="91" t="s">
        <v>21</v>
      </c>
      <c r="E338" s="91" t="s">
        <v>1829</v>
      </c>
      <c r="F338" s="63">
        <v>2019</v>
      </c>
      <c r="G338" s="63" t="s">
        <v>1830</v>
      </c>
      <c r="H338" s="67" t="s">
        <v>1786</v>
      </c>
      <c r="I338" s="63">
        <v>2</v>
      </c>
      <c r="J338" s="63" t="s">
        <v>1770</v>
      </c>
      <c r="K338" s="63" t="s">
        <v>25</v>
      </c>
      <c r="M338" s="3">
        <v>20</v>
      </c>
    </row>
    <row r="339" customHeight="1" spans="1:13">
      <c r="A339" s="162" t="e">
        <f t="shared" si="16"/>
        <v>#VALUE!</v>
      </c>
      <c r="B339" s="3"/>
      <c r="C339" s="3"/>
      <c r="D339" s="91" t="s">
        <v>21</v>
      </c>
      <c r="E339" s="91" t="s">
        <v>1831</v>
      </c>
      <c r="F339" s="3">
        <v>2019</v>
      </c>
      <c r="G339" s="3" t="s">
        <v>1161</v>
      </c>
      <c r="H339" s="3" t="s">
        <v>1832</v>
      </c>
      <c r="I339" s="3">
        <v>259</v>
      </c>
      <c r="J339" s="3" t="s">
        <v>898</v>
      </c>
      <c r="K339" s="3" t="s">
        <v>25</v>
      </c>
      <c r="M339" s="3">
        <v>20</v>
      </c>
    </row>
    <row r="340" customHeight="1" spans="1:13">
      <c r="A340" s="162" t="e">
        <f t="shared" si="16"/>
        <v>#VALUE!</v>
      </c>
      <c r="B340" s="3"/>
      <c r="C340" s="3"/>
      <c r="D340" s="91" t="s">
        <v>21</v>
      </c>
      <c r="E340" s="91" t="s">
        <v>1833</v>
      </c>
      <c r="F340" s="3">
        <v>2019</v>
      </c>
      <c r="G340" s="3" t="s">
        <v>1161</v>
      </c>
      <c r="H340" s="3" t="s">
        <v>1832</v>
      </c>
      <c r="I340" s="3">
        <v>259</v>
      </c>
      <c r="J340" s="3" t="s">
        <v>898</v>
      </c>
      <c r="K340" s="3" t="s">
        <v>25</v>
      </c>
      <c r="M340" s="3">
        <v>20</v>
      </c>
    </row>
    <row r="341" customHeight="1" spans="1:13">
      <c r="A341" s="162" t="e">
        <f t="shared" si="16"/>
        <v>#VALUE!</v>
      </c>
      <c r="B341" s="3"/>
      <c r="C341" s="3"/>
      <c r="D341" s="91" t="s">
        <v>21</v>
      </c>
      <c r="E341" s="91" t="s">
        <v>1834</v>
      </c>
      <c r="F341" s="3">
        <v>2019</v>
      </c>
      <c r="G341" s="3" t="s">
        <v>1835</v>
      </c>
      <c r="H341" s="3" t="s">
        <v>1836</v>
      </c>
      <c r="I341" s="3">
        <v>73</v>
      </c>
      <c r="J341" s="3" t="s">
        <v>1837</v>
      </c>
      <c r="K341" s="3" t="s">
        <v>30</v>
      </c>
      <c r="M341" s="3">
        <v>20</v>
      </c>
    </row>
    <row r="342" customHeight="1" spans="1:13">
      <c r="A342" s="162" t="e">
        <f t="shared" si="16"/>
        <v>#VALUE!</v>
      </c>
      <c r="B342" s="3"/>
      <c r="C342" s="3"/>
      <c r="D342" s="91" t="s">
        <v>21</v>
      </c>
      <c r="E342" s="91" t="s">
        <v>1838</v>
      </c>
      <c r="F342" s="3">
        <v>2019</v>
      </c>
      <c r="G342" s="3" t="s">
        <v>1161</v>
      </c>
      <c r="H342" s="3" t="s">
        <v>1832</v>
      </c>
      <c r="I342" s="3">
        <v>259</v>
      </c>
      <c r="J342" s="3" t="s">
        <v>898</v>
      </c>
      <c r="K342" s="3" t="s">
        <v>25</v>
      </c>
      <c r="M342" s="3">
        <v>20</v>
      </c>
    </row>
    <row r="343" customHeight="1" spans="1:13">
      <c r="A343" s="162" t="e">
        <f t="shared" si="16"/>
        <v>#VALUE!</v>
      </c>
      <c r="B343" s="3"/>
      <c r="C343" s="3"/>
      <c r="D343" s="91" t="s">
        <v>66</v>
      </c>
      <c r="E343" s="91" t="s">
        <v>1839</v>
      </c>
      <c r="F343" s="3">
        <v>2019</v>
      </c>
      <c r="G343" s="3" t="s">
        <v>905</v>
      </c>
      <c r="H343" s="3" t="s">
        <v>1840</v>
      </c>
      <c r="I343" s="3">
        <v>75</v>
      </c>
      <c r="K343" s="3" t="s">
        <v>68</v>
      </c>
      <c r="M343" s="3">
        <v>20</v>
      </c>
    </row>
    <row r="344" customHeight="1" spans="1:13">
      <c r="A344" s="162" t="e">
        <f t="shared" si="16"/>
        <v>#VALUE!</v>
      </c>
      <c r="B344" s="3"/>
      <c r="C344" s="3"/>
      <c r="D344" s="91" t="s">
        <v>149</v>
      </c>
      <c r="E344" s="91" t="s">
        <v>1841</v>
      </c>
      <c r="F344" s="3">
        <v>2017</v>
      </c>
      <c r="G344" s="3" t="s">
        <v>1842</v>
      </c>
      <c r="H344" s="3" t="s">
        <v>1843</v>
      </c>
      <c r="I344" s="3">
        <v>138</v>
      </c>
      <c r="J344" s="3" t="s">
        <v>851</v>
      </c>
      <c r="K344" s="3" t="s">
        <v>155</v>
      </c>
      <c r="M344" s="3">
        <v>20</v>
      </c>
    </row>
    <row r="345" customHeight="1" spans="1:13">
      <c r="A345" s="162">
        <f>'Drop 1 Football'!A489+1</f>
        <v>11999</v>
      </c>
      <c r="B345" s="3"/>
      <c r="C345" s="3"/>
      <c r="D345" s="91" t="s">
        <v>66</v>
      </c>
      <c r="E345" s="3">
        <v>6081851</v>
      </c>
      <c r="F345" s="3">
        <v>2020</v>
      </c>
      <c r="G345" s="3" t="s">
        <v>786</v>
      </c>
      <c r="H345" s="3" t="s">
        <v>1817</v>
      </c>
      <c r="I345" s="3" t="s">
        <v>2210</v>
      </c>
      <c r="K345" s="3" t="s">
        <v>68</v>
      </c>
      <c r="M345" s="3">
        <v>20</v>
      </c>
    </row>
    <row r="346" customHeight="1" spans="1:13">
      <c r="A346" s="162">
        <f t="shared" ref="A346:A352" si="17">A345+1</f>
        <v>12000</v>
      </c>
      <c r="D346" s="91" t="s">
        <v>66</v>
      </c>
      <c r="E346" s="3">
        <v>2768316</v>
      </c>
      <c r="F346" s="3">
        <v>2020</v>
      </c>
      <c r="G346" s="3" t="s">
        <v>786</v>
      </c>
      <c r="H346" s="3" t="s">
        <v>1844</v>
      </c>
      <c r="I346" s="3" t="s">
        <v>2210</v>
      </c>
      <c r="J346" s="3" t="s">
        <v>1845</v>
      </c>
      <c r="K346" s="3" t="s">
        <v>68</v>
      </c>
      <c r="M346" s="3">
        <v>20</v>
      </c>
    </row>
    <row r="347" customHeight="1" spans="1:13">
      <c r="A347" s="162">
        <f t="shared" si="17"/>
        <v>12001</v>
      </c>
      <c r="D347" s="91" t="s">
        <v>21</v>
      </c>
      <c r="E347" s="91" t="s">
        <v>1846</v>
      </c>
      <c r="F347" s="3">
        <v>2019</v>
      </c>
      <c r="G347" s="3" t="s">
        <v>1847</v>
      </c>
      <c r="H347" s="3" t="s">
        <v>1848</v>
      </c>
      <c r="I347" s="3">
        <v>2</v>
      </c>
      <c r="K347" s="3" t="s">
        <v>25</v>
      </c>
      <c r="M347" s="3">
        <v>20</v>
      </c>
    </row>
    <row r="348" customHeight="1" spans="1:13">
      <c r="A348" s="162">
        <f t="shared" si="17"/>
        <v>12002</v>
      </c>
      <c r="D348" s="91" t="s">
        <v>21</v>
      </c>
      <c r="E348" s="91" t="s">
        <v>1849</v>
      </c>
      <c r="F348" s="3">
        <v>2019</v>
      </c>
      <c r="G348" s="3" t="s">
        <v>884</v>
      </c>
      <c r="H348" s="3" t="s">
        <v>1786</v>
      </c>
      <c r="I348" s="3">
        <v>269</v>
      </c>
      <c r="J348" s="3" t="s">
        <v>1850</v>
      </c>
      <c r="K348" s="3" t="s">
        <v>25</v>
      </c>
      <c r="M348" s="3">
        <v>20</v>
      </c>
    </row>
    <row r="349" customHeight="1" spans="1:13">
      <c r="A349" s="162">
        <f t="shared" si="17"/>
        <v>12003</v>
      </c>
      <c r="D349" s="91" t="s">
        <v>21</v>
      </c>
      <c r="E349" s="91" t="s">
        <v>1851</v>
      </c>
      <c r="F349" s="3">
        <v>2019</v>
      </c>
      <c r="G349" s="3" t="s">
        <v>1852</v>
      </c>
      <c r="H349" s="3" t="s">
        <v>1786</v>
      </c>
      <c r="I349" s="3">
        <v>296</v>
      </c>
      <c r="J349" s="3" t="s">
        <v>1731</v>
      </c>
      <c r="K349" s="3" t="s">
        <v>25</v>
      </c>
      <c r="M349" s="3">
        <v>20</v>
      </c>
    </row>
    <row r="350" customHeight="1" spans="1:13">
      <c r="A350" s="162">
        <f t="shared" si="17"/>
        <v>12004</v>
      </c>
      <c r="D350" s="91" t="s">
        <v>21</v>
      </c>
      <c r="E350" s="91" t="s">
        <v>1853</v>
      </c>
      <c r="F350" s="3">
        <v>2019</v>
      </c>
      <c r="G350" s="3" t="s">
        <v>884</v>
      </c>
      <c r="H350" s="3" t="s">
        <v>1786</v>
      </c>
      <c r="I350" s="3">
        <v>269</v>
      </c>
      <c r="J350" s="3" t="s">
        <v>1850</v>
      </c>
      <c r="K350" s="3" t="s">
        <v>25</v>
      </c>
      <c r="M350" s="3">
        <v>20</v>
      </c>
    </row>
    <row r="351" customHeight="1" spans="1:13">
      <c r="A351" s="162">
        <f t="shared" si="17"/>
        <v>12005</v>
      </c>
      <c r="B351" s="143"/>
      <c r="C351" s="143"/>
      <c r="D351" s="144" t="s">
        <v>21</v>
      </c>
      <c r="E351" s="144" t="s">
        <v>1854</v>
      </c>
      <c r="F351" s="140">
        <v>2019</v>
      </c>
      <c r="G351" s="140" t="s">
        <v>305</v>
      </c>
      <c r="H351" s="140" t="s">
        <v>1449</v>
      </c>
      <c r="I351" s="140">
        <v>172</v>
      </c>
      <c r="J351" s="140"/>
      <c r="K351" s="140" t="s">
        <v>25</v>
      </c>
      <c r="M351" s="3">
        <v>20</v>
      </c>
    </row>
    <row r="352" customHeight="1" spans="1:13">
      <c r="A352" s="162">
        <f t="shared" si="17"/>
        <v>12006</v>
      </c>
      <c r="B352" s="143"/>
      <c r="C352" s="143"/>
      <c r="D352" s="144" t="s">
        <v>21</v>
      </c>
      <c r="E352" s="144" t="s">
        <v>1855</v>
      </c>
      <c r="F352" s="140">
        <v>2019</v>
      </c>
      <c r="G352" s="140" t="s">
        <v>305</v>
      </c>
      <c r="H352" s="140" t="s">
        <v>1449</v>
      </c>
      <c r="I352" s="140">
        <v>172</v>
      </c>
      <c r="J352" s="140"/>
      <c r="K352" s="140" t="s">
        <v>25</v>
      </c>
      <c r="M352" s="3">
        <v>20</v>
      </c>
    </row>
    <row r="353" customHeight="1" spans="1:13">
      <c r="A353" s="3">
        <v>11784</v>
      </c>
      <c r="D353" s="91" t="s">
        <v>21</v>
      </c>
      <c r="E353" s="91" t="s">
        <v>1856</v>
      </c>
      <c r="F353" s="3">
        <v>2019</v>
      </c>
      <c r="G353" s="3" t="s">
        <v>905</v>
      </c>
      <c r="H353" s="3" t="s">
        <v>1840</v>
      </c>
      <c r="I353" s="3"/>
      <c r="J353" s="3">
        <v>75</v>
      </c>
      <c r="K353" s="3" t="s">
        <v>30</v>
      </c>
      <c r="M353" s="3">
        <v>20</v>
      </c>
    </row>
    <row r="354" customHeight="1" spans="1:13">
      <c r="A354" s="3">
        <v>11796</v>
      </c>
      <c r="D354" s="91" t="s">
        <v>21</v>
      </c>
      <c r="E354" s="91" t="s">
        <v>1857</v>
      </c>
      <c r="F354" s="3">
        <v>2019</v>
      </c>
      <c r="G354" s="3" t="s">
        <v>1858</v>
      </c>
      <c r="H354" s="3" t="s">
        <v>1859</v>
      </c>
      <c r="I354" s="3" t="s">
        <v>1860</v>
      </c>
      <c r="J354" s="3">
        <v>25</v>
      </c>
      <c r="K354" s="3" t="s">
        <v>30</v>
      </c>
      <c r="M354" s="3">
        <v>20</v>
      </c>
    </row>
    <row r="355" customHeight="1" spans="1:13">
      <c r="A355" s="3">
        <v>11798</v>
      </c>
      <c r="D355" s="91" t="s">
        <v>21</v>
      </c>
      <c r="E355" s="91" t="s">
        <v>1861</v>
      </c>
      <c r="F355" s="3">
        <v>2019</v>
      </c>
      <c r="G355" s="3" t="s">
        <v>905</v>
      </c>
      <c r="H355" s="3" t="s">
        <v>1862</v>
      </c>
      <c r="I355" s="3"/>
      <c r="J355" s="3">
        <v>257</v>
      </c>
      <c r="K355" s="3" t="s">
        <v>30</v>
      </c>
      <c r="M355" s="3">
        <v>20</v>
      </c>
    </row>
    <row r="356" customHeight="1" spans="1:13">
      <c r="A356" s="3">
        <v>11863</v>
      </c>
      <c r="D356" s="91" t="s">
        <v>21</v>
      </c>
      <c r="E356" s="91" t="s">
        <v>1863</v>
      </c>
      <c r="F356" s="3">
        <v>1988</v>
      </c>
      <c r="G356" s="3" t="s">
        <v>102</v>
      </c>
      <c r="H356" s="3" t="s">
        <v>1864</v>
      </c>
      <c r="I356" s="3" t="s">
        <v>1865</v>
      </c>
      <c r="J356" s="3">
        <v>129</v>
      </c>
      <c r="K356" s="3" t="s">
        <v>72</v>
      </c>
      <c r="M356" s="3">
        <v>20</v>
      </c>
    </row>
    <row r="357" customHeight="1" spans="1:13">
      <c r="A357" s="3">
        <v>11865</v>
      </c>
      <c r="D357" s="91" t="s">
        <v>21</v>
      </c>
      <c r="E357" s="91" t="s">
        <v>1866</v>
      </c>
      <c r="F357" s="3">
        <v>1988</v>
      </c>
      <c r="G357" s="3" t="s">
        <v>102</v>
      </c>
      <c r="H357" s="3" t="s">
        <v>1864</v>
      </c>
      <c r="I357" s="3" t="s">
        <v>1865</v>
      </c>
      <c r="J357" s="3">
        <v>129</v>
      </c>
      <c r="K357" s="3" t="s">
        <v>72</v>
      </c>
      <c r="M357" s="3">
        <v>20</v>
      </c>
    </row>
    <row r="358" customHeight="1" spans="1:13">
      <c r="A358" s="3">
        <v>11971</v>
      </c>
      <c r="D358" s="91" t="s">
        <v>21</v>
      </c>
      <c r="E358" s="91" t="s">
        <v>1867</v>
      </c>
      <c r="F358" s="3">
        <v>1988</v>
      </c>
      <c r="G358" s="3" t="s">
        <v>102</v>
      </c>
      <c r="H358" s="3" t="s">
        <v>1868</v>
      </c>
      <c r="I358" s="3" t="s">
        <v>1865</v>
      </c>
      <c r="J358" s="3">
        <v>127</v>
      </c>
      <c r="K358" s="3" t="s">
        <v>72</v>
      </c>
      <c r="M358" s="3">
        <v>20</v>
      </c>
    </row>
    <row r="359" customHeight="1" spans="1:13">
      <c r="A359" s="3">
        <v>11972</v>
      </c>
      <c r="D359" s="91" t="s">
        <v>21</v>
      </c>
      <c r="E359" s="91" t="s">
        <v>1869</v>
      </c>
      <c r="F359" s="3">
        <v>1988</v>
      </c>
      <c r="G359" s="3" t="s">
        <v>102</v>
      </c>
      <c r="H359" s="3" t="s">
        <v>1868</v>
      </c>
      <c r="I359" s="3" t="s">
        <v>1865</v>
      </c>
      <c r="J359" s="3">
        <v>127</v>
      </c>
      <c r="K359" s="3" t="s">
        <v>72</v>
      </c>
      <c r="M359" s="3">
        <v>20</v>
      </c>
    </row>
    <row r="360" customHeight="1" spans="1:13">
      <c r="A360" s="3">
        <v>11974</v>
      </c>
      <c r="D360" s="91" t="s">
        <v>21</v>
      </c>
      <c r="E360" s="91" t="s">
        <v>1870</v>
      </c>
      <c r="F360" s="3">
        <v>1988</v>
      </c>
      <c r="G360" s="3" t="s">
        <v>102</v>
      </c>
      <c r="H360" s="3" t="s">
        <v>1868</v>
      </c>
      <c r="I360" s="3" t="s">
        <v>1865</v>
      </c>
      <c r="J360" s="3">
        <v>127</v>
      </c>
      <c r="K360" s="3" t="s">
        <v>72</v>
      </c>
      <c r="M360" s="3">
        <v>20</v>
      </c>
    </row>
    <row r="361" customHeight="1" spans="1:13">
      <c r="A361" s="3">
        <v>11975</v>
      </c>
      <c r="D361" s="91" t="s">
        <v>21</v>
      </c>
      <c r="E361" s="91" t="s">
        <v>1871</v>
      </c>
      <c r="F361" s="3">
        <v>1988</v>
      </c>
      <c r="G361" s="3" t="s">
        <v>102</v>
      </c>
      <c r="H361" s="3" t="s">
        <v>1868</v>
      </c>
      <c r="I361" s="3" t="s">
        <v>1865</v>
      </c>
      <c r="J361" s="3">
        <v>127</v>
      </c>
      <c r="K361" s="3" t="s">
        <v>72</v>
      </c>
      <c r="M361" s="3">
        <v>20</v>
      </c>
    </row>
    <row r="362" customHeight="1" spans="1:13">
      <c r="A362" s="3">
        <v>11976</v>
      </c>
      <c r="D362" s="91" t="s">
        <v>21</v>
      </c>
      <c r="E362" s="91" t="s">
        <v>1872</v>
      </c>
      <c r="F362" s="3">
        <v>1988</v>
      </c>
      <c r="G362" s="3" t="s">
        <v>102</v>
      </c>
      <c r="H362" s="3" t="s">
        <v>1868</v>
      </c>
      <c r="I362" s="3" t="s">
        <v>1865</v>
      </c>
      <c r="J362" s="3">
        <v>127</v>
      </c>
      <c r="K362" s="3" t="s">
        <v>72</v>
      </c>
      <c r="M362" s="3">
        <v>20</v>
      </c>
    </row>
    <row r="363" customHeight="1" spans="1:13">
      <c r="A363" s="3">
        <v>11977</v>
      </c>
      <c r="D363" s="91" t="s">
        <v>21</v>
      </c>
      <c r="E363" s="91" t="s">
        <v>1873</v>
      </c>
      <c r="F363" s="3">
        <v>1988</v>
      </c>
      <c r="G363" s="3" t="s">
        <v>102</v>
      </c>
      <c r="H363" s="3" t="s">
        <v>1868</v>
      </c>
      <c r="I363" s="3" t="s">
        <v>1865</v>
      </c>
      <c r="J363" s="3">
        <v>127</v>
      </c>
      <c r="K363" s="3" t="s">
        <v>72</v>
      </c>
      <c r="M363" s="3">
        <v>20</v>
      </c>
    </row>
    <row r="364" customHeight="1" spans="1:13">
      <c r="A364" s="3">
        <v>11978</v>
      </c>
      <c r="D364" s="91" t="s">
        <v>21</v>
      </c>
      <c r="E364" s="91" t="s">
        <v>1874</v>
      </c>
      <c r="F364" s="3">
        <v>1988</v>
      </c>
      <c r="G364" s="3" t="s">
        <v>102</v>
      </c>
      <c r="H364" s="3" t="s">
        <v>1868</v>
      </c>
      <c r="I364" s="3" t="s">
        <v>1865</v>
      </c>
      <c r="J364" s="3">
        <v>127</v>
      </c>
      <c r="K364" s="3" t="s">
        <v>72</v>
      </c>
      <c r="M364" s="3">
        <v>20</v>
      </c>
    </row>
    <row r="365" customHeight="1" spans="1:13">
      <c r="A365" s="3">
        <v>11979</v>
      </c>
      <c r="D365" s="91" t="s">
        <v>21</v>
      </c>
      <c r="E365" s="91" t="s">
        <v>1875</v>
      </c>
      <c r="F365" s="3">
        <v>1988</v>
      </c>
      <c r="G365" s="3" t="s">
        <v>102</v>
      </c>
      <c r="H365" s="3" t="s">
        <v>1868</v>
      </c>
      <c r="I365" s="3" t="s">
        <v>1865</v>
      </c>
      <c r="J365" s="3">
        <v>127</v>
      </c>
      <c r="K365" s="3" t="s">
        <v>72</v>
      </c>
      <c r="M365" s="3">
        <v>20</v>
      </c>
    </row>
    <row r="366" customHeight="1" spans="1:13">
      <c r="A366" s="3">
        <v>11980</v>
      </c>
      <c r="D366" s="91" t="s">
        <v>21</v>
      </c>
      <c r="E366" s="91" t="s">
        <v>1876</v>
      </c>
      <c r="F366" s="3">
        <v>1988</v>
      </c>
      <c r="G366" s="3" t="s">
        <v>102</v>
      </c>
      <c r="H366" s="3" t="s">
        <v>1868</v>
      </c>
      <c r="I366" s="3" t="s">
        <v>1865</v>
      </c>
      <c r="J366" s="3">
        <v>127</v>
      </c>
      <c r="K366" s="3" t="s">
        <v>72</v>
      </c>
      <c r="M366" s="3">
        <v>20</v>
      </c>
    </row>
    <row r="367" customHeight="1" spans="1:13">
      <c r="A367" s="3">
        <v>11981</v>
      </c>
      <c r="D367" s="91" t="s">
        <v>21</v>
      </c>
      <c r="E367" s="91" t="s">
        <v>1877</v>
      </c>
      <c r="F367" s="3">
        <v>1988</v>
      </c>
      <c r="G367" s="3" t="s">
        <v>102</v>
      </c>
      <c r="H367" s="3" t="s">
        <v>1868</v>
      </c>
      <c r="I367" s="3" t="s">
        <v>1865</v>
      </c>
      <c r="J367" s="3">
        <v>127</v>
      </c>
      <c r="K367" s="3" t="s">
        <v>72</v>
      </c>
      <c r="M367" s="3">
        <v>20</v>
      </c>
    </row>
    <row r="368" customHeight="1" spans="1:13">
      <c r="A368" s="3">
        <v>11982</v>
      </c>
      <c r="D368" s="91" t="s">
        <v>21</v>
      </c>
      <c r="E368" s="91" t="s">
        <v>1878</v>
      </c>
      <c r="F368" s="3">
        <v>1988</v>
      </c>
      <c r="G368" s="3" t="s">
        <v>102</v>
      </c>
      <c r="H368" s="3" t="s">
        <v>1868</v>
      </c>
      <c r="I368" s="3" t="s">
        <v>1865</v>
      </c>
      <c r="J368" s="3">
        <v>127</v>
      </c>
      <c r="K368" s="3" t="s">
        <v>72</v>
      </c>
      <c r="M368" s="3">
        <v>20</v>
      </c>
    </row>
    <row r="369" customHeight="1" spans="1:13">
      <c r="A369" s="3">
        <v>11983</v>
      </c>
      <c r="D369" s="91" t="s">
        <v>21</v>
      </c>
      <c r="E369" s="91" t="s">
        <v>1879</v>
      </c>
      <c r="F369" s="3">
        <v>1988</v>
      </c>
      <c r="G369" s="3" t="s">
        <v>102</v>
      </c>
      <c r="H369" s="3" t="s">
        <v>1868</v>
      </c>
      <c r="I369" s="3" t="s">
        <v>1865</v>
      </c>
      <c r="J369" s="3">
        <v>127</v>
      </c>
      <c r="K369" s="3" t="s">
        <v>72</v>
      </c>
      <c r="M369" s="3">
        <v>20</v>
      </c>
    </row>
    <row r="370" customHeight="1" spans="1:13">
      <c r="A370" s="3">
        <v>11984</v>
      </c>
      <c r="D370" s="91" t="s">
        <v>21</v>
      </c>
      <c r="E370" s="91" t="s">
        <v>1880</v>
      </c>
      <c r="F370" s="3">
        <v>1988</v>
      </c>
      <c r="G370" s="3" t="s">
        <v>102</v>
      </c>
      <c r="H370" s="3" t="s">
        <v>1868</v>
      </c>
      <c r="I370" s="3" t="s">
        <v>1865</v>
      </c>
      <c r="J370" s="3">
        <v>127</v>
      </c>
      <c r="K370" s="3" t="s">
        <v>72</v>
      </c>
      <c r="M370" s="3">
        <v>20</v>
      </c>
    </row>
    <row r="371" customHeight="1" spans="1:13">
      <c r="A371" s="3">
        <v>12004</v>
      </c>
      <c r="D371" s="91" t="s">
        <v>21</v>
      </c>
      <c r="E371" s="91" t="s">
        <v>1881</v>
      </c>
      <c r="F371" s="3">
        <v>1988</v>
      </c>
      <c r="G371" s="3" t="s">
        <v>102</v>
      </c>
      <c r="H371" s="3" t="s">
        <v>1882</v>
      </c>
      <c r="J371" s="3">
        <v>92</v>
      </c>
      <c r="K371" s="3" t="s">
        <v>72</v>
      </c>
      <c r="M371" s="3">
        <v>20</v>
      </c>
    </row>
    <row r="372" customHeight="1" spans="1:13">
      <c r="A372" s="3">
        <v>12131</v>
      </c>
      <c r="D372" s="91" t="s">
        <v>21</v>
      </c>
      <c r="E372" s="91" t="s">
        <v>1883</v>
      </c>
      <c r="F372" s="3">
        <v>2019</v>
      </c>
      <c r="G372" s="3" t="s">
        <v>119</v>
      </c>
      <c r="H372" s="3" t="s">
        <v>1786</v>
      </c>
      <c r="J372" s="3">
        <v>158</v>
      </c>
      <c r="K372" s="3" t="s">
        <v>25</v>
      </c>
      <c r="M372" s="3">
        <v>20</v>
      </c>
    </row>
    <row r="373" customHeight="1" spans="1:13">
      <c r="A373" s="3">
        <v>12132</v>
      </c>
      <c r="D373" s="91" t="s">
        <v>21</v>
      </c>
      <c r="E373" s="91" t="s">
        <v>1884</v>
      </c>
      <c r="F373" s="3">
        <v>2019</v>
      </c>
      <c r="G373" s="3" t="s">
        <v>119</v>
      </c>
      <c r="H373" s="3" t="s">
        <v>1786</v>
      </c>
      <c r="J373" s="3">
        <v>158</v>
      </c>
      <c r="K373" s="3" t="s">
        <v>25</v>
      </c>
      <c r="M373" s="3">
        <v>20</v>
      </c>
    </row>
    <row r="374" customHeight="1" spans="1:13">
      <c r="A374" s="3">
        <v>12133</v>
      </c>
      <c r="D374" s="91" t="s">
        <v>21</v>
      </c>
      <c r="E374" s="91" t="s">
        <v>1885</v>
      </c>
      <c r="F374" s="3">
        <v>2019</v>
      </c>
      <c r="G374" s="3" t="s">
        <v>119</v>
      </c>
      <c r="H374" s="3" t="s">
        <v>1786</v>
      </c>
      <c r="J374" s="3">
        <v>158</v>
      </c>
      <c r="K374" s="3" t="s">
        <v>25</v>
      </c>
      <c r="M374" s="3">
        <v>20</v>
      </c>
    </row>
    <row r="375" customHeight="1" spans="1:13">
      <c r="A375" s="3">
        <v>12134</v>
      </c>
      <c r="D375" s="91" t="s">
        <v>21</v>
      </c>
      <c r="E375" s="91" t="s">
        <v>1886</v>
      </c>
      <c r="F375" s="3">
        <v>2019</v>
      </c>
      <c r="G375" s="3" t="s">
        <v>119</v>
      </c>
      <c r="H375" s="3" t="s">
        <v>1786</v>
      </c>
      <c r="J375" s="3">
        <v>158</v>
      </c>
      <c r="K375" s="3" t="s">
        <v>25</v>
      </c>
      <c r="M375" s="3">
        <v>20</v>
      </c>
    </row>
    <row r="376" customHeight="1" spans="1:13">
      <c r="A376" s="3">
        <v>12135</v>
      </c>
      <c r="D376" s="91" t="s">
        <v>21</v>
      </c>
      <c r="E376" s="91" t="s">
        <v>1887</v>
      </c>
      <c r="F376" s="3">
        <v>2019</v>
      </c>
      <c r="G376" s="3" t="s">
        <v>119</v>
      </c>
      <c r="H376" s="3" t="s">
        <v>1786</v>
      </c>
      <c r="J376" s="3">
        <v>158</v>
      </c>
      <c r="K376" s="3" t="s">
        <v>25</v>
      </c>
      <c r="M376" s="3">
        <v>20</v>
      </c>
    </row>
    <row r="377" customHeight="1" spans="1:13">
      <c r="A377" s="3">
        <v>12136</v>
      </c>
      <c r="D377" s="91" t="s">
        <v>21</v>
      </c>
      <c r="E377" s="91" t="s">
        <v>1888</v>
      </c>
      <c r="F377" s="3">
        <v>2019</v>
      </c>
      <c r="G377" s="3" t="s">
        <v>119</v>
      </c>
      <c r="H377" s="3" t="s">
        <v>1786</v>
      </c>
      <c r="J377" s="3">
        <v>158</v>
      </c>
      <c r="K377" s="3" t="s">
        <v>25</v>
      </c>
      <c r="M377" s="3">
        <v>20</v>
      </c>
    </row>
    <row r="378" customHeight="1" spans="1:13">
      <c r="A378" s="3">
        <v>12137</v>
      </c>
      <c r="D378" s="91" t="s">
        <v>21</v>
      </c>
      <c r="E378" s="91" t="s">
        <v>1889</v>
      </c>
      <c r="F378" s="3">
        <v>2019</v>
      </c>
      <c r="G378" s="3" t="s">
        <v>119</v>
      </c>
      <c r="H378" s="3" t="s">
        <v>1786</v>
      </c>
      <c r="J378" s="3">
        <v>158</v>
      </c>
      <c r="K378" s="3" t="s">
        <v>25</v>
      </c>
      <c r="M378" s="3">
        <v>20</v>
      </c>
    </row>
    <row r="379" customHeight="1" spans="1:13">
      <c r="A379" s="3">
        <v>12138</v>
      </c>
      <c r="D379" s="91" t="s">
        <v>21</v>
      </c>
      <c r="E379" s="91" t="s">
        <v>1890</v>
      </c>
      <c r="F379" s="3">
        <v>2019</v>
      </c>
      <c r="G379" s="3" t="s">
        <v>119</v>
      </c>
      <c r="H379" s="3" t="s">
        <v>1786</v>
      </c>
      <c r="J379" s="3">
        <v>158</v>
      </c>
      <c r="K379" s="3" t="s">
        <v>25</v>
      </c>
      <c r="M379" s="3">
        <v>20</v>
      </c>
    </row>
    <row r="380" customHeight="1" spans="1:13">
      <c r="A380" s="3">
        <v>12139</v>
      </c>
      <c r="D380" s="91" t="s">
        <v>21</v>
      </c>
      <c r="E380" s="91" t="s">
        <v>1891</v>
      </c>
      <c r="F380" s="3">
        <v>2019</v>
      </c>
      <c r="G380" s="3" t="s">
        <v>119</v>
      </c>
      <c r="H380" s="3" t="s">
        <v>1786</v>
      </c>
      <c r="J380" s="3">
        <v>158</v>
      </c>
      <c r="K380" s="3" t="s">
        <v>25</v>
      </c>
      <c r="M380" s="3">
        <v>20</v>
      </c>
    </row>
    <row r="381" customHeight="1" spans="1:13">
      <c r="A381" s="3">
        <v>12153</v>
      </c>
      <c r="D381" s="91" t="s">
        <v>66</v>
      </c>
      <c r="E381" s="91" t="s">
        <v>1892</v>
      </c>
      <c r="F381" s="3">
        <v>2019</v>
      </c>
      <c r="G381" s="3" t="s">
        <v>1161</v>
      </c>
      <c r="H381" s="3" t="s">
        <v>1786</v>
      </c>
      <c r="J381" s="3">
        <v>209</v>
      </c>
      <c r="K381" s="3" t="s">
        <v>244</v>
      </c>
      <c r="M381" s="3">
        <v>20</v>
      </c>
    </row>
    <row r="382" customHeight="1" spans="1:13">
      <c r="A382" s="3">
        <v>12154</v>
      </c>
      <c r="D382" s="91" t="s">
        <v>66</v>
      </c>
      <c r="E382" s="91" t="s">
        <v>1893</v>
      </c>
      <c r="F382" s="3">
        <v>2019</v>
      </c>
      <c r="G382" s="3" t="s">
        <v>1161</v>
      </c>
      <c r="H382" s="3" t="s">
        <v>1786</v>
      </c>
      <c r="J382" s="3">
        <v>209</v>
      </c>
      <c r="K382" s="3" t="s">
        <v>244</v>
      </c>
      <c r="M382" s="3">
        <v>20</v>
      </c>
    </row>
    <row r="383" customHeight="1" spans="1:13">
      <c r="A383" s="3">
        <v>12161</v>
      </c>
      <c r="D383" s="91" t="s">
        <v>66</v>
      </c>
      <c r="E383" s="91" t="s">
        <v>1894</v>
      </c>
      <c r="F383" s="3">
        <v>2019</v>
      </c>
      <c r="G383" s="3" t="s">
        <v>1161</v>
      </c>
      <c r="H383" s="3" t="s">
        <v>1786</v>
      </c>
      <c r="J383" s="3">
        <v>269</v>
      </c>
      <c r="K383" s="3" t="s">
        <v>68</v>
      </c>
      <c r="M383" s="3">
        <v>20</v>
      </c>
    </row>
    <row r="384" customHeight="1" spans="1:13">
      <c r="A384" s="3">
        <v>12162</v>
      </c>
      <c r="D384" s="91" t="s">
        <v>66</v>
      </c>
      <c r="E384" s="91" t="s">
        <v>1895</v>
      </c>
      <c r="F384" s="3">
        <v>2019</v>
      </c>
      <c r="G384" s="3" t="s">
        <v>1161</v>
      </c>
      <c r="H384" s="3" t="s">
        <v>1786</v>
      </c>
      <c r="J384" s="3">
        <v>269</v>
      </c>
      <c r="K384" s="3" t="s">
        <v>68</v>
      </c>
      <c r="M384" s="3">
        <v>20</v>
      </c>
    </row>
    <row r="385" customHeight="1" spans="1:13">
      <c r="A385" s="3">
        <v>12205</v>
      </c>
      <c r="D385" s="91" t="s">
        <v>21</v>
      </c>
      <c r="E385" s="91" t="s">
        <v>1896</v>
      </c>
      <c r="F385" s="3">
        <v>2019</v>
      </c>
      <c r="G385" s="3" t="s">
        <v>956</v>
      </c>
      <c r="H385" s="3" t="s">
        <v>1848</v>
      </c>
      <c r="I385" s="3">
        <v>253</v>
      </c>
      <c r="J385" s="3" t="s">
        <v>105</v>
      </c>
      <c r="K385" s="3" t="s">
        <v>25</v>
      </c>
      <c r="M385" s="3">
        <v>20</v>
      </c>
    </row>
    <row r="386" customHeight="1" spans="1:13">
      <c r="A386" s="3">
        <v>12208</v>
      </c>
      <c r="D386" s="91" t="s">
        <v>21</v>
      </c>
      <c r="E386" s="91" t="s">
        <v>1897</v>
      </c>
      <c r="F386" s="3">
        <v>2019</v>
      </c>
      <c r="G386" s="3" t="s">
        <v>956</v>
      </c>
      <c r="H386" s="3" t="s">
        <v>1848</v>
      </c>
      <c r="I386" s="3">
        <v>84</v>
      </c>
      <c r="J386" s="3" t="s">
        <v>243</v>
      </c>
      <c r="K386" s="3" t="s">
        <v>25</v>
      </c>
      <c r="M386" s="3">
        <v>20</v>
      </c>
    </row>
    <row r="387" customHeight="1" spans="1:13">
      <c r="A387" s="3">
        <v>12214</v>
      </c>
      <c r="D387" s="91" t="s">
        <v>21</v>
      </c>
      <c r="E387" s="91" t="s">
        <v>1898</v>
      </c>
      <c r="F387" s="3">
        <v>2019</v>
      </c>
      <c r="G387" s="3" t="s">
        <v>1852</v>
      </c>
      <c r="H387" s="3" t="s">
        <v>1786</v>
      </c>
      <c r="I387" s="3">
        <v>258</v>
      </c>
      <c r="J387" s="3" t="s">
        <v>243</v>
      </c>
      <c r="K387" s="3" t="s">
        <v>25</v>
      </c>
      <c r="M387" s="3">
        <v>20</v>
      </c>
    </row>
    <row r="388" customHeight="1" spans="1:13">
      <c r="A388" s="3" t="s">
        <v>2854</v>
      </c>
      <c r="D388" s="163"/>
      <c r="E388" s="91" t="s">
        <v>1899</v>
      </c>
      <c r="F388" s="3">
        <v>1998</v>
      </c>
      <c r="G388" s="3" t="s">
        <v>62</v>
      </c>
      <c r="H388" s="3" t="s">
        <v>1900</v>
      </c>
      <c r="I388" s="3">
        <v>199</v>
      </c>
      <c r="J388" s="3" t="s">
        <v>105</v>
      </c>
      <c r="K388" s="3" t="s">
        <v>25</v>
      </c>
      <c r="M388" s="3">
        <v>20</v>
      </c>
    </row>
    <row r="389" customHeight="1" spans="1:13">
      <c r="A389" s="3" t="s">
        <v>2854</v>
      </c>
      <c r="D389" s="163"/>
      <c r="E389" s="91" t="s">
        <v>1901</v>
      </c>
      <c r="F389" s="3">
        <v>1998</v>
      </c>
      <c r="G389" s="3" t="s">
        <v>62</v>
      </c>
      <c r="H389" s="3" t="s">
        <v>1900</v>
      </c>
      <c r="I389" s="3">
        <v>199</v>
      </c>
      <c r="J389" s="3" t="s">
        <v>105</v>
      </c>
      <c r="K389" s="3" t="s">
        <v>25</v>
      </c>
      <c r="M389" s="3">
        <v>20</v>
      </c>
    </row>
    <row r="390" customHeight="1" spans="1:13">
      <c r="A390" s="3" t="s">
        <v>2854</v>
      </c>
      <c r="D390" s="163"/>
      <c r="E390" s="91" t="s">
        <v>1902</v>
      </c>
      <c r="F390" s="3">
        <v>1992</v>
      </c>
      <c r="G390" s="3" t="s">
        <v>131</v>
      </c>
      <c r="H390" s="3" t="s">
        <v>1903</v>
      </c>
      <c r="I390" s="3">
        <v>247</v>
      </c>
      <c r="J390" s="3" t="s">
        <v>105</v>
      </c>
      <c r="K390" s="3" t="s">
        <v>25</v>
      </c>
      <c r="M390" s="3">
        <v>20</v>
      </c>
    </row>
    <row r="391" customHeight="1" spans="1:13">
      <c r="A391" s="3" t="s">
        <v>2854</v>
      </c>
      <c r="D391" s="163"/>
      <c r="E391" s="91" t="s">
        <v>1904</v>
      </c>
      <c r="F391" s="3">
        <v>1992</v>
      </c>
      <c r="G391" s="3" t="s">
        <v>131</v>
      </c>
      <c r="H391" s="3" t="s">
        <v>1903</v>
      </c>
      <c r="I391" s="3">
        <v>247</v>
      </c>
      <c r="J391" s="3" t="s">
        <v>105</v>
      </c>
      <c r="K391" s="3" t="s">
        <v>25</v>
      </c>
      <c r="M391" s="3">
        <v>20</v>
      </c>
    </row>
    <row r="392" customHeight="1" spans="1:13">
      <c r="A392" s="3" t="s">
        <v>2854</v>
      </c>
      <c r="D392" s="163"/>
      <c r="E392" s="91" t="s">
        <v>1905</v>
      </c>
      <c r="F392" s="3">
        <v>1992</v>
      </c>
      <c r="G392" s="3" t="s">
        <v>131</v>
      </c>
      <c r="H392" s="3" t="s">
        <v>1903</v>
      </c>
      <c r="I392" s="3">
        <v>247</v>
      </c>
      <c r="J392" s="3" t="s">
        <v>105</v>
      </c>
      <c r="K392" s="3" t="s">
        <v>25</v>
      </c>
      <c r="M392" s="3">
        <v>20</v>
      </c>
    </row>
    <row r="393" customHeight="1" spans="1:13">
      <c r="A393" s="3" t="s">
        <v>2854</v>
      </c>
      <c r="D393" s="163"/>
      <c r="E393" s="91" t="s">
        <v>1906</v>
      </c>
      <c r="F393" s="3">
        <v>1992</v>
      </c>
      <c r="G393" s="3" t="s">
        <v>1802</v>
      </c>
      <c r="H393" s="3" t="s">
        <v>1903</v>
      </c>
      <c r="I393" s="3" t="s">
        <v>1907</v>
      </c>
      <c r="J393" s="3" t="s">
        <v>1908</v>
      </c>
      <c r="K393" s="3" t="s">
        <v>72</v>
      </c>
      <c r="M393" s="3">
        <v>20</v>
      </c>
    </row>
    <row r="394" customHeight="1" spans="1:13">
      <c r="A394" s="3" t="s">
        <v>2854</v>
      </c>
      <c r="D394" s="163"/>
      <c r="E394" s="91" t="s">
        <v>1909</v>
      </c>
      <c r="F394" s="3">
        <v>1992</v>
      </c>
      <c r="G394" s="3" t="s">
        <v>62</v>
      </c>
      <c r="H394" s="3" t="s">
        <v>1903</v>
      </c>
      <c r="I394" s="3">
        <v>362</v>
      </c>
      <c r="J394" s="3" t="s">
        <v>105</v>
      </c>
      <c r="K394" s="3" t="s">
        <v>72</v>
      </c>
      <c r="M394" s="3">
        <v>20</v>
      </c>
    </row>
    <row r="395" customHeight="1" spans="1:13">
      <c r="A395" s="3" t="s">
        <v>2854</v>
      </c>
      <c r="D395" s="163"/>
      <c r="E395" s="91" t="s">
        <v>1910</v>
      </c>
      <c r="F395" s="3">
        <v>1992</v>
      </c>
      <c r="G395" s="3" t="s">
        <v>62</v>
      </c>
      <c r="H395" s="3" t="s">
        <v>1903</v>
      </c>
      <c r="I395" s="3">
        <v>362</v>
      </c>
      <c r="J395" s="3" t="s">
        <v>105</v>
      </c>
      <c r="K395" s="3" t="s">
        <v>72</v>
      </c>
      <c r="M395" s="3">
        <v>20</v>
      </c>
    </row>
    <row r="396" customHeight="1" spans="1:13">
      <c r="A396" s="3" t="s">
        <v>2854</v>
      </c>
      <c r="D396" s="163"/>
      <c r="E396" s="91" t="s">
        <v>1911</v>
      </c>
      <c r="F396" s="3">
        <v>1992</v>
      </c>
      <c r="G396" s="3" t="s">
        <v>62</v>
      </c>
      <c r="H396" s="3" t="s">
        <v>1903</v>
      </c>
      <c r="I396" s="3">
        <v>362</v>
      </c>
      <c r="J396" s="3" t="s">
        <v>105</v>
      </c>
      <c r="K396" s="3" t="s">
        <v>72</v>
      </c>
      <c r="M396" s="3">
        <v>20</v>
      </c>
    </row>
    <row r="397" customHeight="1" spans="1:13">
      <c r="A397" s="3" t="s">
        <v>2854</v>
      </c>
      <c r="D397" s="163"/>
      <c r="E397" s="91" t="s">
        <v>1912</v>
      </c>
      <c r="F397" s="3">
        <v>1992</v>
      </c>
      <c r="G397" s="3" t="s">
        <v>62</v>
      </c>
      <c r="H397" s="3" t="s">
        <v>1903</v>
      </c>
      <c r="I397" s="3">
        <v>362</v>
      </c>
      <c r="J397" s="3" t="s">
        <v>105</v>
      </c>
      <c r="K397" s="3" t="s">
        <v>72</v>
      </c>
      <c r="M397" s="3">
        <v>20</v>
      </c>
    </row>
    <row r="398" customHeight="1" spans="1:13">
      <c r="A398" s="3" t="s">
        <v>2854</v>
      </c>
      <c r="D398" s="163"/>
      <c r="E398" s="91" t="s">
        <v>1913</v>
      </c>
      <c r="F398" s="3">
        <v>1992</v>
      </c>
      <c r="G398" s="3" t="s">
        <v>62</v>
      </c>
      <c r="H398" s="3" t="s">
        <v>1903</v>
      </c>
      <c r="I398" s="3">
        <v>362</v>
      </c>
      <c r="J398" s="3" t="s">
        <v>105</v>
      </c>
      <c r="K398" s="3" t="s">
        <v>72</v>
      </c>
      <c r="M398" s="3">
        <v>20</v>
      </c>
    </row>
    <row r="399" customHeight="1" spans="1:13">
      <c r="A399" s="3" t="s">
        <v>2854</v>
      </c>
      <c r="D399" s="163"/>
      <c r="E399" s="91" t="s">
        <v>1914</v>
      </c>
      <c r="F399" s="3">
        <v>1992</v>
      </c>
      <c r="G399" s="3" t="s">
        <v>62</v>
      </c>
      <c r="H399" s="3" t="s">
        <v>1903</v>
      </c>
      <c r="I399" s="3">
        <v>362</v>
      </c>
      <c r="J399" s="3" t="s">
        <v>105</v>
      </c>
      <c r="K399" s="3" t="s">
        <v>72</v>
      </c>
      <c r="M399" s="3">
        <v>20</v>
      </c>
    </row>
    <row r="400" customHeight="1" spans="1:13">
      <c r="A400" s="3" t="s">
        <v>2854</v>
      </c>
      <c r="D400" s="163"/>
      <c r="E400" s="91" t="s">
        <v>1915</v>
      </c>
      <c r="F400" s="3">
        <v>1992</v>
      </c>
      <c r="G400" s="3" t="s">
        <v>62</v>
      </c>
      <c r="H400" s="3" t="s">
        <v>1903</v>
      </c>
      <c r="I400" s="3">
        <v>362</v>
      </c>
      <c r="J400" s="3" t="s">
        <v>105</v>
      </c>
      <c r="K400" s="3" t="s">
        <v>72</v>
      </c>
      <c r="M400" s="3">
        <v>20</v>
      </c>
    </row>
    <row r="401" customHeight="1" spans="1:13">
      <c r="A401" s="3" t="s">
        <v>2854</v>
      </c>
      <c r="D401" s="163"/>
      <c r="E401" s="91" t="s">
        <v>1916</v>
      </c>
      <c r="F401" s="3">
        <v>1987</v>
      </c>
      <c r="G401" s="3" t="s">
        <v>102</v>
      </c>
      <c r="H401" s="3" t="s">
        <v>1917</v>
      </c>
      <c r="I401" s="3">
        <v>37</v>
      </c>
      <c r="J401" s="3" t="s">
        <v>105</v>
      </c>
      <c r="K401" s="3" t="s">
        <v>72</v>
      </c>
      <c r="M401" s="3">
        <v>20</v>
      </c>
    </row>
    <row r="402" customHeight="1" spans="1:13">
      <c r="A402" s="3" t="s">
        <v>2854</v>
      </c>
      <c r="D402" s="91" t="s">
        <v>66</v>
      </c>
      <c r="E402" s="91" t="s">
        <v>1918</v>
      </c>
      <c r="F402" s="3">
        <v>1987</v>
      </c>
      <c r="G402" s="3" t="s">
        <v>102</v>
      </c>
      <c r="H402" s="3" t="s">
        <v>1864</v>
      </c>
      <c r="I402" s="3">
        <v>9</v>
      </c>
      <c r="J402" s="3" t="s">
        <v>105</v>
      </c>
      <c r="K402" s="3" t="s">
        <v>1919</v>
      </c>
      <c r="M402" s="3">
        <v>20</v>
      </c>
    </row>
    <row r="403" customHeight="1" spans="1:13">
      <c r="A403" s="3" t="s">
        <v>2854</v>
      </c>
      <c r="D403" s="163"/>
      <c r="E403" s="91" t="s">
        <v>1920</v>
      </c>
      <c r="F403" s="3">
        <v>1987</v>
      </c>
      <c r="G403" s="3" t="s">
        <v>102</v>
      </c>
      <c r="H403" s="3" t="s">
        <v>1882</v>
      </c>
      <c r="I403" s="3">
        <v>30</v>
      </c>
      <c r="J403" s="3" t="s">
        <v>105</v>
      </c>
      <c r="K403" s="3" t="s">
        <v>72</v>
      </c>
      <c r="M403" s="3">
        <v>20</v>
      </c>
    </row>
    <row r="404" customHeight="1" spans="1:13">
      <c r="A404" s="3" t="s">
        <v>2854</v>
      </c>
      <c r="B404" s="3" t="s">
        <v>3066</v>
      </c>
      <c r="D404" s="163"/>
      <c r="E404" s="91" t="s">
        <v>1921</v>
      </c>
      <c r="F404" s="3">
        <v>1992</v>
      </c>
      <c r="G404" s="3" t="s">
        <v>1922</v>
      </c>
      <c r="H404" s="3" t="s">
        <v>1826</v>
      </c>
      <c r="I404" s="3" t="s">
        <v>1923</v>
      </c>
      <c r="J404" s="3" t="s">
        <v>1924</v>
      </c>
      <c r="K404" s="3" t="s">
        <v>25</v>
      </c>
      <c r="M404" s="3">
        <v>20</v>
      </c>
    </row>
    <row r="405" customHeight="1" spans="1:13">
      <c r="A405" s="3" t="s">
        <v>2854</v>
      </c>
      <c r="D405" s="91" t="s">
        <v>21</v>
      </c>
      <c r="E405" s="91" t="s">
        <v>1925</v>
      </c>
      <c r="F405" s="3">
        <v>1987</v>
      </c>
      <c r="G405" s="3" t="s">
        <v>102</v>
      </c>
      <c r="H405" s="3" t="s">
        <v>1917</v>
      </c>
      <c r="I405" s="3">
        <v>37</v>
      </c>
      <c r="J405" s="3" t="s">
        <v>105</v>
      </c>
      <c r="K405" s="3" t="s">
        <v>72</v>
      </c>
      <c r="M405" s="3">
        <v>20</v>
      </c>
    </row>
    <row r="406" customHeight="1" spans="1:13">
      <c r="A406" s="3" t="s">
        <v>2854</v>
      </c>
      <c r="D406" s="163"/>
      <c r="E406" s="237" t="s">
        <v>1926</v>
      </c>
      <c r="F406" s="65">
        <v>1990</v>
      </c>
      <c r="G406" s="45" t="s">
        <v>102</v>
      </c>
      <c r="H406" s="45" t="s">
        <v>288</v>
      </c>
      <c r="I406" s="65">
        <v>5</v>
      </c>
      <c r="J406" s="45" t="s">
        <v>1927</v>
      </c>
      <c r="K406" s="45" t="s">
        <v>72</v>
      </c>
      <c r="M406" s="3">
        <v>20</v>
      </c>
    </row>
    <row r="407" customHeight="1" spans="1:13">
      <c r="A407" s="3" t="s">
        <v>2854</v>
      </c>
      <c r="D407" s="163"/>
      <c r="E407" s="237" t="s">
        <v>1928</v>
      </c>
      <c r="F407" s="65">
        <v>1990</v>
      </c>
      <c r="G407" s="45" t="s">
        <v>102</v>
      </c>
      <c r="H407" s="45" t="s">
        <v>288</v>
      </c>
      <c r="I407" s="65">
        <v>5</v>
      </c>
      <c r="J407" s="45" t="s">
        <v>1927</v>
      </c>
      <c r="K407" s="45" t="s">
        <v>72</v>
      </c>
      <c r="M407" s="3">
        <v>20</v>
      </c>
    </row>
    <row r="408" customHeight="1" spans="1:13">
      <c r="A408" s="3" t="s">
        <v>2854</v>
      </c>
      <c r="D408" s="163"/>
      <c r="E408" s="237" t="s">
        <v>1929</v>
      </c>
      <c r="F408" s="65">
        <v>1990</v>
      </c>
      <c r="G408" s="45" t="s">
        <v>102</v>
      </c>
      <c r="H408" s="45" t="s">
        <v>288</v>
      </c>
      <c r="I408" s="65">
        <v>5</v>
      </c>
      <c r="J408" s="45" t="s">
        <v>1927</v>
      </c>
      <c r="K408" s="45" t="s">
        <v>72</v>
      </c>
      <c r="M408" s="3">
        <v>20</v>
      </c>
    </row>
    <row r="409" customHeight="1" spans="1:13">
      <c r="A409" s="3" t="s">
        <v>2854</v>
      </c>
      <c r="D409" s="91" t="s">
        <v>21</v>
      </c>
      <c r="E409" s="91" t="s">
        <v>1930</v>
      </c>
      <c r="F409" s="3">
        <v>1991</v>
      </c>
      <c r="G409" s="3" t="s">
        <v>1802</v>
      </c>
      <c r="H409" s="3" t="s">
        <v>1931</v>
      </c>
      <c r="I409" s="3">
        <v>34</v>
      </c>
      <c r="J409" s="3" t="s">
        <v>105</v>
      </c>
      <c r="K409" s="3" t="s">
        <v>25</v>
      </c>
      <c r="M409" s="3">
        <v>20</v>
      </c>
    </row>
    <row r="410" customHeight="1" spans="1:13">
      <c r="A410" s="3" t="s">
        <v>2854</v>
      </c>
      <c r="D410" s="163"/>
      <c r="E410" s="91" t="s">
        <v>1932</v>
      </c>
      <c r="F410" s="3">
        <v>1989</v>
      </c>
      <c r="G410" s="3" t="s">
        <v>102</v>
      </c>
      <c r="H410" s="3" t="s">
        <v>1933</v>
      </c>
      <c r="I410" s="3">
        <v>8</v>
      </c>
      <c r="J410" s="3" t="s">
        <v>105</v>
      </c>
      <c r="K410" s="3" t="s">
        <v>25</v>
      </c>
      <c r="M410" s="3">
        <v>20</v>
      </c>
    </row>
    <row r="411" customHeight="1" spans="1:13">
      <c r="A411" s="3" t="s">
        <v>2854</v>
      </c>
      <c r="D411" s="163"/>
      <c r="E411" s="91" t="s">
        <v>1934</v>
      </c>
      <c r="F411" s="3">
        <v>1989</v>
      </c>
      <c r="G411" s="3" t="s">
        <v>102</v>
      </c>
      <c r="H411" s="3" t="s">
        <v>1933</v>
      </c>
      <c r="I411" s="3">
        <v>8</v>
      </c>
      <c r="J411" s="3" t="s">
        <v>105</v>
      </c>
      <c r="K411" s="3" t="s">
        <v>25</v>
      </c>
      <c r="M411" s="3">
        <v>20</v>
      </c>
    </row>
    <row r="412" customHeight="1" spans="1:13">
      <c r="A412" s="3" t="s">
        <v>2854</v>
      </c>
      <c r="D412" s="163"/>
      <c r="E412" s="91" t="s">
        <v>1935</v>
      </c>
      <c r="F412" s="3">
        <v>1989</v>
      </c>
      <c r="G412" s="3" t="s">
        <v>102</v>
      </c>
      <c r="H412" s="3" t="s">
        <v>1933</v>
      </c>
      <c r="I412" s="3">
        <v>8</v>
      </c>
      <c r="J412" s="3" t="s">
        <v>105</v>
      </c>
      <c r="K412" s="3" t="s">
        <v>25</v>
      </c>
      <c r="M412" s="3">
        <v>20</v>
      </c>
    </row>
    <row r="413" customHeight="1" spans="1:13">
      <c r="A413" s="3" t="s">
        <v>2854</v>
      </c>
      <c r="D413" s="163"/>
      <c r="E413" s="91" t="s">
        <v>1936</v>
      </c>
      <c r="F413" s="3">
        <v>1989</v>
      </c>
      <c r="G413" s="3" t="s">
        <v>102</v>
      </c>
      <c r="H413" s="3" t="s">
        <v>1933</v>
      </c>
      <c r="I413" s="3">
        <v>8</v>
      </c>
      <c r="J413" s="3" t="s">
        <v>105</v>
      </c>
      <c r="K413" s="3" t="s">
        <v>25</v>
      </c>
      <c r="M413" s="3">
        <v>20</v>
      </c>
    </row>
    <row r="414" customHeight="1" spans="1:13">
      <c r="A414" s="3" t="s">
        <v>2854</v>
      </c>
      <c r="D414" s="163"/>
      <c r="E414" s="91" t="s">
        <v>1937</v>
      </c>
      <c r="F414" s="3">
        <v>1989</v>
      </c>
      <c r="G414" s="3" t="s">
        <v>102</v>
      </c>
      <c r="H414" s="3" t="s">
        <v>1933</v>
      </c>
      <c r="I414" s="3">
        <v>8</v>
      </c>
      <c r="J414" s="3" t="s">
        <v>105</v>
      </c>
      <c r="K414" s="3" t="s">
        <v>25</v>
      </c>
      <c r="M414" s="3">
        <v>20</v>
      </c>
    </row>
    <row r="415" customHeight="1" spans="1:13">
      <c r="A415" s="3" t="s">
        <v>2854</v>
      </c>
      <c r="D415" s="163"/>
      <c r="E415" s="91" t="s">
        <v>1938</v>
      </c>
      <c r="F415" s="3">
        <v>1988</v>
      </c>
      <c r="G415" s="3" t="s">
        <v>1939</v>
      </c>
      <c r="H415" s="3" t="s">
        <v>1940</v>
      </c>
      <c r="I415" s="3">
        <v>67</v>
      </c>
      <c r="J415" s="3" t="s">
        <v>243</v>
      </c>
      <c r="K415" s="3" t="s">
        <v>72</v>
      </c>
      <c r="M415" s="3">
        <v>20</v>
      </c>
    </row>
    <row r="416" customHeight="1" spans="1:13">
      <c r="A416" s="3" t="s">
        <v>2854</v>
      </c>
      <c r="D416" s="163"/>
      <c r="E416" s="91" t="s">
        <v>1941</v>
      </c>
      <c r="F416" s="3">
        <v>1988</v>
      </c>
      <c r="G416" s="3" t="s">
        <v>102</v>
      </c>
      <c r="H416" s="3" t="s">
        <v>1864</v>
      </c>
      <c r="I416" s="3">
        <v>85</v>
      </c>
      <c r="J416" s="3" t="s">
        <v>243</v>
      </c>
      <c r="K416" s="3" t="s">
        <v>72</v>
      </c>
      <c r="M416" s="3">
        <v>20</v>
      </c>
    </row>
    <row r="417" customHeight="1" spans="1:13">
      <c r="A417" s="3" t="s">
        <v>2854</v>
      </c>
      <c r="D417" s="163"/>
      <c r="E417" s="91" t="s">
        <v>1942</v>
      </c>
      <c r="F417" s="3">
        <v>1987</v>
      </c>
      <c r="G417" s="3" t="s">
        <v>102</v>
      </c>
      <c r="H417" s="3" t="s">
        <v>1943</v>
      </c>
      <c r="I417" s="3">
        <v>80</v>
      </c>
      <c r="J417" s="3" t="s">
        <v>105</v>
      </c>
      <c r="K417" s="3" t="s">
        <v>72</v>
      </c>
      <c r="M417" s="3">
        <v>20</v>
      </c>
    </row>
    <row r="418" customHeight="1" spans="1:14">
      <c r="A418" s="162" t="e">
        <f>A417+1</f>
        <v>#VALUE!</v>
      </c>
      <c r="B418" s="3"/>
      <c r="C418" s="3"/>
      <c r="D418" s="91" t="s">
        <v>21</v>
      </c>
      <c r="E418" s="91" t="s">
        <v>1785</v>
      </c>
      <c r="F418" s="63">
        <v>2019</v>
      </c>
      <c r="G418" s="63" t="s">
        <v>305</v>
      </c>
      <c r="H418" s="63" t="s">
        <v>1786</v>
      </c>
      <c r="I418" s="63">
        <v>158</v>
      </c>
      <c r="J418" s="62"/>
      <c r="K418" s="63" t="s">
        <v>25</v>
      </c>
      <c r="L418" s="62"/>
      <c r="M418" s="3">
        <v>22</v>
      </c>
      <c r="N418" s="10"/>
    </row>
    <row r="419" customHeight="1" spans="1:14">
      <c r="A419" s="162">
        <v>10006</v>
      </c>
      <c r="B419" s="3"/>
      <c r="C419" s="3"/>
      <c r="D419" s="91" t="s">
        <v>21</v>
      </c>
      <c r="E419" s="91" t="s">
        <v>1787</v>
      </c>
      <c r="F419" s="63">
        <v>2019</v>
      </c>
      <c r="G419" s="63" t="s">
        <v>305</v>
      </c>
      <c r="H419" s="63" t="s">
        <v>1786</v>
      </c>
      <c r="I419" s="63">
        <v>158</v>
      </c>
      <c r="J419" s="62"/>
      <c r="K419" s="63" t="s">
        <v>25</v>
      </c>
      <c r="L419" s="62"/>
      <c r="M419" s="3">
        <v>22</v>
      </c>
      <c r="N419" s="10"/>
    </row>
    <row r="420" customHeight="1" spans="1:14">
      <c r="A420" s="162">
        <v>10010</v>
      </c>
      <c r="B420" s="3"/>
      <c r="C420" s="3"/>
      <c r="D420" s="91" t="s">
        <v>21</v>
      </c>
      <c r="E420" s="91" t="s">
        <v>1788</v>
      </c>
      <c r="F420" s="63">
        <v>2019</v>
      </c>
      <c r="G420" s="63" t="s">
        <v>305</v>
      </c>
      <c r="H420" s="63" t="s">
        <v>1786</v>
      </c>
      <c r="I420" s="63">
        <v>158</v>
      </c>
      <c r="J420" s="62"/>
      <c r="K420" s="63" t="s">
        <v>25</v>
      </c>
      <c r="L420" s="62"/>
      <c r="M420" s="3">
        <v>22</v>
      </c>
      <c r="N420" s="10"/>
    </row>
    <row r="421" customHeight="1" spans="1:14">
      <c r="A421" s="162">
        <f t="shared" ref="A421:A422" si="18">A420+1</f>
        <v>10011</v>
      </c>
      <c r="B421" s="3"/>
      <c r="C421" s="3"/>
      <c r="D421" s="91" t="s">
        <v>21</v>
      </c>
      <c r="E421" s="91" t="s">
        <v>1789</v>
      </c>
      <c r="F421" s="63">
        <v>2019</v>
      </c>
      <c r="G421" s="63" t="s">
        <v>305</v>
      </c>
      <c r="H421" s="63" t="s">
        <v>1786</v>
      </c>
      <c r="I421" s="63">
        <v>158</v>
      </c>
      <c r="J421" s="62"/>
      <c r="K421" s="63" t="s">
        <v>25</v>
      </c>
      <c r="L421" s="62"/>
      <c r="M421" s="3">
        <v>22</v>
      </c>
      <c r="N421" s="10"/>
    </row>
    <row r="422" customHeight="1" spans="1:13">
      <c r="A422" s="162">
        <f t="shared" si="18"/>
        <v>10012</v>
      </c>
      <c r="B422" s="3"/>
      <c r="C422" s="3"/>
      <c r="D422" s="91" t="s">
        <v>21</v>
      </c>
      <c r="E422" s="91" t="s">
        <v>1944</v>
      </c>
      <c r="F422" s="63">
        <v>2019</v>
      </c>
      <c r="G422" s="63" t="s">
        <v>884</v>
      </c>
      <c r="H422" s="63" t="s">
        <v>1945</v>
      </c>
      <c r="I422" s="63">
        <v>12</v>
      </c>
      <c r="J422" s="63" t="s">
        <v>1946</v>
      </c>
      <c r="K422" s="63" t="s">
        <v>30</v>
      </c>
      <c r="L422" s="62"/>
      <c r="M422" s="3">
        <v>22</v>
      </c>
    </row>
    <row r="423" customHeight="1" spans="1:13">
      <c r="A423" s="162">
        <f>'Drop 1 Baseball'!A9+1</f>
        <v>11891</v>
      </c>
      <c r="B423" s="3"/>
      <c r="C423" s="3"/>
      <c r="D423" s="91" t="s">
        <v>21</v>
      </c>
      <c r="E423" s="91" t="s">
        <v>1948</v>
      </c>
      <c r="F423" s="3">
        <v>1995</v>
      </c>
      <c r="G423" s="3" t="s">
        <v>1949</v>
      </c>
      <c r="H423" s="3" t="s">
        <v>1950</v>
      </c>
      <c r="I423" s="3">
        <v>167</v>
      </c>
      <c r="K423" s="3" t="s">
        <v>72</v>
      </c>
      <c r="M423" s="3">
        <v>22</v>
      </c>
    </row>
    <row r="424" customHeight="1" spans="1:13">
      <c r="A424" s="3">
        <v>11898</v>
      </c>
      <c r="D424" s="91" t="s">
        <v>21</v>
      </c>
      <c r="E424" s="91" t="s">
        <v>1951</v>
      </c>
      <c r="F424" s="3">
        <v>1981</v>
      </c>
      <c r="G424" s="3" t="s">
        <v>62</v>
      </c>
      <c r="H424" s="3" t="s">
        <v>1952</v>
      </c>
      <c r="I424" s="3" t="s">
        <v>1953</v>
      </c>
      <c r="J424" s="3">
        <v>75</v>
      </c>
      <c r="K424" s="3" t="s">
        <v>763</v>
      </c>
      <c r="M424" s="3">
        <v>22</v>
      </c>
    </row>
    <row r="425" customHeight="1" spans="1:13">
      <c r="A425" s="3">
        <v>12009</v>
      </c>
      <c r="D425" s="91" t="s">
        <v>21</v>
      </c>
      <c r="E425" s="91" t="s">
        <v>1954</v>
      </c>
      <c r="F425" s="3">
        <v>1988</v>
      </c>
      <c r="G425" s="3" t="s">
        <v>102</v>
      </c>
      <c r="H425" s="3" t="s">
        <v>1933</v>
      </c>
      <c r="I425" s="3" t="s">
        <v>1865</v>
      </c>
      <c r="J425" s="3">
        <v>124</v>
      </c>
      <c r="K425" s="3" t="s">
        <v>72</v>
      </c>
      <c r="M425" s="3">
        <v>22</v>
      </c>
    </row>
    <row r="426" customHeight="1" spans="1:13">
      <c r="A426" s="3">
        <v>12010</v>
      </c>
      <c r="D426" s="91" t="s">
        <v>21</v>
      </c>
      <c r="E426" s="91" t="s">
        <v>1955</v>
      </c>
      <c r="F426" s="3">
        <v>1988</v>
      </c>
      <c r="G426" s="3" t="s">
        <v>102</v>
      </c>
      <c r="H426" s="3" t="s">
        <v>1933</v>
      </c>
      <c r="I426" s="3" t="s">
        <v>1865</v>
      </c>
      <c r="J426" s="3">
        <v>124</v>
      </c>
      <c r="K426" s="3" t="s">
        <v>72</v>
      </c>
      <c r="M426" s="3">
        <v>22</v>
      </c>
    </row>
    <row r="427" customHeight="1" spans="1:13">
      <c r="A427" s="3">
        <v>12015</v>
      </c>
      <c r="D427" s="91" t="s">
        <v>21</v>
      </c>
      <c r="E427" s="91" t="s">
        <v>1956</v>
      </c>
      <c r="F427" s="3">
        <v>1988</v>
      </c>
      <c r="G427" s="3" t="s">
        <v>102</v>
      </c>
      <c r="H427" s="3" t="s">
        <v>1864</v>
      </c>
      <c r="I427" s="3"/>
      <c r="J427" s="3">
        <v>85</v>
      </c>
      <c r="K427" s="3" t="s">
        <v>72</v>
      </c>
      <c r="M427" s="3">
        <v>22</v>
      </c>
    </row>
    <row r="428" customHeight="1" spans="1:13">
      <c r="A428" s="3">
        <v>12016</v>
      </c>
      <c r="D428" s="91" t="s">
        <v>21</v>
      </c>
      <c r="E428" s="91" t="s">
        <v>1957</v>
      </c>
      <c r="F428" s="3">
        <v>1988</v>
      </c>
      <c r="G428" s="3" t="s">
        <v>102</v>
      </c>
      <c r="H428" s="3" t="s">
        <v>1864</v>
      </c>
      <c r="I428" s="3"/>
      <c r="J428" s="3">
        <v>85</v>
      </c>
      <c r="K428" s="3" t="s">
        <v>72</v>
      </c>
      <c r="M428" s="3">
        <v>22</v>
      </c>
    </row>
    <row r="429" customHeight="1" spans="1:13">
      <c r="A429" s="3">
        <v>12017</v>
      </c>
      <c r="D429" s="91" t="s">
        <v>21</v>
      </c>
      <c r="E429" s="91" t="s">
        <v>1958</v>
      </c>
      <c r="F429" s="3">
        <v>1988</v>
      </c>
      <c r="G429" s="3" t="s">
        <v>102</v>
      </c>
      <c r="H429" s="3" t="s">
        <v>1864</v>
      </c>
      <c r="I429" s="3"/>
      <c r="J429" s="3">
        <v>85</v>
      </c>
      <c r="K429" s="3" t="s">
        <v>72</v>
      </c>
      <c r="M429" s="3">
        <v>22</v>
      </c>
    </row>
    <row r="430" customHeight="1" spans="1:13">
      <c r="A430" s="3">
        <v>12018</v>
      </c>
      <c r="D430" s="91" t="s">
        <v>21</v>
      </c>
      <c r="E430" s="91" t="s">
        <v>1959</v>
      </c>
      <c r="F430" s="3">
        <v>1988</v>
      </c>
      <c r="G430" s="3" t="s">
        <v>102</v>
      </c>
      <c r="H430" s="3" t="s">
        <v>1864</v>
      </c>
      <c r="I430" s="3"/>
      <c r="J430" s="3">
        <v>85</v>
      </c>
      <c r="K430" s="3" t="s">
        <v>72</v>
      </c>
      <c r="M430" s="3">
        <v>22</v>
      </c>
    </row>
    <row r="431" customHeight="1" spans="1:13">
      <c r="A431" s="3" t="s">
        <v>2854</v>
      </c>
      <c r="D431" s="163"/>
      <c r="E431" s="91" t="s">
        <v>1960</v>
      </c>
      <c r="F431" s="3">
        <v>1987</v>
      </c>
      <c r="G431" s="3" t="s">
        <v>102</v>
      </c>
      <c r="H431" s="3" t="s">
        <v>1961</v>
      </c>
      <c r="I431" s="3">
        <v>118</v>
      </c>
      <c r="J431" s="3" t="s">
        <v>105</v>
      </c>
      <c r="K431" s="3" t="s">
        <v>72</v>
      </c>
      <c r="M431" s="3">
        <v>22</v>
      </c>
    </row>
    <row r="432" customHeight="1" spans="1:13">
      <c r="A432" s="3" t="s">
        <v>2854</v>
      </c>
      <c r="D432" s="163"/>
      <c r="E432" s="91" t="s">
        <v>1962</v>
      </c>
      <c r="F432" s="3">
        <v>1987</v>
      </c>
      <c r="G432" s="3" t="s">
        <v>1963</v>
      </c>
      <c r="H432" s="3" t="s">
        <v>1943</v>
      </c>
      <c r="I432" s="3">
        <v>80</v>
      </c>
      <c r="J432" s="3" t="s">
        <v>105</v>
      </c>
      <c r="K432" s="3" t="s">
        <v>72</v>
      </c>
      <c r="M432" s="3">
        <v>22</v>
      </c>
    </row>
    <row r="433" customHeight="1" spans="1:13">
      <c r="A433" s="3" t="s">
        <v>2854</v>
      </c>
      <c r="D433" s="163"/>
      <c r="E433" s="91" t="s">
        <v>1964</v>
      </c>
      <c r="F433" s="3">
        <v>1987</v>
      </c>
      <c r="G433" s="3" t="s">
        <v>102</v>
      </c>
      <c r="H433" s="3" t="s">
        <v>1965</v>
      </c>
      <c r="I433" s="3">
        <v>1</v>
      </c>
      <c r="J433" s="3" t="s">
        <v>105</v>
      </c>
      <c r="K433" s="3" t="s">
        <v>666</v>
      </c>
      <c r="M433" s="3">
        <v>22</v>
      </c>
    </row>
    <row r="434" customHeight="1" spans="1:13">
      <c r="A434" s="3" t="s">
        <v>2854</v>
      </c>
      <c r="D434" s="163"/>
      <c r="E434" s="91" t="s">
        <v>1966</v>
      </c>
      <c r="F434" s="3">
        <v>1987</v>
      </c>
      <c r="G434" s="3" t="s">
        <v>102</v>
      </c>
      <c r="H434" s="3" t="s">
        <v>1965</v>
      </c>
      <c r="I434" s="3">
        <v>1</v>
      </c>
      <c r="J434" s="3" t="s">
        <v>105</v>
      </c>
      <c r="K434" s="3" t="s">
        <v>666</v>
      </c>
      <c r="M434" s="3">
        <v>22</v>
      </c>
    </row>
    <row r="435" customHeight="1" spans="1:13">
      <c r="A435" s="3" t="s">
        <v>2854</v>
      </c>
      <c r="D435" s="91" t="s">
        <v>21</v>
      </c>
      <c r="E435" s="91" t="s">
        <v>1967</v>
      </c>
      <c r="F435" s="3">
        <v>1981</v>
      </c>
      <c r="G435" s="3" t="s">
        <v>62</v>
      </c>
      <c r="H435" s="3" t="s">
        <v>1933</v>
      </c>
      <c r="I435" s="3">
        <v>101</v>
      </c>
      <c r="J435" s="3" t="s">
        <v>1953</v>
      </c>
      <c r="K435" s="3" t="s">
        <v>666</v>
      </c>
      <c r="M435" s="3">
        <v>22</v>
      </c>
    </row>
    <row r="436" customHeight="1" spans="1:13">
      <c r="A436" s="3" t="s">
        <v>2854</v>
      </c>
      <c r="D436" s="91" t="s">
        <v>21</v>
      </c>
      <c r="E436" s="91" t="s">
        <v>1968</v>
      </c>
      <c r="F436" s="3">
        <v>1991</v>
      </c>
      <c r="G436" s="3" t="s">
        <v>1802</v>
      </c>
      <c r="H436" s="3" t="s">
        <v>288</v>
      </c>
      <c r="I436" s="3">
        <v>452</v>
      </c>
      <c r="J436" s="3" t="s">
        <v>105</v>
      </c>
      <c r="K436" s="3" t="s">
        <v>25</v>
      </c>
      <c r="M436" s="3">
        <v>22</v>
      </c>
    </row>
    <row r="437" customHeight="1" spans="1:13">
      <c r="A437" s="3">
        <v>12045</v>
      </c>
      <c r="D437" s="91" t="s">
        <v>21</v>
      </c>
      <c r="E437" s="3">
        <v>52171188</v>
      </c>
      <c r="F437" s="3">
        <v>1988</v>
      </c>
      <c r="G437" s="3" t="s">
        <v>1969</v>
      </c>
      <c r="H437" s="3" t="s">
        <v>1933</v>
      </c>
      <c r="J437" s="3">
        <v>2</v>
      </c>
      <c r="K437" s="3" t="s">
        <v>666</v>
      </c>
      <c r="M437" s="3">
        <v>24</v>
      </c>
    </row>
    <row r="438" customHeight="1" spans="1:13">
      <c r="A438" s="162">
        <f t="shared" ref="A438:A448" si="19">A437+1</f>
        <v>12046</v>
      </c>
      <c r="B438" s="3"/>
      <c r="C438" s="3"/>
      <c r="D438" s="91" t="s">
        <v>21</v>
      </c>
      <c r="E438" s="91" t="s">
        <v>1803</v>
      </c>
      <c r="F438" s="63">
        <v>2009</v>
      </c>
      <c r="G438" s="63" t="s">
        <v>1802</v>
      </c>
      <c r="H438" s="63" t="s">
        <v>1804</v>
      </c>
      <c r="I438" s="63">
        <v>227</v>
      </c>
      <c r="J438" s="62"/>
      <c r="K438" s="63" t="s">
        <v>25</v>
      </c>
      <c r="L438" s="62"/>
      <c r="M438" s="3">
        <v>25</v>
      </c>
    </row>
    <row r="439" customHeight="1" spans="1:13">
      <c r="A439" s="162">
        <f t="shared" si="19"/>
        <v>12047</v>
      </c>
      <c r="B439" s="3"/>
      <c r="C439" s="3"/>
      <c r="D439" s="91" t="s">
        <v>16</v>
      </c>
      <c r="E439" s="91" t="s">
        <v>1970</v>
      </c>
      <c r="F439" s="63">
        <v>2019</v>
      </c>
      <c r="G439" s="63" t="s">
        <v>884</v>
      </c>
      <c r="H439" s="63" t="s">
        <v>1840</v>
      </c>
      <c r="I439" s="63">
        <v>44</v>
      </c>
      <c r="J439" s="63" t="s">
        <v>851</v>
      </c>
      <c r="K439" s="63" t="s">
        <v>63</v>
      </c>
      <c r="L439" s="62"/>
      <c r="M439" s="3">
        <v>25</v>
      </c>
    </row>
    <row r="440" customHeight="1" spans="1:13">
      <c r="A440" s="162">
        <f t="shared" si="19"/>
        <v>12048</v>
      </c>
      <c r="B440" s="3"/>
      <c r="C440" s="3"/>
      <c r="D440" s="91" t="s">
        <v>21</v>
      </c>
      <c r="E440" s="91" t="s">
        <v>1971</v>
      </c>
      <c r="F440" s="63">
        <v>2019</v>
      </c>
      <c r="G440" s="63" t="s">
        <v>1649</v>
      </c>
      <c r="H440" s="63" t="s">
        <v>1972</v>
      </c>
      <c r="I440" s="63"/>
      <c r="J440" s="63" t="s">
        <v>898</v>
      </c>
      <c r="K440" s="63" t="s">
        <v>30</v>
      </c>
      <c r="L440" s="62"/>
      <c r="M440" s="3">
        <v>25</v>
      </c>
    </row>
    <row r="441" customHeight="1" spans="1:13">
      <c r="A441" s="162">
        <f t="shared" si="19"/>
        <v>12049</v>
      </c>
      <c r="B441" s="3"/>
      <c r="C441" s="3"/>
      <c r="D441" s="91" t="s">
        <v>66</v>
      </c>
      <c r="E441" s="91" t="s">
        <v>1973</v>
      </c>
      <c r="F441" s="59">
        <v>1992</v>
      </c>
      <c r="G441" s="59" t="s">
        <v>1974</v>
      </c>
      <c r="H441" s="59" t="s">
        <v>1903</v>
      </c>
      <c r="I441" s="59">
        <v>362</v>
      </c>
      <c r="J441" s="60"/>
      <c r="K441" s="59" t="s">
        <v>467</v>
      </c>
      <c r="M441" s="3">
        <v>25</v>
      </c>
    </row>
    <row r="442" customHeight="1" spans="1:13">
      <c r="A442" s="162">
        <f t="shared" si="19"/>
        <v>12050</v>
      </c>
      <c r="B442" s="3"/>
      <c r="C442" s="3"/>
      <c r="D442" s="91" t="s">
        <v>21</v>
      </c>
      <c r="E442" s="91" t="s">
        <v>1975</v>
      </c>
      <c r="F442" s="3">
        <v>2019</v>
      </c>
      <c r="G442" s="3" t="s">
        <v>1161</v>
      </c>
      <c r="H442" s="3" t="s">
        <v>1976</v>
      </c>
      <c r="I442" s="3">
        <v>182</v>
      </c>
      <c r="J442" s="3" t="s">
        <v>932</v>
      </c>
      <c r="K442" s="3" t="s">
        <v>30</v>
      </c>
      <c r="M442" s="3">
        <v>25</v>
      </c>
    </row>
    <row r="443" customHeight="1" spans="1:13">
      <c r="A443" s="162">
        <f t="shared" si="19"/>
        <v>12051</v>
      </c>
      <c r="D443" s="91" t="s">
        <v>21</v>
      </c>
      <c r="E443" s="91" t="s">
        <v>1977</v>
      </c>
      <c r="F443" s="3">
        <v>2020</v>
      </c>
      <c r="G443" s="3" t="s">
        <v>1847</v>
      </c>
      <c r="H443" s="3" t="s">
        <v>1978</v>
      </c>
      <c r="I443" s="3">
        <v>3</v>
      </c>
      <c r="K443" s="3" t="s">
        <v>25</v>
      </c>
      <c r="M443" s="3">
        <v>25</v>
      </c>
    </row>
    <row r="444" customHeight="1" spans="1:13">
      <c r="A444" s="162">
        <f t="shared" si="19"/>
        <v>12052</v>
      </c>
      <c r="B444" s="143"/>
      <c r="C444" s="143"/>
      <c r="D444" s="144" t="s">
        <v>21</v>
      </c>
      <c r="E444" s="144" t="s">
        <v>1979</v>
      </c>
      <c r="F444" s="140">
        <v>2018</v>
      </c>
      <c r="G444" s="140" t="s">
        <v>119</v>
      </c>
      <c r="H444" s="140" t="s">
        <v>1976</v>
      </c>
      <c r="I444" s="140">
        <v>198</v>
      </c>
      <c r="J444" s="143"/>
      <c r="K444" s="140" t="s">
        <v>25</v>
      </c>
      <c r="M444" s="3">
        <v>25</v>
      </c>
    </row>
    <row r="445" customHeight="1" spans="1:13">
      <c r="A445" s="162">
        <f t="shared" si="19"/>
        <v>12053</v>
      </c>
      <c r="B445" s="143"/>
      <c r="C445" s="143"/>
      <c r="D445" s="144" t="s">
        <v>21</v>
      </c>
      <c r="E445" s="144" t="s">
        <v>1980</v>
      </c>
      <c r="F445" s="140">
        <v>2019</v>
      </c>
      <c r="G445" s="140" t="s">
        <v>305</v>
      </c>
      <c r="H445" s="140" t="s">
        <v>1449</v>
      </c>
      <c r="I445" s="140">
        <v>172</v>
      </c>
      <c r="J445" s="140" t="s">
        <v>1981</v>
      </c>
      <c r="K445" s="140" t="s">
        <v>25</v>
      </c>
      <c r="M445" s="3">
        <v>25</v>
      </c>
    </row>
    <row r="446" customHeight="1" spans="1:13">
      <c r="A446" s="162">
        <f t="shared" si="19"/>
        <v>12054</v>
      </c>
      <c r="B446" s="143"/>
      <c r="C446" s="143"/>
      <c r="D446" s="144" t="s">
        <v>21</v>
      </c>
      <c r="E446" s="144" t="s">
        <v>1982</v>
      </c>
      <c r="F446" s="140">
        <v>2019</v>
      </c>
      <c r="G446" s="140" t="s">
        <v>1847</v>
      </c>
      <c r="H446" s="140" t="s">
        <v>1848</v>
      </c>
      <c r="I446" s="140">
        <v>65</v>
      </c>
      <c r="J446" s="140"/>
      <c r="K446" s="140" t="s">
        <v>25</v>
      </c>
      <c r="M446" s="3">
        <v>25</v>
      </c>
    </row>
    <row r="447" customHeight="1" spans="1:13">
      <c r="A447" s="162">
        <f t="shared" si="19"/>
        <v>12055</v>
      </c>
      <c r="B447" s="143"/>
      <c r="C447" s="143"/>
      <c r="D447" s="144" t="s">
        <v>21</v>
      </c>
      <c r="E447" s="144" t="s">
        <v>1983</v>
      </c>
      <c r="F447" s="140">
        <v>2019</v>
      </c>
      <c r="G447" s="140" t="s">
        <v>1847</v>
      </c>
      <c r="H447" s="140" t="s">
        <v>1848</v>
      </c>
      <c r="I447" s="140">
        <v>2</v>
      </c>
      <c r="J447" s="140"/>
      <c r="K447" s="140" t="s">
        <v>25</v>
      </c>
      <c r="M447" s="3">
        <v>25</v>
      </c>
    </row>
    <row r="448" customHeight="1" spans="1:13">
      <c r="A448" s="162">
        <f t="shared" si="19"/>
        <v>12056</v>
      </c>
      <c r="B448" s="143"/>
      <c r="C448" s="143"/>
      <c r="D448" s="144" t="s">
        <v>21</v>
      </c>
      <c r="E448" s="144" t="s">
        <v>1984</v>
      </c>
      <c r="F448" s="140">
        <v>2019</v>
      </c>
      <c r="G448" s="140" t="s">
        <v>956</v>
      </c>
      <c r="H448" s="140" t="s">
        <v>1449</v>
      </c>
      <c r="I448" s="140">
        <v>277</v>
      </c>
      <c r="J448" s="140" t="s">
        <v>1985</v>
      </c>
      <c r="K448" s="140" t="s">
        <v>30</v>
      </c>
      <c r="M448" s="3">
        <v>25</v>
      </c>
    </row>
    <row r="449" customHeight="1" spans="1:13">
      <c r="A449" s="3">
        <v>11772</v>
      </c>
      <c r="D449" s="91" t="s">
        <v>21</v>
      </c>
      <c r="E449" s="91" t="s">
        <v>1986</v>
      </c>
      <c r="F449" s="3">
        <v>2019</v>
      </c>
      <c r="G449" s="3" t="s">
        <v>956</v>
      </c>
      <c r="H449" s="3" t="s">
        <v>1823</v>
      </c>
      <c r="I449" s="3"/>
      <c r="J449" s="3">
        <v>591</v>
      </c>
      <c r="K449" s="3" t="s">
        <v>30</v>
      </c>
      <c r="M449" s="3">
        <v>25</v>
      </c>
    </row>
    <row r="450" customHeight="1" spans="1:13">
      <c r="A450" s="3">
        <v>11773</v>
      </c>
      <c r="D450" s="91" t="s">
        <v>21</v>
      </c>
      <c r="E450" s="91" t="s">
        <v>1987</v>
      </c>
      <c r="F450" s="3">
        <v>2019</v>
      </c>
      <c r="G450" s="3" t="s">
        <v>956</v>
      </c>
      <c r="H450" s="3" t="s">
        <v>1823</v>
      </c>
      <c r="I450" s="3"/>
      <c r="J450" s="3">
        <v>591</v>
      </c>
      <c r="K450" s="3" t="s">
        <v>30</v>
      </c>
      <c r="M450" s="3">
        <v>25</v>
      </c>
    </row>
    <row r="451" customHeight="1" spans="1:13">
      <c r="A451" s="3">
        <v>11774</v>
      </c>
      <c r="D451" s="91" t="s">
        <v>21</v>
      </c>
      <c r="E451" s="91" t="s">
        <v>1988</v>
      </c>
      <c r="F451" s="3">
        <v>2019</v>
      </c>
      <c r="G451" s="3" t="s">
        <v>956</v>
      </c>
      <c r="H451" s="3" t="s">
        <v>1823</v>
      </c>
      <c r="I451" s="3"/>
      <c r="J451" s="3">
        <v>591</v>
      </c>
      <c r="K451" s="3" t="s">
        <v>30</v>
      </c>
      <c r="M451" s="3">
        <v>25</v>
      </c>
    </row>
    <row r="452" customHeight="1" spans="1:13">
      <c r="A452" s="3">
        <v>11801</v>
      </c>
      <c r="D452" s="91" t="s">
        <v>21</v>
      </c>
      <c r="E452" s="91" t="s">
        <v>1989</v>
      </c>
      <c r="F452" s="3">
        <v>2019</v>
      </c>
      <c r="G452" s="3" t="s">
        <v>905</v>
      </c>
      <c r="H452" s="3" t="s">
        <v>1990</v>
      </c>
      <c r="I452" s="3"/>
      <c r="J452" s="3">
        <v>256</v>
      </c>
      <c r="K452" s="3" t="s">
        <v>30</v>
      </c>
      <c r="M452" s="3">
        <v>25</v>
      </c>
    </row>
    <row r="453" customHeight="1" spans="1:13">
      <c r="A453" s="3">
        <v>11802</v>
      </c>
      <c r="D453" s="91" t="s">
        <v>21</v>
      </c>
      <c r="E453" s="91" t="s">
        <v>1991</v>
      </c>
      <c r="F453" s="3">
        <v>2019</v>
      </c>
      <c r="G453" s="3" t="s">
        <v>905</v>
      </c>
      <c r="H453" s="3" t="s">
        <v>1990</v>
      </c>
      <c r="I453" s="3"/>
      <c r="J453" s="3">
        <v>256</v>
      </c>
      <c r="K453" s="3" t="s">
        <v>30</v>
      </c>
      <c r="M453" s="3">
        <v>25</v>
      </c>
    </row>
    <row r="454" customHeight="1" spans="1:13">
      <c r="A454" s="3">
        <v>11844</v>
      </c>
      <c r="D454" s="91" t="s">
        <v>21</v>
      </c>
      <c r="E454" s="91" t="s">
        <v>1992</v>
      </c>
      <c r="F454" s="3">
        <v>1988</v>
      </c>
      <c r="G454" s="3" t="s">
        <v>102</v>
      </c>
      <c r="H454" s="3" t="s">
        <v>1993</v>
      </c>
      <c r="I454" s="3" t="s">
        <v>1865</v>
      </c>
      <c r="J454" s="3">
        <v>123</v>
      </c>
      <c r="K454" s="3" t="s">
        <v>72</v>
      </c>
      <c r="M454" s="3">
        <v>25</v>
      </c>
    </row>
    <row r="455" customHeight="1" spans="1:13">
      <c r="A455" s="3">
        <v>11934</v>
      </c>
      <c r="D455" s="91" t="s">
        <v>21</v>
      </c>
      <c r="E455" s="91" t="s">
        <v>1994</v>
      </c>
      <c r="F455" s="3">
        <v>1989</v>
      </c>
      <c r="G455" s="3" t="s">
        <v>1995</v>
      </c>
      <c r="H455" s="3" t="s">
        <v>1996</v>
      </c>
      <c r="J455" s="3">
        <v>138</v>
      </c>
      <c r="K455" s="3" t="s">
        <v>25</v>
      </c>
      <c r="M455" s="3">
        <v>25</v>
      </c>
    </row>
    <row r="456" customHeight="1" spans="1:13">
      <c r="A456" s="3">
        <v>11935</v>
      </c>
      <c r="D456" s="91" t="s">
        <v>21</v>
      </c>
      <c r="E456" s="91" t="s">
        <v>1997</v>
      </c>
      <c r="F456" s="3">
        <v>1989</v>
      </c>
      <c r="G456" s="3" t="s">
        <v>1995</v>
      </c>
      <c r="H456" s="3" t="s">
        <v>1996</v>
      </c>
      <c r="J456" s="3">
        <v>138</v>
      </c>
      <c r="K456" s="3" t="s">
        <v>25</v>
      </c>
      <c r="M456" s="3">
        <v>25</v>
      </c>
    </row>
    <row r="457" customHeight="1" spans="1:13">
      <c r="A457" s="3">
        <v>11936</v>
      </c>
      <c r="D457" s="91" t="s">
        <v>21</v>
      </c>
      <c r="E457" s="91" t="s">
        <v>1998</v>
      </c>
      <c r="F457" s="3">
        <v>1989</v>
      </c>
      <c r="G457" s="3" t="s">
        <v>1995</v>
      </c>
      <c r="H457" s="3" t="s">
        <v>1996</v>
      </c>
      <c r="J457" s="3">
        <v>310</v>
      </c>
      <c r="K457" s="3" t="s">
        <v>25</v>
      </c>
      <c r="M457" s="3">
        <v>25</v>
      </c>
    </row>
    <row r="458" customHeight="1" spans="1:13">
      <c r="A458" s="3">
        <v>11939</v>
      </c>
      <c r="D458" s="91" t="s">
        <v>21</v>
      </c>
      <c r="E458" s="91" t="s">
        <v>1999</v>
      </c>
      <c r="F458" s="3">
        <v>1989</v>
      </c>
      <c r="G458" s="3" t="s">
        <v>1995</v>
      </c>
      <c r="H458" s="3" t="s">
        <v>288</v>
      </c>
      <c r="I458" s="3" t="s">
        <v>1865</v>
      </c>
      <c r="J458" s="3">
        <v>21</v>
      </c>
      <c r="K458" s="3" t="s">
        <v>25</v>
      </c>
      <c r="M458" s="3">
        <v>25</v>
      </c>
    </row>
    <row r="459" customHeight="1" spans="1:13">
      <c r="A459" s="3">
        <v>11940</v>
      </c>
      <c r="D459" s="91" t="s">
        <v>21</v>
      </c>
      <c r="E459" s="91" t="s">
        <v>2000</v>
      </c>
      <c r="F459" s="3">
        <v>1989</v>
      </c>
      <c r="G459" s="3" t="s">
        <v>1995</v>
      </c>
      <c r="H459" s="3" t="s">
        <v>288</v>
      </c>
      <c r="I459" s="3" t="s">
        <v>1865</v>
      </c>
      <c r="J459" s="3">
        <v>21</v>
      </c>
      <c r="K459" s="3" t="s">
        <v>25</v>
      </c>
      <c r="M459" s="3">
        <v>25</v>
      </c>
    </row>
    <row r="460" customHeight="1" spans="1:13">
      <c r="A460" s="3">
        <v>11941</v>
      </c>
      <c r="D460" s="91" t="s">
        <v>21</v>
      </c>
      <c r="E460" s="91" t="s">
        <v>2001</v>
      </c>
      <c r="F460" s="3">
        <v>1989</v>
      </c>
      <c r="G460" s="3" t="s">
        <v>1995</v>
      </c>
      <c r="H460" s="3" t="s">
        <v>288</v>
      </c>
      <c r="I460" s="3" t="s">
        <v>1865</v>
      </c>
      <c r="J460" s="3">
        <v>21</v>
      </c>
      <c r="K460" s="3" t="s">
        <v>25</v>
      </c>
      <c r="M460" s="3">
        <v>25</v>
      </c>
    </row>
    <row r="461" customHeight="1" spans="1:13">
      <c r="A461" s="3">
        <v>11942</v>
      </c>
      <c r="D461" s="91" t="s">
        <v>21</v>
      </c>
      <c r="E461" s="91" t="s">
        <v>2002</v>
      </c>
      <c r="F461" s="3">
        <v>1989</v>
      </c>
      <c r="G461" s="3" t="s">
        <v>1995</v>
      </c>
      <c r="H461" s="3" t="s">
        <v>288</v>
      </c>
      <c r="I461" s="3" t="s">
        <v>1865</v>
      </c>
      <c r="J461" s="3">
        <v>21</v>
      </c>
      <c r="K461" s="3" t="s">
        <v>25</v>
      </c>
      <c r="M461" s="3">
        <v>25</v>
      </c>
    </row>
    <row r="462" customHeight="1" spans="1:13">
      <c r="A462" s="3">
        <v>11943</v>
      </c>
      <c r="D462" s="91" t="s">
        <v>21</v>
      </c>
      <c r="E462" s="91" t="s">
        <v>2003</v>
      </c>
      <c r="F462" s="3">
        <v>1989</v>
      </c>
      <c r="G462" s="3" t="s">
        <v>1995</v>
      </c>
      <c r="H462" s="3" t="s">
        <v>288</v>
      </c>
      <c r="I462" s="3" t="s">
        <v>1865</v>
      </c>
      <c r="J462" s="3">
        <v>21</v>
      </c>
      <c r="K462" s="3" t="s">
        <v>25</v>
      </c>
      <c r="M462" s="3">
        <v>25</v>
      </c>
    </row>
    <row r="463" customHeight="1" spans="1:13">
      <c r="A463" s="3">
        <v>11944</v>
      </c>
      <c r="D463" s="91" t="s">
        <v>21</v>
      </c>
      <c r="E463" s="91" t="s">
        <v>2004</v>
      </c>
      <c r="F463" s="3">
        <v>1989</v>
      </c>
      <c r="G463" s="3" t="s">
        <v>1995</v>
      </c>
      <c r="H463" s="3" t="s">
        <v>288</v>
      </c>
      <c r="I463" s="3" t="s">
        <v>1865</v>
      </c>
      <c r="J463" s="3">
        <v>21</v>
      </c>
      <c r="K463" s="3" t="s">
        <v>25</v>
      </c>
      <c r="M463" s="3">
        <v>25</v>
      </c>
    </row>
    <row r="464" customHeight="1" spans="1:13">
      <c r="A464" s="3">
        <v>11945</v>
      </c>
      <c r="D464" s="91" t="s">
        <v>21</v>
      </c>
      <c r="E464" s="91" t="s">
        <v>2005</v>
      </c>
      <c r="F464" s="3">
        <v>1989</v>
      </c>
      <c r="G464" s="3" t="s">
        <v>1995</v>
      </c>
      <c r="H464" s="3" t="s">
        <v>288</v>
      </c>
      <c r="I464" s="3" t="s">
        <v>1865</v>
      </c>
      <c r="J464" s="3">
        <v>21</v>
      </c>
      <c r="K464" s="3" t="s">
        <v>25</v>
      </c>
      <c r="M464" s="3">
        <v>25</v>
      </c>
    </row>
    <row r="465" customHeight="1" spans="1:13">
      <c r="A465" s="3">
        <v>11946</v>
      </c>
      <c r="D465" s="91" t="s">
        <v>21</v>
      </c>
      <c r="E465" s="91" t="s">
        <v>2006</v>
      </c>
      <c r="F465" s="3">
        <v>1989</v>
      </c>
      <c r="G465" s="3" t="s">
        <v>1995</v>
      </c>
      <c r="H465" s="3" t="s">
        <v>288</v>
      </c>
      <c r="I465" s="3" t="s">
        <v>1865</v>
      </c>
      <c r="J465" s="3">
        <v>21</v>
      </c>
      <c r="K465" s="3" t="s">
        <v>25</v>
      </c>
      <c r="M465" s="3">
        <v>25</v>
      </c>
    </row>
    <row r="466" customHeight="1" spans="1:13">
      <c r="A466" s="3">
        <v>11949</v>
      </c>
      <c r="D466" s="91" t="s">
        <v>21</v>
      </c>
      <c r="E466" s="91" t="s">
        <v>2007</v>
      </c>
      <c r="F466" s="3">
        <v>1991</v>
      </c>
      <c r="G466" s="3" t="s">
        <v>1802</v>
      </c>
      <c r="H466" s="3" t="s">
        <v>288</v>
      </c>
      <c r="J466" s="3">
        <v>44</v>
      </c>
      <c r="K466" s="3" t="s">
        <v>25</v>
      </c>
      <c r="M466" s="3">
        <v>25</v>
      </c>
    </row>
    <row r="467" customHeight="1" spans="1:13">
      <c r="A467" s="3">
        <v>11950</v>
      </c>
      <c r="D467" s="91" t="s">
        <v>21</v>
      </c>
      <c r="E467" s="91" t="s">
        <v>2008</v>
      </c>
      <c r="F467" s="3">
        <v>1991</v>
      </c>
      <c r="G467" s="3" t="s">
        <v>1802</v>
      </c>
      <c r="H467" s="3" t="s">
        <v>288</v>
      </c>
      <c r="J467" s="3">
        <v>44</v>
      </c>
      <c r="K467" s="3" t="s">
        <v>25</v>
      </c>
      <c r="M467" s="3">
        <v>25</v>
      </c>
    </row>
    <row r="468" customHeight="1" spans="1:13">
      <c r="A468" s="3">
        <v>12003</v>
      </c>
      <c r="D468" s="91" t="s">
        <v>21</v>
      </c>
      <c r="E468" s="91" t="s">
        <v>2009</v>
      </c>
      <c r="F468" s="3">
        <v>1988</v>
      </c>
      <c r="G468" s="3" t="s">
        <v>102</v>
      </c>
      <c r="H468" s="3" t="s">
        <v>1993</v>
      </c>
      <c r="J468" s="3">
        <v>67</v>
      </c>
      <c r="K468" s="3" t="s">
        <v>72</v>
      </c>
      <c r="M468" s="3">
        <v>25</v>
      </c>
    </row>
    <row r="469" customHeight="1" spans="1:13">
      <c r="A469" s="3">
        <v>12096</v>
      </c>
      <c r="D469" s="91" t="s">
        <v>21</v>
      </c>
      <c r="E469" s="91" t="s">
        <v>2010</v>
      </c>
      <c r="F469" s="3">
        <v>1987</v>
      </c>
      <c r="G469" s="3" t="s">
        <v>1969</v>
      </c>
      <c r="H469" s="3" t="s">
        <v>1943</v>
      </c>
      <c r="I469" s="3"/>
      <c r="J469" s="3">
        <v>3</v>
      </c>
      <c r="K469" s="3" t="s">
        <v>763</v>
      </c>
      <c r="M469" s="3">
        <v>25</v>
      </c>
    </row>
    <row r="470" customHeight="1" spans="1:13">
      <c r="A470" s="3">
        <v>12110</v>
      </c>
      <c r="D470" s="91" t="s">
        <v>21</v>
      </c>
      <c r="E470" s="91" t="s">
        <v>2011</v>
      </c>
      <c r="F470" s="3">
        <v>2019</v>
      </c>
      <c r="G470" s="3" t="s">
        <v>2012</v>
      </c>
      <c r="H470" s="3" t="s">
        <v>1786</v>
      </c>
      <c r="I470" s="3"/>
      <c r="J470" s="3">
        <v>158</v>
      </c>
      <c r="K470" s="3" t="s">
        <v>25</v>
      </c>
      <c r="M470" s="3">
        <v>25</v>
      </c>
    </row>
    <row r="471" customHeight="1" spans="1:13">
      <c r="A471" s="3">
        <v>12112</v>
      </c>
      <c r="D471" s="91" t="s">
        <v>66</v>
      </c>
      <c r="E471" s="91" t="s">
        <v>2013</v>
      </c>
      <c r="F471" s="3">
        <v>2019</v>
      </c>
      <c r="G471" s="3" t="s">
        <v>119</v>
      </c>
      <c r="H471" s="3" t="s">
        <v>1786</v>
      </c>
      <c r="I471" s="3" t="s">
        <v>2014</v>
      </c>
      <c r="J471" s="3">
        <v>7</v>
      </c>
      <c r="K471" s="3" t="s">
        <v>68</v>
      </c>
      <c r="M471" s="3">
        <v>25</v>
      </c>
    </row>
    <row r="472" customHeight="1" spans="1:13">
      <c r="A472" s="3">
        <v>12143</v>
      </c>
      <c r="D472" s="91" t="s">
        <v>21</v>
      </c>
      <c r="E472" s="91" t="s">
        <v>2015</v>
      </c>
      <c r="F472" s="3">
        <v>2019</v>
      </c>
      <c r="G472" s="3" t="s">
        <v>884</v>
      </c>
      <c r="H472" s="3" t="s">
        <v>1786</v>
      </c>
      <c r="I472" s="3" t="s">
        <v>920</v>
      </c>
      <c r="J472" s="3">
        <v>209</v>
      </c>
      <c r="K472" s="3" t="s">
        <v>25</v>
      </c>
      <c r="M472" s="3">
        <v>25</v>
      </c>
    </row>
    <row r="473" customHeight="1" spans="1:13">
      <c r="A473" s="3">
        <v>12209</v>
      </c>
      <c r="D473" s="91" t="s">
        <v>21</v>
      </c>
      <c r="E473" s="91" t="s">
        <v>2016</v>
      </c>
      <c r="F473" s="3">
        <v>2019</v>
      </c>
      <c r="G473" s="3" t="s">
        <v>1099</v>
      </c>
      <c r="H473" s="3" t="s">
        <v>1848</v>
      </c>
      <c r="I473" s="3">
        <v>161</v>
      </c>
      <c r="J473" s="3" t="s">
        <v>243</v>
      </c>
      <c r="K473" s="3" t="s">
        <v>72</v>
      </c>
      <c r="M473" s="3">
        <v>25</v>
      </c>
    </row>
    <row r="474" customHeight="1" spans="1:13">
      <c r="A474" s="3" t="s">
        <v>2854</v>
      </c>
      <c r="D474" s="163"/>
      <c r="E474" s="91" t="s">
        <v>2017</v>
      </c>
      <c r="F474" s="3">
        <v>1990</v>
      </c>
      <c r="G474" s="3" t="s">
        <v>102</v>
      </c>
      <c r="H474" s="3" t="s">
        <v>288</v>
      </c>
      <c r="I474" s="3">
        <v>26</v>
      </c>
      <c r="J474" s="3" t="s">
        <v>105</v>
      </c>
      <c r="K474" s="3" t="s">
        <v>666</v>
      </c>
      <c r="M474" s="3">
        <v>25</v>
      </c>
    </row>
    <row r="475" customHeight="1" spans="1:13">
      <c r="A475" s="3" t="s">
        <v>2854</v>
      </c>
      <c r="D475" s="163"/>
      <c r="E475" s="91" t="s">
        <v>2018</v>
      </c>
      <c r="F475" s="3">
        <v>1987</v>
      </c>
      <c r="G475" s="3" t="s">
        <v>102</v>
      </c>
      <c r="H475" s="3" t="s">
        <v>2019</v>
      </c>
      <c r="I475" s="3">
        <v>106</v>
      </c>
      <c r="J475" s="3" t="s">
        <v>105</v>
      </c>
      <c r="K475" s="3" t="s">
        <v>72</v>
      </c>
      <c r="M475" s="3">
        <v>25</v>
      </c>
    </row>
    <row r="476" customHeight="1" spans="1:13">
      <c r="A476" s="3" t="s">
        <v>2854</v>
      </c>
      <c r="D476" s="163"/>
      <c r="E476" s="250">
        <v>52171105</v>
      </c>
      <c r="F476" s="3">
        <v>1987</v>
      </c>
      <c r="G476" s="3" t="s">
        <v>102</v>
      </c>
      <c r="H476" s="3" t="s">
        <v>2020</v>
      </c>
      <c r="I476" s="3">
        <v>35</v>
      </c>
      <c r="J476" s="3" t="s">
        <v>105</v>
      </c>
      <c r="K476" s="3" t="s">
        <v>72</v>
      </c>
      <c r="M476" s="3">
        <v>25</v>
      </c>
    </row>
    <row r="477" customHeight="1" spans="1:13">
      <c r="A477" s="3" t="s">
        <v>2854</v>
      </c>
      <c r="D477" s="163"/>
      <c r="E477" s="250">
        <v>52171103</v>
      </c>
      <c r="F477" s="3">
        <v>1987</v>
      </c>
      <c r="G477" s="3" t="s">
        <v>102</v>
      </c>
      <c r="H477" s="3" t="s">
        <v>2020</v>
      </c>
      <c r="I477" s="3">
        <v>35</v>
      </c>
      <c r="J477" s="3" t="s">
        <v>105</v>
      </c>
      <c r="K477" s="3" t="s">
        <v>72</v>
      </c>
      <c r="M477" s="3">
        <v>25</v>
      </c>
    </row>
    <row r="478" customHeight="1" spans="1:13">
      <c r="A478" s="3" t="s">
        <v>2854</v>
      </c>
      <c r="B478" s="3" t="s">
        <v>3067</v>
      </c>
      <c r="D478" s="163"/>
      <c r="E478" s="91" t="s">
        <v>2021</v>
      </c>
      <c r="F478" s="3">
        <v>1987</v>
      </c>
      <c r="G478" s="3" t="s">
        <v>102</v>
      </c>
      <c r="H478" s="3" t="s">
        <v>2020</v>
      </c>
      <c r="I478" s="3">
        <v>35</v>
      </c>
      <c r="J478" s="3" t="s">
        <v>105</v>
      </c>
      <c r="K478" s="3" t="s">
        <v>72</v>
      </c>
      <c r="M478" s="3">
        <v>25</v>
      </c>
    </row>
    <row r="479" customHeight="1" spans="1:13">
      <c r="A479" s="3" t="s">
        <v>2854</v>
      </c>
      <c r="D479" s="163"/>
      <c r="E479" s="91" t="s">
        <v>2022</v>
      </c>
      <c r="F479" s="3">
        <v>1989</v>
      </c>
      <c r="G479" s="3" t="s">
        <v>102</v>
      </c>
      <c r="H479" s="3" t="s">
        <v>2023</v>
      </c>
      <c r="I479" s="3">
        <v>56</v>
      </c>
      <c r="J479" s="3" t="s">
        <v>105</v>
      </c>
      <c r="K479" s="3" t="s">
        <v>25</v>
      </c>
      <c r="M479" s="3">
        <v>25</v>
      </c>
    </row>
    <row r="480" customHeight="1" spans="1:13">
      <c r="A480" s="3" t="s">
        <v>2854</v>
      </c>
      <c r="D480" s="163"/>
      <c r="E480" s="91" t="s">
        <v>2024</v>
      </c>
      <c r="F480" s="3">
        <v>1987</v>
      </c>
      <c r="G480" s="3" t="s">
        <v>102</v>
      </c>
      <c r="H480" s="3" t="s">
        <v>2025</v>
      </c>
      <c r="I480" s="3">
        <v>7</v>
      </c>
      <c r="J480" s="3" t="s">
        <v>1567</v>
      </c>
      <c r="K480" s="3" t="s">
        <v>72</v>
      </c>
      <c r="M480" s="3">
        <v>25</v>
      </c>
    </row>
    <row r="481" customHeight="1" spans="1:13">
      <c r="A481" s="3" t="s">
        <v>2854</v>
      </c>
      <c r="D481" s="163"/>
      <c r="E481" s="91" t="s">
        <v>2026</v>
      </c>
      <c r="F481" s="3">
        <v>1987</v>
      </c>
      <c r="G481" s="3" t="s">
        <v>102</v>
      </c>
      <c r="H481" s="3" t="s">
        <v>2025</v>
      </c>
      <c r="I481" s="3">
        <v>7</v>
      </c>
      <c r="J481" s="3" t="s">
        <v>1567</v>
      </c>
      <c r="K481" s="3" t="s">
        <v>72</v>
      </c>
      <c r="M481" s="3">
        <v>25</v>
      </c>
    </row>
    <row r="482" customHeight="1" spans="1:13">
      <c r="A482" s="3" t="s">
        <v>2854</v>
      </c>
      <c r="D482" s="91" t="s">
        <v>21</v>
      </c>
      <c r="E482" s="91" t="s">
        <v>2027</v>
      </c>
      <c r="F482" s="3">
        <v>1981</v>
      </c>
      <c r="G482" s="3" t="s">
        <v>62</v>
      </c>
      <c r="H482" s="3" t="s">
        <v>1952</v>
      </c>
      <c r="I482" s="3">
        <v>75</v>
      </c>
      <c r="J482" s="3" t="s">
        <v>1953</v>
      </c>
      <c r="K482" s="3" t="s">
        <v>666</v>
      </c>
      <c r="M482" s="3">
        <v>25</v>
      </c>
    </row>
    <row r="483" customHeight="1" spans="1:13">
      <c r="A483" s="3" t="s">
        <v>2854</v>
      </c>
      <c r="D483" s="91" t="s">
        <v>21</v>
      </c>
      <c r="E483" s="91" t="s">
        <v>2028</v>
      </c>
      <c r="F483" s="3">
        <v>1987</v>
      </c>
      <c r="G483" s="3" t="s">
        <v>102</v>
      </c>
      <c r="H483" s="3" t="s">
        <v>1965</v>
      </c>
      <c r="I483" s="3">
        <v>8</v>
      </c>
      <c r="J483" s="3" t="s">
        <v>1567</v>
      </c>
      <c r="K483" s="3" t="s">
        <v>72</v>
      </c>
      <c r="M483" s="3">
        <v>25</v>
      </c>
    </row>
    <row r="484" customHeight="1" spans="1:13">
      <c r="A484" s="3" t="s">
        <v>2854</v>
      </c>
      <c r="D484" s="163"/>
      <c r="E484" s="91" t="s">
        <v>2029</v>
      </c>
      <c r="F484" s="3">
        <v>1990</v>
      </c>
      <c r="G484" s="3" t="s">
        <v>102</v>
      </c>
      <c r="H484" s="3" t="s">
        <v>1933</v>
      </c>
      <c r="I484" s="3">
        <v>2</v>
      </c>
      <c r="J484" s="3" t="s">
        <v>1927</v>
      </c>
      <c r="K484" s="3" t="s">
        <v>25</v>
      </c>
      <c r="M484" s="3">
        <v>25</v>
      </c>
    </row>
    <row r="485" customHeight="1" spans="1:13">
      <c r="A485" s="3" t="s">
        <v>2854</v>
      </c>
      <c r="D485" s="91" t="s">
        <v>21</v>
      </c>
      <c r="E485" s="91" t="s">
        <v>2030</v>
      </c>
      <c r="F485" s="3">
        <v>1992</v>
      </c>
      <c r="G485" s="3" t="s">
        <v>2031</v>
      </c>
      <c r="H485" s="3" t="s">
        <v>1826</v>
      </c>
      <c r="I485" s="3">
        <v>328</v>
      </c>
      <c r="J485" s="3" t="s">
        <v>105</v>
      </c>
      <c r="K485" s="3" t="s">
        <v>72</v>
      </c>
      <c r="M485" s="3">
        <v>25</v>
      </c>
    </row>
    <row r="486" customHeight="1" spans="1:13">
      <c r="A486" s="3" t="s">
        <v>2854</v>
      </c>
      <c r="D486" s="91" t="s">
        <v>21</v>
      </c>
      <c r="E486" s="91" t="s">
        <v>2032</v>
      </c>
      <c r="F486" s="3">
        <v>1992</v>
      </c>
      <c r="G486" s="3" t="s">
        <v>2031</v>
      </c>
      <c r="H486" s="3" t="s">
        <v>1826</v>
      </c>
      <c r="I486" s="3">
        <v>328</v>
      </c>
      <c r="J486" s="3" t="s">
        <v>105</v>
      </c>
      <c r="K486" s="3" t="s">
        <v>72</v>
      </c>
      <c r="M486" s="3">
        <v>25</v>
      </c>
    </row>
    <row r="487" customHeight="1" spans="1:13">
      <c r="A487" s="3" t="s">
        <v>2854</v>
      </c>
      <c r="D487" s="91" t="s">
        <v>21</v>
      </c>
      <c r="E487" s="91" t="s">
        <v>2033</v>
      </c>
      <c r="F487" s="3">
        <v>1992</v>
      </c>
      <c r="G487" s="3" t="s">
        <v>2031</v>
      </c>
      <c r="H487" s="3" t="s">
        <v>1826</v>
      </c>
      <c r="I487" s="3">
        <v>328</v>
      </c>
      <c r="J487" s="3" t="s">
        <v>105</v>
      </c>
      <c r="K487" s="3" t="s">
        <v>72</v>
      </c>
      <c r="M487" s="3">
        <v>25</v>
      </c>
    </row>
    <row r="488" customHeight="1" spans="1:13">
      <c r="A488" s="3" t="s">
        <v>2854</v>
      </c>
      <c r="D488" s="163"/>
      <c r="E488" s="91" t="s">
        <v>2034</v>
      </c>
      <c r="F488" s="3">
        <v>1988</v>
      </c>
      <c r="G488" s="3" t="s">
        <v>102</v>
      </c>
      <c r="H488" s="3" t="s">
        <v>1993</v>
      </c>
      <c r="I488" s="3">
        <v>123</v>
      </c>
      <c r="J488" s="3" t="s">
        <v>1927</v>
      </c>
      <c r="K488" s="3" t="s">
        <v>72</v>
      </c>
      <c r="M488" s="3">
        <v>25</v>
      </c>
    </row>
    <row r="489" customHeight="1" spans="1:13">
      <c r="A489" s="3" t="s">
        <v>2854</v>
      </c>
      <c r="D489" s="163"/>
      <c r="E489" s="91" t="s">
        <v>2035</v>
      </c>
      <c r="F489" s="3">
        <v>1981</v>
      </c>
      <c r="G489" s="3" t="s">
        <v>62</v>
      </c>
      <c r="H489" s="3" t="s">
        <v>1933</v>
      </c>
      <c r="I489" s="3">
        <v>101</v>
      </c>
      <c r="J489" s="3" t="s">
        <v>2036</v>
      </c>
      <c r="K489" s="3" t="s">
        <v>666</v>
      </c>
      <c r="M489" s="3">
        <v>25</v>
      </c>
    </row>
    <row r="490" customHeight="1" spans="1:13">
      <c r="A490" s="3" t="s">
        <v>2854</v>
      </c>
      <c r="D490" s="163"/>
      <c r="E490" s="91" t="s">
        <v>2037</v>
      </c>
      <c r="F490" s="3">
        <v>1981</v>
      </c>
      <c r="G490" s="3" t="s">
        <v>62</v>
      </c>
      <c r="H490" s="3" t="s">
        <v>1933</v>
      </c>
      <c r="I490" s="3">
        <v>101</v>
      </c>
      <c r="J490" s="3" t="s">
        <v>2036</v>
      </c>
      <c r="K490" s="3" t="s">
        <v>666</v>
      </c>
      <c r="M490" s="3">
        <v>25</v>
      </c>
    </row>
    <row r="491" customHeight="1" spans="1:13">
      <c r="A491" s="3" t="s">
        <v>2854</v>
      </c>
      <c r="D491" s="163"/>
      <c r="E491" s="91" t="s">
        <v>2038</v>
      </c>
      <c r="F491" s="3">
        <v>1989</v>
      </c>
      <c r="G491" s="3" t="s">
        <v>1995</v>
      </c>
      <c r="H491" s="3" t="s">
        <v>1996</v>
      </c>
      <c r="I491" s="3">
        <v>138</v>
      </c>
      <c r="J491" s="3" t="s">
        <v>105</v>
      </c>
      <c r="K491" s="3" t="s">
        <v>72</v>
      </c>
      <c r="M491" s="3">
        <v>25</v>
      </c>
    </row>
    <row r="492" customHeight="1" spans="1:13">
      <c r="A492" s="3" t="s">
        <v>2854</v>
      </c>
      <c r="D492" s="163"/>
      <c r="E492" s="91" t="s">
        <v>2039</v>
      </c>
      <c r="F492" s="3">
        <v>1989</v>
      </c>
      <c r="G492" s="3" t="s">
        <v>1995</v>
      </c>
      <c r="H492" s="3" t="s">
        <v>288</v>
      </c>
      <c r="I492" s="3">
        <v>21</v>
      </c>
      <c r="J492" s="3" t="s">
        <v>1927</v>
      </c>
      <c r="K492" s="3" t="s">
        <v>25</v>
      </c>
      <c r="M492" s="3">
        <v>25</v>
      </c>
    </row>
    <row r="493" customHeight="1" spans="1:13">
      <c r="A493" s="3" t="s">
        <v>2854</v>
      </c>
      <c r="D493" s="163"/>
      <c r="E493" s="91" t="s">
        <v>2040</v>
      </c>
      <c r="F493" s="3">
        <v>1989</v>
      </c>
      <c r="G493" s="3" t="s">
        <v>1995</v>
      </c>
      <c r="H493" s="3" t="s">
        <v>288</v>
      </c>
      <c r="I493" s="3">
        <v>21</v>
      </c>
      <c r="J493" s="3" t="s">
        <v>1927</v>
      </c>
      <c r="K493" s="3" t="s">
        <v>25</v>
      </c>
      <c r="M493" s="3">
        <v>25</v>
      </c>
    </row>
    <row r="494" customHeight="1" spans="1:13">
      <c r="A494" s="3" t="s">
        <v>2854</v>
      </c>
      <c r="D494" s="163"/>
      <c r="E494" s="91" t="s">
        <v>2041</v>
      </c>
      <c r="F494" s="3">
        <v>1989</v>
      </c>
      <c r="G494" s="3" t="s">
        <v>1995</v>
      </c>
      <c r="H494" s="3" t="s">
        <v>288</v>
      </c>
      <c r="I494" s="3">
        <v>21</v>
      </c>
      <c r="J494" s="3" t="s">
        <v>1927</v>
      </c>
      <c r="K494" s="3" t="s">
        <v>25</v>
      </c>
      <c r="M494" s="3">
        <v>25</v>
      </c>
    </row>
    <row r="495" customHeight="1" spans="1:13">
      <c r="A495" s="3" t="s">
        <v>2854</v>
      </c>
      <c r="D495" s="91" t="s">
        <v>21</v>
      </c>
      <c r="E495" s="91" t="s">
        <v>2042</v>
      </c>
      <c r="F495" s="3">
        <v>1988</v>
      </c>
      <c r="G495" s="3" t="s">
        <v>102</v>
      </c>
      <c r="H495" s="3" t="s">
        <v>1933</v>
      </c>
      <c r="I495" s="3">
        <v>124</v>
      </c>
      <c r="J495" s="3" t="s">
        <v>1927</v>
      </c>
      <c r="K495" s="3" t="s">
        <v>72</v>
      </c>
      <c r="M495" s="3">
        <v>25</v>
      </c>
    </row>
    <row r="496" customHeight="1" spans="1:13">
      <c r="A496" s="3">
        <v>11899</v>
      </c>
      <c r="D496" s="91" t="s">
        <v>21</v>
      </c>
      <c r="E496" s="91" t="s">
        <v>2043</v>
      </c>
      <c r="F496" s="3">
        <v>1981</v>
      </c>
      <c r="G496" s="3" t="s">
        <v>62</v>
      </c>
      <c r="H496" s="3" t="s">
        <v>1933</v>
      </c>
      <c r="I496" s="3" t="s">
        <v>1953</v>
      </c>
      <c r="J496" s="3">
        <v>101</v>
      </c>
      <c r="K496" s="3" t="s">
        <v>763</v>
      </c>
      <c r="M496" s="3">
        <v>26</v>
      </c>
    </row>
    <row r="497" customHeight="1" spans="1:13">
      <c r="A497" s="3">
        <v>11900</v>
      </c>
      <c r="D497" s="91" t="s">
        <v>21</v>
      </c>
      <c r="E497" s="91" t="s">
        <v>2044</v>
      </c>
      <c r="F497" s="3">
        <v>1981</v>
      </c>
      <c r="G497" s="3" t="s">
        <v>62</v>
      </c>
      <c r="H497" s="3" t="s">
        <v>1933</v>
      </c>
      <c r="I497" s="3" t="s">
        <v>1953</v>
      </c>
      <c r="J497" s="3">
        <v>101</v>
      </c>
      <c r="K497" s="3" t="s">
        <v>763</v>
      </c>
      <c r="M497" s="3">
        <v>26</v>
      </c>
    </row>
    <row r="498" customHeight="1" spans="1:13">
      <c r="A498" s="3">
        <v>11901</v>
      </c>
      <c r="D498" s="91" t="s">
        <v>21</v>
      </c>
      <c r="E498" s="91" t="s">
        <v>2045</v>
      </c>
      <c r="F498" s="3">
        <v>1981</v>
      </c>
      <c r="G498" s="3" t="s">
        <v>62</v>
      </c>
      <c r="H498" s="3" t="s">
        <v>1933</v>
      </c>
      <c r="I498" s="3" t="s">
        <v>1953</v>
      </c>
      <c r="J498" s="3">
        <v>101</v>
      </c>
      <c r="K498" s="3" t="s">
        <v>763</v>
      </c>
      <c r="M498" s="3">
        <v>26</v>
      </c>
    </row>
    <row r="499" customHeight="1" spans="1:13">
      <c r="A499" s="3">
        <v>11902</v>
      </c>
      <c r="D499" s="91" t="s">
        <v>21</v>
      </c>
      <c r="E499" s="91" t="s">
        <v>2046</v>
      </c>
      <c r="F499" s="3">
        <v>1981</v>
      </c>
      <c r="G499" s="3" t="s">
        <v>62</v>
      </c>
      <c r="H499" s="3" t="s">
        <v>1933</v>
      </c>
      <c r="I499" s="3" t="s">
        <v>1953</v>
      </c>
      <c r="J499" s="3">
        <v>101</v>
      </c>
      <c r="K499" s="3" t="s">
        <v>763</v>
      </c>
      <c r="M499" s="3">
        <v>26</v>
      </c>
    </row>
    <row r="500" customHeight="1" spans="1:13">
      <c r="A500" s="3">
        <v>11903</v>
      </c>
      <c r="D500" s="91" t="s">
        <v>21</v>
      </c>
      <c r="E500" s="91" t="s">
        <v>2047</v>
      </c>
      <c r="F500" s="3">
        <v>1981</v>
      </c>
      <c r="G500" s="3" t="s">
        <v>62</v>
      </c>
      <c r="H500" s="3" t="s">
        <v>1933</v>
      </c>
      <c r="I500" s="3" t="s">
        <v>1953</v>
      </c>
      <c r="J500" s="3">
        <v>101</v>
      </c>
      <c r="K500" s="3" t="s">
        <v>763</v>
      </c>
      <c r="M500" s="3">
        <v>26</v>
      </c>
    </row>
    <row r="501" customHeight="1" spans="1:13">
      <c r="A501" s="3">
        <v>11904</v>
      </c>
      <c r="D501" s="91" t="s">
        <v>21</v>
      </c>
      <c r="E501" s="91" t="s">
        <v>2048</v>
      </c>
      <c r="F501" s="3">
        <v>1981</v>
      </c>
      <c r="G501" s="3" t="s">
        <v>62</v>
      </c>
      <c r="H501" s="3" t="s">
        <v>1933</v>
      </c>
      <c r="I501" s="3" t="s">
        <v>1953</v>
      </c>
      <c r="J501" s="3">
        <v>101</v>
      </c>
      <c r="K501" s="3" t="s">
        <v>763</v>
      </c>
      <c r="M501" s="3">
        <v>26</v>
      </c>
    </row>
    <row r="502" customHeight="1" spans="1:13">
      <c r="A502" s="3">
        <v>11905</v>
      </c>
      <c r="D502" s="91" t="s">
        <v>21</v>
      </c>
      <c r="E502" s="91" t="s">
        <v>2049</v>
      </c>
      <c r="F502" s="3">
        <v>1981</v>
      </c>
      <c r="G502" s="3" t="s">
        <v>62</v>
      </c>
      <c r="H502" s="3" t="s">
        <v>1933</v>
      </c>
      <c r="I502" s="3" t="s">
        <v>1953</v>
      </c>
      <c r="J502" s="3">
        <v>101</v>
      </c>
      <c r="K502" s="3" t="s">
        <v>763</v>
      </c>
      <c r="M502" s="3">
        <v>26</v>
      </c>
    </row>
    <row r="503" customHeight="1" spans="1:13">
      <c r="A503" s="3">
        <v>11906</v>
      </c>
      <c r="D503" s="91" t="s">
        <v>21</v>
      </c>
      <c r="E503" s="91" t="s">
        <v>2050</v>
      </c>
      <c r="F503" s="3">
        <v>1981</v>
      </c>
      <c r="G503" s="3" t="s">
        <v>62</v>
      </c>
      <c r="H503" s="3" t="s">
        <v>1933</v>
      </c>
      <c r="I503" s="3" t="s">
        <v>1953</v>
      </c>
      <c r="J503" s="3">
        <v>101</v>
      </c>
      <c r="K503" s="3" t="s">
        <v>763</v>
      </c>
      <c r="M503" s="3">
        <v>26</v>
      </c>
    </row>
    <row r="504" customHeight="1" spans="1:13">
      <c r="A504" s="3">
        <v>11908</v>
      </c>
      <c r="D504" s="91" t="s">
        <v>21</v>
      </c>
      <c r="E504" s="91" t="s">
        <v>2051</v>
      </c>
      <c r="F504" s="3">
        <v>1981</v>
      </c>
      <c r="G504" s="3" t="s">
        <v>62</v>
      </c>
      <c r="H504" s="3" t="s">
        <v>1933</v>
      </c>
      <c r="I504" s="3" t="s">
        <v>1953</v>
      </c>
      <c r="J504" s="3">
        <v>101</v>
      </c>
      <c r="K504" s="3" t="s">
        <v>763</v>
      </c>
      <c r="M504" s="3">
        <v>26</v>
      </c>
    </row>
    <row r="505" customHeight="1" spans="1:13">
      <c r="A505" s="3">
        <v>11909</v>
      </c>
      <c r="D505" s="91" t="s">
        <v>21</v>
      </c>
      <c r="E505" s="91" t="s">
        <v>2052</v>
      </c>
      <c r="F505" s="3">
        <v>1981</v>
      </c>
      <c r="G505" s="3" t="s">
        <v>62</v>
      </c>
      <c r="H505" s="3" t="s">
        <v>1933</v>
      </c>
      <c r="I505" s="3" t="s">
        <v>1953</v>
      </c>
      <c r="J505" s="3">
        <v>101</v>
      </c>
      <c r="K505" s="3" t="s">
        <v>763</v>
      </c>
      <c r="M505" s="3">
        <v>26</v>
      </c>
    </row>
    <row r="506" customHeight="1" spans="1:13">
      <c r="A506" s="3">
        <v>11910</v>
      </c>
      <c r="D506" s="91" t="s">
        <v>21</v>
      </c>
      <c r="E506" s="91" t="s">
        <v>2053</v>
      </c>
      <c r="F506" s="3">
        <v>1981</v>
      </c>
      <c r="G506" s="3" t="s">
        <v>62</v>
      </c>
      <c r="H506" s="3" t="s">
        <v>1933</v>
      </c>
      <c r="I506" s="3" t="s">
        <v>1953</v>
      </c>
      <c r="J506" s="3">
        <v>101</v>
      </c>
      <c r="K506" s="3" t="s">
        <v>763</v>
      </c>
      <c r="M506" s="3">
        <v>26</v>
      </c>
    </row>
    <row r="507" customHeight="1" spans="1:13">
      <c r="A507" s="3">
        <v>11911</v>
      </c>
      <c r="D507" s="91" t="s">
        <v>21</v>
      </c>
      <c r="E507" s="91" t="s">
        <v>2054</v>
      </c>
      <c r="F507" s="3">
        <v>1981</v>
      </c>
      <c r="G507" s="3" t="s">
        <v>62</v>
      </c>
      <c r="H507" s="3" t="s">
        <v>1933</v>
      </c>
      <c r="I507" s="3" t="s">
        <v>1953</v>
      </c>
      <c r="J507" s="3">
        <v>101</v>
      </c>
      <c r="K507" s="3" t="s">
        <v>763</v>
      </c>
      <c r="M507" s="3">
        <v>26</v>
      </c>
    </row>
    <row r="508" customHeight="1" spans="1:13">
      <c r="A508" s="3">
        <f>A507+1</f>
        <v>11912</v>
      </c>
      <c r="D508" s="91" t="s">
        <v>21</v>
      </c>
      <c r="E508" s="91" t="s">
        <v>2055</v>
      </c>
      <c r="F508" s="3">
        <v>1988</v>
      </c>
      <c r="G508" s="3" t="s">
        <v>102</v>
      </c>
      <c r="H508" s="3" t="s">
        <v>1965</v>
      </c>
      <c r="I508" s="3">
        <v>64</v>
      </c>
      <c r="J508" s="3" t="s">
        <v>105</v>
      </c>
      <c r="K508" s="3" t="s">
        <v>72</v>
      </c>
      <c r="M508" s="3">
        <v>26</v>
      </c>
    </row>
    <row r="509" customHeight="1" spans="1:13">
      <c r="A509" s="3" t="s">
        <v>2854</v>
      </c>
      <c r="D509" s="91" t="s">
        <v>21</v>
      </c>
      <c r="E509" s="91" t="s">
        <v>2056</v>
      </c>
      <c r="F509" s="3">
        <v>1981</v>
      </c>
      <c r="G509" s="3" t="s">
        <v>62</v>
      </c>
      <c r="H509" s="3" t="s">
        <v>1933</v>
      </c>
      <c r="I509" s="3">
        <v>101</v>
      </c>
      <c r="J509" s="3" t="s">
        <v>1953</v>
      </c>
      <c r="K509" s="3" t="s">
        <v>666</v>
      </c>
      <c r="M509" s="3">
        <v>26</v>
      </c>
    </row>
    <row r="510" customHeight="1" spans="1:13">
      <c r="A510" s="3" t="s">
        <v>2854</v>
      </c>
      <c r="D510" s="91" t="s">
        <v>66</v>
      </c>
      <c r="E510" s="91" t="s">
        <v>2057</v>
      </c>
      <c r="F510" s="3">
        <v>1990</v>
      </c>
      <c r="G510" s="3" t="s">
        <v>2058</v>
      </c>
      <c r="H510" s="3" t="s">
        <v>288</v>
      </c>
      <c r="I510" s="3">
        <v>12</v>
      </c>
      <c r="J510" s="3" t="s">
        <v>2059</v>
      </c>
      <c r="K510" s="3" t="s">
        <v>244</v>
      </c>
      <c r="M510" s="3">
        <v>26</v>
      </c>
    </row>
    <row r="511" customHeight="1" spans="1:13">
      <c r="A511" s="3">
        <v>12007</v>
      </c>
      <c r="D511" s="91" t="s">
        <v>21</v>
      </c>
      <c r="E511" s="91" t="s">
        <v>2060</v>
      </c>
      <c r="F511" s="3">
        <v>1988</v>
      </c>
      <c r="G511" s="3" t="s">
        <v>102</v>
      </c>
      <c r="H511" s="3" t="s">
        <v>1993</v>
      </c>
      <c r="J511" s="3">
        <v>67</v>
      </c>
      <c r="K511" s="3" t="s">
        <v>72</v>
      </c>
      <c r="M511" s="3">
        <v>27</v>
      </c>
    </row>
    <row r="512" customHeight="1" spans="1:13">
      <c r="A512" s="3">
        <v>12113</v>
      </c>
      <c r="D512" s="91" t="s">
        <v>21</v>
      </c>
      <c r="E512" s="91" t="s">
        <v>2061</v>
      </c>
      <c r="F512" s="3">
        <v>1987</v>
      </c>
      <c r="G512" s="3" t="s">
        <v>102</v>
      </c>
      <c r="H512" s="3" t="s">
        <v>1961</v>
      </c>
      <c r="I512" s="3" t="s">
        <v>1567</v>
      </c>
      <c r="J512" s="3">
        <v>7</v>
      </c>
      <c r="K512" s="3" t="s">
        <v>72</v>
      </c>
      <c r="M512" s="3">
        <v>27</v>
      </c>
    </row>
    <row r="513" customHeight="1" spans="1:13">
      <c r="A513" s="3">
        <v>12114</v>
      </c>
      <c r="D513" s="91" t="s">
        <v>21</v>
      </c>
      <c r="E513" s="91" t="s">
        <v>2062</v>
      </c>
      <c r="F513" s="3">
        <v>1987</v>
      </c>
      <c r="G513" s="3" t="s">
        <v>102</v>
      </c>
      <c r="H513" s="3" t="s">
        <v>1961</v>
      </c>
      <c r="I513" s="3" t="s">
        <v>1567</v>
      </c>
      <c r="J513" s="3">
        <v>7</v>
      </c>
      <c r="K513" s="3" t="s">
        <v>72</v>
      </c>
      <c r="M513" s="3">
        <v>27</v>
      </c>
    </row>
    <row r="514" customHeight="1" spans="1:13">
      <c r="A514" s="3">
        <v>12115</v>
      </c>
      <c r="D514" s="91" t="s">
        <v>21</v>
      </c>
      <c r="E514" s="3">
        <v>52171120</v>
      </c>
      <c r="F514" s="3">
        <v>1987</v>
      </c>
      <c r="G514" s="3" t="s">
        <v>102</v>
      </c>
      <c r="H514" s="3" t="s">
        <v>1961</v>
      </c>
      <c r="I514" s="3" t="s">
        <v>1567</v>
      </c>
      <c r="J514" s="3">
        <v>7</v>
      </c>
      <c r="K514" s="3" t="s">
        <v>72</v>
      </c>
      <c r="M514" s="3">
        <v>27</v>
      </c>
    </row>
    <row r="515" customHeight="1" spans="1:13">
      <c r="A515" s="3" t="s">
        <v>2854</v>
      </c>
      <c r="D515" s="163"/>
      <c r="E515" s="91" t="s">
        <v>2063</v>
      </c>
      <c r="F515" s="3">
        <v>1989</v>
      </c>
      <c r="G515" s="3" t="s">
        <v>102</v>
      </c>
      <c r="H515" s="3" t="s">
        <v>2023</v>
      </c>
      <c r="I515" s="3">
        <v>56</v>
      </c>
      <c r="J515" s="3" t="s">
        <v>105</v>
      </c>
      <c r="K515" s="3" t="s">
        <v>25</v>
      </c>
      <c r="M515" s="3">
        <v>27</v>
      </c>
    </row>
    <row r="516" customHeight="1" spans="1:13">
      <c r="A516" s="3" t="s">
        <v>2854</v>
      </c>
      <c r="D516" s="163"/>
      <c r="E516" s="91" t="s">
        <v>2064</v>
      </c>
      <c r="F516" s="3">
        <v>1989</v>
      </c>
      <c r="G516" s="3" t="s">
        <v>102</v>
      </c>
      <c r="H516" s="3" t="s">
        <v>2023</v>
      </c>
      <c r="I516" s="3">
        <v>56</v>
      </c>
      <c r="J516" s="3" t="s">
        <v>105</v>
      </c>
      <c r="K516" s="3" t="s">
        <v>25</v>
      </c>
      <c r="M516" s="3">
        <v>27</v>
      </c>
    </row>
    <row r="517" customHeight="1" spans="1:13">
      <c r="A517" s="3" t="s">
        <v>2854</v>
      </c>
      <c r="D517" s="163"/>
      <c r="E517" s="91" t="s">
        <v>2065</v>
      </c>
      <c r="F517" s="3">
        <v>1989</v>
      </c>
      <c r="G517" s="3" t="s">
        <v>102</v>
      </c>
      <c r="H517" s="3" t="s">
        <v>2023</v>
      </c>
      <c r="I517" s="3">
        <v>56</v>
      </c>
      <c r="J517" s="3" t="s">
        <v>105</v>
      </c>
      <c r="K517" s="3" t="s">
        <v>25</v>
      </c>
      <c r="M517" s="3">
        <v>27</v>
      </c>
    </row>
    <row r="518" customHeight="1" spans="1:13">
      <c r="A518" s="3" t="s">
        <v>2854</v>
      </c>
      <c r="D518" s="163"/>
      <c r="E518" s="91" t="s">
        <v>2066</v>
      </c>
      <c r="F518" s="3">
        <v>1992</v>
      </c>
      <c r="G518" s="3" t="s">
        <v>62</v>
      </c>
      <c r="H518" s="3" t="s">
        <v>288</v>
      </c>
      <c r="I518" s="3">
        <v>205</v>
      </c>
      <c r="J518" s="3" t="s">
        <v>105</v>
      </c>
      <c r="K518" s="3" t="s">
        <v>25</v>
      </c>
      <c r="M518" s="3">
        <v>27</v>
      </c>
    </row>
    <row r="519" customHeight="1" spans="1:13">
      <c r="A519" s="162" t="e">
        <f t="shared" ref="A519:A520" si="20">A518+1</f>
        <v>#VALUE!</v>
      </c>
      <c r="B519" s="3"/>
      <c r="C519" s="3"/>
      <c r="D519" s="91" t="s">
        <v>21</v>
      </c>
      <c r="E519" s="91" t="s">
        <v>2067</v>
      </c>
      <c r="F519" s="63">
        <v>2018</v>
      </c>
      <c r="G519" s="63" t="s">
        <v>786</v>
      </c>
      <c r="H519" s="63" t="s">
        <v>2068</v>
      </c>
      <c r="I519" s="63">
        <v>32</v>
      </c>
      <c r="J519" s="63" t="s">
        <v>2069</v>
      </c>
      <c r="K519" s="63" t="s">
        <v>25</v>
      </c>
      <c r="L519" s="62"/>
      <c r="M519" s="3">
        <v>28</v>
      </c>
    </row>
    <row r="520" customHeight="1" spans="1:13">
      <c r="A520" s="162" t="e">
        <f t="shared" si="20"/>
        <v>#VALUE!</v>
      </c>
      <c r="B520" s="63"/>
      <c r="C520" s="63"/>
      <c r="D520" s="158" t="s">
        <v>21</v>
      </c>
      <c r="E520" s="158" t="s">
        <v>2070</v>
      </c>
      <c r="F520" s="122">
        <v>2018</v>
      </c>
      <c r="G520" s="122" t="s">
        <v>119</v>
      </c>
      <c r="H520" s="122" t="s">
        <v>1976</v>
      </c>
      <c r="I520" s="122">
        <v>198</v>
      </c>
      <c r="J520" s="123"/>
      <c r="K520" s="123" t="s">
        <v>25</v>
      </c>
      <c r="L520" s="62"/>
      <c r="M520" s="3">
        <v>28</v>
      </c>
    </row>
    <row r="521" customHeight="1" spans="1:13">
      <c r="A521" s="3" t="s">
        <v>2854</v>
      </c>
      <c r="D521" s="163"/>
      <c r="E521" s="91" t="s">
        <v>2071</v>
      </c>
      <c r="F521" s="3">
        <v>1987</v>
      </c>
      <c r="G521" s="3" t="s">
        <v>102</v>
      </c>
      <c r="H521" s="3" t="s">
        <v>2025</v>
      </c>
      <c r="I521" s="3">
        <v>7</v>
      </c>
      <c r="J521" s="3" t="s">
        <v>2072</v>
      </c>
      <c r="K521" s="3" t="s">
        <v>72</v>
      </c>
      <c r="M521" s="3">
        <v>28</v>
      </c>
    </row>
    <row r="522" customHeight="1" spans="1:13">
      <c r="A522" s="3" t="s">
        <v>2854</v>
      </c>
      <c r="D522" s="163"/>
      <c r="E522" s="91" t="s">
        <v>2073</v>
      </c>
      <c r="F522" s="3">
        <v>1987</v>
      </c>
      <c r="G522" s="3" t="s">
        <v>102</v>
      </c>
      <c r="H522" s="3" t="s">
        <v>1864</v>
      </c>
      <c r="I522" s="3">
        <v>6</v>
      </c>
      <c r="J522" s="3" t="s">
        <v>1567</v>
      </c>
      <c r="K522" s="3" t="s">
        <v>72</v>
      </c>
      <c r="M522" s="3">
        <v>28</v>
      </c>
    </row>
    <row r="523" customHeight="1" spans="1:13">
      <c r="A523" s="3" t="s">
        <v>2854</v>
      </c>
      <c r="D523" s="163"/>
      <c r="E523" s="91" t="s">
        <v>2074</v>
      </c>
      <c r="F523" s="3">
        <v>1987</v>
      </c>
      <c r="G523" s="3" t="s">
        <v>102</v>
      </c>
      <c r="H523" s="3" t="s">
        <v>1965</v>
      </c>
      <c r="I523" s="3">
        <v>8</v>
      </c>
      <c r="J523" s="3" t="s">
        <v>1567</v>
      </c>
      <c r="K523" s="3" t="s">
        <v>72</v>
      </c>
      <c r="M523" s="3">
        <v>28</v>
      </c>
    </row>
    <row r="524" customHeight="1" spans="1:13">
      <c r="A524" s="3" t="s">
        <v>2854</v>
      </c>
      <c r="D524" s="163"/>
      <c r="E524" s="91" t="s">
        <v>2075</v>
      </c>
      <c r="F524" s="3">
        <v>1987</v>
      </c>
      <c r="G524" s="3" t="s">
        <v>102</v>
      </c>
      <c r="H524" s="3" t="s">
        <v>1965</v>
      </c>
      <c r="I524" s="3">
        <v>8</v>
      </c>
      <c r="J524" s="3" t="s">
        <v>1567</v>
      </c>
      <c r="K524" s="3" t="s">
        <v>72</v>
      </c>
      <c r="M524" s="3">
        <v>28</v>
      </c>
    </row>
    <row r="525" customHeight="1" spans="1:13">
      <c r="A525" s="162" t="e">
        <f t="shared" ref="A525:A528" si="21">A524+1</f>
        <v>#VALUE!</v>
      </c>
      <c r="B525" s="3"/>
      <c r="C525" s="3"/>
      <c r="D525" s="91" t="s">
        <v>21</v>
      </c>
      <c r="E525" s="91" t="s">
        <v>2076</v>
      </c>
      <c r="F525" s="122">
        <v>2017</v>
      </c>
      <c r="G525" s="122" t="s">
        <v>1995</v>
      </c>
      <c r="H525" s="122" t="s">
        <v>2077</v>
      </c>
      <c r="I525" s="122">
        <v>263</v>
      </c>
      <c r="J525" s="123"/>
      <c r="K525" s="63" t="s">
        <v>30</v>
      </c>
      <c r="L525" s="62"/>
      <c r="M525" s="3">
        <v>30</v>
      </c>
    </row>
    <row r="526" customHeight="1" spans="1:13">
      <c r="A526" s="162" t="e">
        <f t="shared" si="21"/>
        <v>#VALUE!</v>
      </c>
      <c r="B526" s="3"/>
      <c r="C526" s="3"/>
      <c r="D526" s="91" t="s">
        <v>21</v>
      </c>
      <c r="E526" s="91" t="s">
        <v>2078</v>
      </c>
      <c r="F526" s="63">
        <v>2019</v>
      </c>
      <c r="G526" s="63" t="s">
        <v>884</v>
      </c>
      <c r="H526" s="63" t="s">
        <v>1848</v>
      </c>
      <c r="I526" s="63">
        <v>274</v>
      </c>
      <c r="J526" s="62"/>
      <c r="K526" s="63" t="s">
        <v>25</v>
      </c>
      <c r="L526" s="62"/>
      <c r="M526" s="3">
        <v>30</v>
      </c>
    </row>
    <row r="527" customHeight="1" spans="1:13">
      <c r="A527" s="162" t="e">
        <f t="shared" si="21"/>
        <v>#VALUE!</v>
      </c>
      <c r="B527" s="3"/>
      <c r="C527" s="3"/>
      <c r="D527" s="91" t="s">
        <v>21</v>
      </c>
      <c r="E527" s="91" t="s">
        <v>2079</v>
      </c>
      <c r="F527" s="63">
        <v>2019</v>
      </c>
      <c r="G527" s="63" t="s">
        <v>1649</v>
      </c>
      <c r="H527" s="63" t="s">
        <v>1972</v>
      </c>
      <c r="I527" s="63"/>
      <c r="J527" s="63" t="s">
        <v>173</v>
      </c>
      <c r="K527" s="63" t="s">
        <v>30</v>
      </c>
      <c r="L527" s="62"/>
      <c r="M527" s="3">
        <v>30</v>
      </c>
    </row>
    <row r="528" customHeight="1" spans="1:13">
      <c r="A528" s="162" t="e">
        <f t="shared" si="21"/>
        <v>#VALUE!</v>
      </c>
      <c r="B528" s="3"/>
      <c r="C528" s="3"/>
      <c r="D528" s="91" t="s">
        <v>21</v>
      </c>
      <c r="E528" s="91" t="s">
        <v>2080</v>
      </c>
      <c r="F528" s="63">
        <v>2019</v>
      </c>
      <c r="G528" s="63" t="s">
        <v>884</v>
      </c>
      <c r="H528" s="63" t="s">
        <v>1848</v>
      </c>
      <c r="I528" s="63">
        <v>274</v>
      </c>
      <c r="J528" s="62"/>
      <c r="K528" s="63" t="s">
        <v>25</v>
      </c>
      <c r="L528" s="62"/>
      <c r="M528" s="3">
        <v>30</v>
      </c>
    </row>
    <row r="529" customHeight="1" spans="1:13">
      <c r="A529" s="162">
        <v>11104</v>
      </c>
      <c r="B529" s="143"/>
      <c r="C529" s="143"/>
      <c r="D529" s="144" t="s">
        <v>21</v>
      </c>
      <c r="E529" s="144" t="s">
        <v>2081</v>
      </c>
      <c r="F529" s="140">
        <v>2019</v>
      </c>
      <c r="G529" s="140" t="s">
        <v>1099</v>
      </c>
      <c r="H529" s="140" t="s">
        <v>1848</v>
      </c>
      <c r="I529" s="140">
        <v>161</v>
      </c>
      <c r="J529" s="140"/>
      <c r="K529" s="140" t="s">
        <v>25</v>
      </c>
      <c r="M529" s="3">
        <v>30</v>
      </c>
    </row>
    <row r="530" customHeight="1" spans="1:13">
      <c r="A530" s="162">
        <f t="shared" ref="A530:A533" si="22">A529+1</f>
        <v>11105</v>
      </c>
      <c r="B530" s="143"/>
      <c r="C530" s="143"/>
      <c r="D530" s="144" t="s">
        <v>21</v>
      </c>
      <c r="E530" s="144" t="s">
        <v>2082</v>
      </c>
      <c r="F530" s="140">
        <v>2019</v>
      </c>
      <c r="G530" s="140" t="s">
        <v>1099</v>
      </c>
      <c r="H530" s="140" t="s">
        <v>1848</v>
      </c>
      <c r="I530" s="140">
        <v>161</v>
      </c>
      <c r="J530" s="140"/>
      <c r="K530" s="140" t="s">
        <v>25</v>
      </c>
      <c r="M530" s="3">
        <v>30</v>
      </c>
    </row>
    <row r="531" customHeight="1" spans="1:13">
      <c r="A531" s="162">
        <f t="shared" si="22"/>
        <v>11106</v>
      </c>
      <c r="B531" s="143"/>
      <c r="C531" s="143"/>
      <c r="D531" s="144" t="s">
        <v>21</v>
      </c>
      <c r="E531" s="144" t="s">
        <v>2083</v>
      </c>
      <c r="F531" s="140">
        <v>2019</v>
      </c>
      <c r="G531" s="140" t="s">
        <v>305</v>
      </c>
      <c r="H531" s="140" t="s">
        <v>1449</v>
      </c>
      <c r="I531" s="140">
        <v>172</v>
      </c>
      <c r="J531" s="140"/>
      <c r="K531" s="140" t="s">
        <v>30</v>
      </c>
      <c r="M531" s="3">
        <v>30</v>
      </c>
    </row>
    <row r="532" customHeight="1" spans="1:13">
      <c r="A532" s="162">
        <f t="shared" si="22"/>
        <v>11107</v>
      </c>
      <c r="B532" s="143"/>
      <c r="C532" s="143"/>
      <c r="D532" s="144" t="s">
        <v>21</v>
      </c>
      <c r="E532" s="144" t="s">
        <v>2084</v>
      </c>
      <c r="F532" s="140">
        <v>2019</v>
      </c>
      <c r="G532" s="140" t="s">
        <v>305</v>
      </c>
      <c r="H532" s="140" t="s">
        <v>1449</v>
      </c>
      <c r="I532" s="140">
        <v>172</v>
      </c>
      <c r="J532" s="140"/>
      <c r="K532" s="140" t="s">
        <v>30</v>
      </c>
      <c r="M532" s="3">
        <v>30</v>
      </c>
    </row>
    <row r="533" customHeight="1" spans="1:13">
      <c r="A533" s="162">
        <f t="shared" si="22"/>
        <v>11108</v>
      </c>
      <c r="B533" s="143"/>
      <c r="C533" s="143"/>
      <c r="D533" s="144" t="s">
        <v>21</v>
      </c>
      <c r="E533" s="144" t="s">
        <v>2085</v>
      </c>
      <c r="F533" s="140">
        <v>2019</v>
      </c>
      <c r="G533" s="140" t="s">
        <v>956</v>
      </c>
      <c r="H533" s="140" t="s">
        <v>1848</v>
      </c>
      <c r="I533" s="140">
        <v>165</v>
      </c>
      <c r="J533" s="140"/>
      <c r="K533" s="140" t="s">
        <v>25</v>
      </c>
      <c r="M533" s="3">
        <v>30</v>
      </c>
    </row>
    <row r="534" customHeight="1" spans="1:13">
      <c r="A534" s="162" t="e">
        <f>'Drop 1 TCG'!A16+1</f>
        <v>#VALUE!</v>
      </c>
      <c r="B534" s="143"/>
      <c r="C534" s="143"/>
      <c r="D534" s="144" t="s">
        <v>21</v>
      </c>
      <c r="E534" s="144" t="s">
        <v>2086</v>
      </c>
      <c r="F534" s="140">
        <v>2019</v>
      </c>
      <c r="G534" s="140" t="s">
        <v>786</v>
      </c>
      <c r="H534" s="140" t="s">
        <v>1786</v>
      </c>
      <c r="I534" s="140">
        <v>2</v>
      </c>
      <c r="J534" s="140" t="s">
        <v>2087</v>
      </c>
      <c r="K534" s="140" t="s">
        <v>30</v>
      </c>
      <c r="M534" s="3">
        <v>30</v>
      </c>
    </row>
    <row r="535" customHeight="1" spans="1:13">
      <c r="A535" s="162" t="e">
        <f>'Drop 1 Baseball'!A195+1</f>
        <v>#VALUE!</v>
      </c>
      <c r="D535" s="91" t="s">
        <v>21</v>
      </c>
      <c r="E535" s="91" t="s">
        <v>2088</v>
      </c>
      <c r="F535" s="3">
        <v>2018</v>
      </c>
      <c r="G535" s="3" t="s">
        <v>305</v>
      </c>
      <c r="H535" s="3" t="s">
        <v>2089</v>
      </c>
      <c r="I535" s="3">
        <v>162</v>
      </c>
      <c r="J535" s="3"/>
      <c r="K535" s="3" t="s">
        <v>30</v>
      </c>
      <c r="M535" s="3">
        <v>30</v>
      </c>
    </row>
    <row r="536" customHeight="1" spans="1:13">
      <c r="A536" s="3">
        <v>11783</v>
      </c>
      <c r="D536" s="91" t="s">
        <v>21</v>
      </c>
      <c r="E536" s="91" t="s">
        <v>2090</v>
      </c>
      <c r="F536" s="3">
        <v>2019</v>
      </c>
      <c r="G536" s="3" t="s">
        <v>956</v>
      </c>
      <c r="H536" s="3" t="s">
        <v>1786</v>
      </c>
      <c r="I536" s="3"/>
      <c r="J536" s="3">
        <v>210</v>
      </c>
      <c r="K536" s="3" t="s">
        <v>30</v>
      </c>
      <c r="M536" s="3">
        <v>30</v>
      </c>
    </row>
    <row r="537" customHeight="1" spans="1:13">
      <c r="A537" s="3">
        <v>11853</v>
      </c>
      <c r="D537" s="91" t="s">
        <v>21</v>
      </c>
      <c r="E537" s="91" t="s">
        <v>2091</v>
      </c>
      <c r="F537" s="3">
        <v>1992</v>
      </c>
      <c r="G537" s="3" t="s">
        <v>62</v>
      </c>
      <c r="H537" s="3" t="s">
        <v>1826</v>
      </c>
      <c r="I537" s="3"/>
      <c r="J537" s="3">
        <v>362</v>
      </c>
      <c r="K537" s="3" t="s">
        <v>25</v>
      </c>
      <c r="M537" s="3">
        <v>30</v>
      </c>
    </row>
    <row r="538" customHeight="1" spans="1:13">
      <c r="A538" s="3">
        <v>11854</v>
      </c>
      <c r="D538" s="91" t="s">
        <v>21</v>
      </c>
      <c r="E538" s="91" t="s">
        <v>2092</v>
      </c>
      <c r="F538" s="3">
        <v>1992</v>
      </c>
      <c r="G538" s="3" t="s">
        <v>62</v>
      </c>
      <c r="H538" s="3" t="s">
        <v>1826</v>
      </c>
      <c r="I538" s="3"/>
      <c r="J538" s="3">
        <v>362</v>
      </c>
      <c r="K538" s="3" t="s">
        <v>25</v>
      </c>
      <c r="M538" s="3">
        <v>30</v>
      </c>
    </row>
    <row r="539" customHeight="1" spans="1:13">
      <c r="A539" s="3">
        <v>11855</v>
      </c>
      <c r="D539" s="91" t="s">
        <v>21</v>
      </c>
      <c r="E539" s="91" t="s">
        <v>2093</v>
      </c>
      <c r="F539" s="3">
        <v>1992</v>
      </c>
      <c r="G539" s="3" t="s">
        <v>62</v>
      </c>
      <c r="H539" s="3" t="s">
        <v>1826</v>
      </c>
      <c r="I539" s="3"/>
      <c r="J539" s="3">
        <v>362</v>
      </c>
      <c r="K539" s="3" t="s">
        <v>25</v>
      </c>
      <c r="M539" s="3">
        <v>30</v>
      </c>
    </row>
    <row r="540" customHeight="1" spans="1:13">
      <c r="A540" s="3">
        <v>11856</v>
      </c>
      <c r="D540" s="91" t="s">
        <v>21</v>
      </c>
      <c r="E540" s="91" t="s">
        <v>2094</v>
      </c>
      <c r="F540" s="3">
        <v>1992</v>
      </c>
      <c r="G540" s="3" t="s">
        <v>62</v>
      </c>
      <c r="H540" s="3" t="s">
        <v>1826</v>
      </c>
      <c r="I540" s="3"/>
      <c r="J540" s="3">
        <v>362</v>
      </c>
      <c r="K540" s="3" t="s">
        <v>25</v>
      </c>
      <c r="M540" s="3">
        <v>30</v>
      </c>
    </row>
    <row r="541" customHeight="1" spans="1:13">
      <c r="A541" s="3">
        <v>11857</v>
      </c>
      <c r="D541" s="91" t="s">
        <v>21</v>
      </c>
      <c r="E541" s="91" t="s">
        <v>2095</v>
      </c>
      <c r="F541" s="3">
        <v>1992</v>
      </c>
      <c r="G541" s="3" t="s">
        <v>62</v>
      </c>
      <c r="H541" s="3" t="s">
        <v>1826</v>
      </c>
      <c r="I541" s="3"/>
      <c r="J541" s="3">
        <v>362</v>
      </c>
      <c r="K541" s="3" t="s">
        <v>25</v>
      </c>
      <c r="M541" s="3">
        <v>30</v>
      </c>
    </row>
    <row r="542" customHeight="1" spans="1:13">
      <c r="A542" s="3">
        <v>11858</v>
      </c>
      <c r="D542" s="91" t="s">
        <v>21</v>
      </c>
      <c r="E542" s="91" t="s">
        <v>2096</v>
      </c>
      <c r="F542" s="3">
        <v>1992</v>
      </c>
      <c r="G542" s="3" t="s">
        <v>62</v>
      </c>
      <c r="H542" s="3" t="s">
        <v>1826</v>
      </c>
      <c r="I542" s="3"/>
      <c r="J542" s="3">
        <v>362</v>
      </c>
      <c r="K542" s="3" t="s">
        <v>72</v>
      </c>
      <c r="M542" s="3">
        <v>30</v>
      </c>
    </row>
    <row r="543" customHeight="1" spans="1:13">
      <c r="A543" s="3">
        <v>11859</v>
      </c>
      <c r="D543" s="91" t="s">
        <v>21</v>
      </c>
      <c r="E543" s="237" t="s">
        <v>2097</v>
      </c>
      <c r="F543" s="3">
        <v>1992</v>
      </c>
      <c r="G543" s="45" t="s">
        <v>62</v>
      </c>
      <c r="H543" s="45" t="s">
        <v>1826</v>
      </c>
      <c r="I543" s="45"/>
      <c r="J543" s="65">
        <v>362</v>
      </c>
      <c r="K543" s="45" t="s">
        <v>72</v>
      </c>
      <c r="M543" s="3">
        <v>30</v>
      </c>
    </row>
    <row r="544" customHeight="1" spans="1:13">
      <c r="A544" s="3">
        <v>11860</v>
      </c>
      <c r="D544" s="91" t="s">
        <v>21</v>
      </c>
      <c r="E544" s="237" t="s">
        <v>2098</v>
      </c>
      <c r="F544" s="3">
        <v>1992</v>
      </c>
      <c r="G544" s="45" t="s">
        <v>62</v>
      </c>
      <c r="H544" s="45" t="s">
        <v>1826</v>
      </c>
      <c r="I544" s="45"/>
      <c r="J544" s="65">
        <v>362</v>
      </c>
      <c r="K544" s="45" t="s">
        <v>72</v>
      </c>
      <c r="M544" s="3">
        <v>30</v>
      </c>
    </row>
    <row r="545" customHeight="1" spans="1:13">
      <c r="A545" s="3">
        <v>11861</v>
      </c>
      <c r="D545" s="91" t="s">
        <v>21</v>
      </c>
      <c r="E545" s="237" t="s">
        <v>2099</v>
      </c>
      <c r="F545" s="3">
        <v>1992</v>
      </c>
      <c r="G545" s="45" t="s">
        <v>62</v>
      </c>
      <c r="H545" s="45" t="s">
        <v>1826</v>
      </c>
      <c r="I545" s="45"/>
      <c r="J545" s="65">
        <v>362</v>
      </c>
      <c r="K545" s="45" t="s">
        <v>72</v>
      </c>
      <c r="M545" s="3">
        <v>30</v>
      </c>
    </row>
    <row r="546" customHeight="1" spans="1:13">
      <c r="A546" s="3">
        <v>11862</v>
      </c>
      <c r="D546" s="91" t="s">
        <v>21</v>
      </c>
      <c r="E546" s="237" t="s">
        <v>2100</v>
      </c>
      <c r="F546" s="3">
        <v>1992</v>
      </c>
      <c r="G546" s="45" t="s">
        <v>62</v>
      </c>
      <c r="H546" s="45" t="s">
        <v>1826</v>
      </c>
      <c r="I546" s="45"/>
      <c r="J546" s="65">
        <v>362</v>
      </c>
      <c r="K546" s="45" t="s">
        <v>72</v>
      </c>
      <c r="M546" s="3">
        <v>30</v>
      </c>
    </row>
    <row r="547" customHeight="1" spans="1:13">
      <c r="A547" s="3">
        <v>11864</v>
      </c>
      <c r="D547" s="91" t="s">
        <v>21</v>
      </c>
      <c r="E547" s="237" t="s">
        <v>2101</v>
      </c>
      <c r="F547" s="65">
        <v>1987</v>
      </c>
      <c r="G547" s="45" t="s">
        <v>62</v>
      </c>
      <c r="H547" s="45" t="s">
        <v>1826</v>
      </c>
      <c r="I547" s="45"/>
      <c r="J547" s="65">
        <v>362</v>
      </c>
      <c r="K547" s="45" t="s">
        <v>72</v>
      </c>
      <c r="M547" s="3">
        <v>30</v>
      </c>
    </row>
    <row r="548" customHeight="1" spans="1:13">
      <c r="A548" s="3">
        <v>11912</v>
      </c>
      <c r="D548" s="91" t="s">
        <v>21</v>
      </c>
      <c r="E548" s="3">
        <v>55010420</v>
      </c>
      <c r="F548" s="3">
        <v>1981</v>
      </c>
      <c r="G548" s="3" t="s">
        <v>62</v>
      </c>
      <c r="H548" s="3" t="s">
        <v>1933</v>
      </c>
      <c r="I548" s="3" t="s">
        <v>1953</v>
      </c>
      <c r="J548" s="3">
        <v>101</v>
      </c>
      <c r="K548" s="3" t="s">
        <v>666</v>
      </c>
      <c r="M548" s="3">
        <v>30</v>
      </c>
    </row>
    <row r="549" customHeight="1" spans="1:13">
      <c r="A549" s="3">
        <v>11951</v>
      </c>
      <c r="D549" s="91" t="s">
        <v>21</v>
      </c>
      <c r="E549" s="91" t="s">
        <v>2102</v>
      </c>
      <c r="F549" s="3">
        <v>1990</v>
      </c>
      <c r="G549" s="3" t="s">
        <v>2103</v>
      </c>
      <c r="H549" s="3" t="s">
        <v>2104</v>
      </c>
      <c r="J549" s="3" t="s">
        <v>2105</v>
      </c>
      <c r="K549" s="3" t="s">
        <v>25</v>
      </c>
      <c r="M549" s="3">
        <v>30</v>
      </c>
    </row>
    <row r="550" customHeight="1" spans="1:13">
      <c r="A550" s="3">
        <v>11965</v>
      </c>
      <c r="D550" s="91" t="s">
        <v>21</v>
      </c>
      <c r="E550" s="3">
        <v>55426555</v>
      </c>
      <c r="F550" s="3">
        <v>1989</v>
      </c>
      <c r="G550" s="3" t="s">
        <v>102</v>
      </c>
      <c r="H550" s="3" t="s">
        <v>1933</v>
      </c>
      <c r="J550" s="3">
        <v>8</v>
      </c>
      <c r="K550" s="3" t="s">
        <v>25</v>
      </c>
      <c r="M550" s="3">
        <v>30</v>
      </c>
    </row>
    <row r="551" customHeight="1" spans="1:13">
      <c r="A551" s="3">
        <v>11966</v>
      </c>
      <c r="D551" s="91" t="s">
        <v>21</v>
      </c>
      <c r="E551" s="3">
        <v>55426556</v>
      </c>
      <c r="F551" s="3">
        <v>1989</v>
      </c>
      <c r="G551" s="3" t="s">
        <v>102</v>
      </c>
      <c r="H551" s="3" t="s">
        <v>1933</v>
      </c>
      <c r="J551" s="3">
        <v>8</v>
      </c>
      <c r="K551" s="3" t="s">
        <v>25</v>
      </c>
      <c r="M551" s="3">
        <v>30</v>
      </c>
    </row>
    <row r="552" customHeight="1" spans="1:13">
      <c r="A552" s="3">
        <v>11967</v>
      </c>
      <c r="D552" s="91" t="s">
        <v>21</v>
      </c>
      <c r="E552" s="3">
        <v>55426557</v>
      </c>
      <c r="F552" s="3">
        <v>1989</v>
      </c>
      <c r="G552" s="3" t="s">
        <v>102</v>
      </c>
      <c r="H552" s="3" t="s">
        <v>1933</v>
      </c>
      <c r="J552" s="3">
        <v>8</v>
      </c>
      <c r="K552" s="3" t="s">
        <v>25</v>
      </c>
      <c r="M552" s="3">
        <v>30</v>
      </c>
    </row>
    <row r="553" customHeight="1" spans="1:13">
      <c r="A553" s="3">
        <v>11968</v>
      </c>
      <c r="D553" s="91" t="s">
        <v>21</v>
      </c>
      <c r="E553" s="3">
        <v>52286716</v>
      </c>
      <c r="F553" s="3">
        <v>1992</v>
      </c>
      <c r="G553" s="3" t="s">
        <v>62</v>
      </c>
      <c r="H553" s="3" t="s">
        <v>2106</v>
      </c>
      <c r="J553" s="3">
        <v>362</v>
      </c>
      <c r="K553" s="3" t="s">
        <v>25</v>
      </c>
      <c r="M553" s="3">
        <v>30</v>
      </c>
    </row>
    <row r="554" customHeight="1" spans="1:13">
      <c r="A554" s="3">
        <v>11969</v>
      </c>
      <c r="D554" s="91" t="s">
        <v>21</v>
      </c>
      <c r="E554" s="3">
        <v>52286718</v>
      </c>
      <c r="F554" s="3">
        <v>1992</v>
      </c>
      <c r="G554" s="3" t="s">
        <v>62</v>
      </c>
      <c r="H554" s="3" t="s">
        <v>2106</v>
      </c>
      <c r="J554" s="3">
        <v>362</v>
      </c>
      <c r="K554" s="3" t="s">
        <v>25</v>
      </c>
      <c r="M554" s="3">
        <v>30</v>
      </c>
    </row>
    <row r="555" customHeight="1" spans="1:13">
      <c r="A555" s="3">
        <v>11970</v>
      </c>
      <c r="D555" s="91" t="s">
        <v>21</v>
      </c>
      <c r="E555" s="91" t="s">
        <v>2107</v>
      </c>
      <c r="F555" s="3">
        <v>1992</v>
      </c>
      <c r="G555" s="3" t="s">
        <v>62</v>
      </c>
      <c r="H555" s="3" t="s">
        <v>2106</v>
      </c>
      <c r="J555" s="3">
        <v>362</v>
      </c>
      <c r="K555" s="3" t="s">
        <v>25</v>
      </c>
      <c r="M555" s="3">
        <v>30</v>
      </c>
    </row>
    <row r="556" customHeight="1" spans="1:13">
      <c r="A556" s="3">
        <v>11999</v>
      </c>
      <c r="D556" s="91" t="s">
        <v>21</v>
      </c>
      <c r="E556" s="91" t="s">
        <v>2108</v>
      </c>
      <c r="F556" s="3">
        <v>1988</v>
      </c>
      <c r="G556" s="3" t="s">
        <v>102</v>
      </c>
      <c r="H556" s="3" t="s">
        <v>1933</v>
      </c>
      <c r="J556" s="3">
        <v>9</v>
      </c>
      <c r="K556" s="3" t="s">
        <v>72</v>
      </c>
      <c r="M556" s="3">
        <v>30</v>
      </c>
    </row>
    <row r="557" customHeight="1" spans="1:13">
      <c r="A557" s="3">
        <v>12000</v>
      </c>
      <c r="D557" s="91" t="s">
        <v>21</v>
      </c>
      <c r="E557" s="91" t="s">
        <v>2109</v>
      </c>
      <c r="F557" s="3">
        <v>1988</v>
      </c>
      <c r="G557" s="3" t="s">
        <v>102</v>
      </c>
      <c r="H557" s="3" t="s">
        <v>1933</v>
      </c>
      <c r="J557" s="3">
        <v>9</v>
      </c>
      <c r="K557" s="3" t="s">
        <v>72</v>
      </c>
      <c r="M557" s="3">
        <v>30</v>
      </c>
    </row>
    <row r="558" customHeight="1" spans="1:13">
      <c r="A558" s="3">
        <v>12046</v>
      </c>
      <c r="D558" s="91" t="s">
        <v>21</v>
      </c>
      <c r="E558" s="3">
        <v>81259403</v>
      </c>
      <c r="F558" s="3">
        <v>1988</v>
      </c>
      <c r="G558" s="3" t="s">
        <v>102</v>
      </c>
      <c r="H558" s="3" t="s">
        <v>1864</v>
      </c>
      <c r="I558" s="3" t="s">
        <v>1865</v>
      </c>
      <c r="J558" s="3">
        <v>129</v>
      </c>
      <c r="K558" s="3" t="s">
        <v>25</v>
      </c>
      <c r="M558" s="3">
        <v>30</v>
      </c>
    </row>
    <row r="559" customHeight="1" spans="1:13">
      <c r="A559" s="3">
        <v>12047</v>
      </c>
      <c r="D559" s="91" t="s">
        <v>21</v>
      </c>
      <c r="E559" s="91" t="s">
        <v>2110</v>
      </c>
      <c r="F559" s="3">
        <v>1988</v>
      </c>
      <c r="G559" s="3" t="s">
        <v>102</v>
      </c>
      <c r="H559" s="3" t="s">
        <v>1864</v>
      </c>
      <c r="I559" s="3" t="s">
        <v>1865</v>
      </c>
      <c r="J559" s="3">
        <v>129</v>
      </c>
      <c r="K559" s="3" t="s">
        <v>25</v>
      </c>
      <c r="M559" s="3">
        <v>30</v>
      </c>
    </row>
    <row r="560" customHeight="1" spans="1:13">
      <c r="A560" s="3">
        <v>12095</v>
      </c>
      <c r="D560" s="91" t="s">
        <v>21</v>
      </c>
      <c r="E560" s="91" t="s">
        <v>2111</v>
      </c>
      <c r="F560" s="3">
        <v>1987</v>
      </c>
      <c r="G560" s="3" t="s">
        <v>1969</v>
      </c>
      <c r="H560" s="3" t="s">
        <v>1943</v>
      </c>
      <c r="I560" s="3"/>
      <c r="J560" s="3">
        <v>3</v>
      </c>
      <c r="K560" s="3" t="s">
        <v>666</v>
      </c>
      <c r="M560" s="3">
        <v>30</v>
      </c>
    </row>
    <row r="561" customHeight="1" spans="1:13">
      <c r="A561" s="3">
        <v>12155</v>
      </c>
      <c r="D561" s="91" t="s">
        <v>149</v>
      </c>
      <c r="E561" s="91" t="s">
        <v>2112</v>
      </c>
      <c r="F561" s="3">
        <v>2019</v>
      </c>
      <c r="G561" s="3" t="s">
        <v>1161</v>
      </c>
      <c r="H561" s="3" t="s">
        <v>1786</v>
      </c>
      <c r="J561" s="3">
        <v>209</v>
      </c>
      <c r="K561" s="3" t="s">
        <v>155</v>
      </c>
      <c r="M561" s="3">
        <v>30</v>
      </c>
    </row>
    <row r="562" customHeight="1" spans="1:13">
      <c r="A562" s="3">
        <v>12215</v>
      </c>
      <c r="D562" s="91" t="s">
        <v>21</v>
      </c>
      <c r="E562" s="91" t="s">
        <v>2113</v>
      </c>
      <c r="F562" s="3">
        <v>1988</v>
      </c>
      <c r="G562" s="3" t="s">
        <v>102</v>
      </c>
      <c r="H562" s="3" t="s">
        <v>2114</v>
      </c>
      <c r="I562" s="3">
        <v>16</v>
      </c>
      <c r="J562" s="3" t="s">
        <v>105</v>
      </c>
      <c r="K562" s="3" t="s">
        <v>25</v>
      </c>
      <c r="M562" s="3">
        <v>30</v>
      </c>
    </row>
    <row r="563" customHeight="1" spans="1:13">
      <c r="A563" s="3">
        <f t="shared" ref="A563:A564" si="23">A562+1</f>
        <v>12216</v>
      </c>
      <c r="D563" s="91" t="s">
        <v>21</v>
      </c>
      <c r="E563" s="91" t="s">
        <v>2115</v>
      </c>
      <c r="F563" s="3">
        <v>1988</v>
      </c>
      <c r="G563" s="3" t="s">
        <v>102</v>
      </c>
      <c r="H563" s="3" t="s">
        <v>2114</v>
      </c>
      <c r="I563" s="3">
        <v>16</v>
      </c>
      <c r="J563" s="3" t="s">
        <v>105</v>
      </c>
      <c r="K563" s="3" t="s">
        <v>25</v>
      </c>
      <c r="M563" s="3">
        <v>30</v>
      </c>
    </row>
    <row r="564" customHeight="1" spans="1:13">
      <c r="A564" s="3">
        <f t="shared" si="23"/>
        <v>12217</v>
      </c>
      <c r="D564" s="91" t="s">
        <v>21</v>
      </c>
      <c r="E564" s="91" t="s">
        <v>2116</v>
      </c>
      <c r="F564" s="3">
        <v>1988</v>
      </c>
      <c r="G564" s="3" t="s">
        <v>102</v>
      </c>
      <c r="H564" s="3" t="s">
        <v>2114</v>
      </c>
      <c r="I564" s="3">
        <v>16</v>
      </c>
      <c r="J564" s="3" t="s">
        <v>105</v>
      </c>
      <c r="K564" s="3" t="s">
        <v>25</v>
      </c>
      <c r="M564" s="3">
        <v>30</v>
      </c>
    </row>
    <row r="565" customHeight="1" spans="1:13">
      <c r="A565" s="3">
        <v>12400</v>
      </c>
      <c r="D565" s="91" t="s">
        <v>21</v>
      </c>
      <c r="E565" s="91" t="s">
        <v>2117</v>
      </c>
      <c r="F565" s="3">
        <v>1987</v>
      </c>
      <c r="G565" s="3" t="s">
        <v>102</v>
      </c>
      <c r="H565" s="3" t="s">
        <v>1864</v>
      </c>
      <c r="I565" s="3">
        <v>6</v>
      </c>
      <c r="J565" s="3" t="s">
        <v>1567</v>
      </c>
      <c r="K565" s="3" t="s">
        <v>72</v>
      </c>
      <c r="M565" s="3">
        <v>30</v>
      </c>
    </row>
    <row r="566" customHeight="1" spans="1:13">
      <c r="A566" s="3">
        <v>12401</v>
      </c>
      <c r="D566" s="91" t="s">
        <v>21</v>
      </c>
      <c r="E566" s="91" t="s">
        <v>2118</v>
      </c>
      <c r="F566" s="3">
        <v>1987</v>
      </c>
      <c r="G566" s="3" t="s">
        <v>102</v>
      </c>
      <c r="H566" s="3" t="s">
        <v>1864</v>
      </c>
      <c r="I566" s="3">
        <v>6</v>
      </c>
      <c r="J566" s="3" t="s">
        <v>1567</v>
      </c>
      <c r="K566" s="3" t="s">
        <v>72</v>
      </c>
      <c r="M566" s="3">
        <v>30</v>
      </c>
    </row>
    <row r="567" customHeight="1" spans="1:13">
      <c r="A567" s="3">
        <v>12402</v>
      </c>
      <c r="D567" s="91" t="s">
        <v>21</v>
      </c>
      <c r="E567" s="91" t="s">
        <v>2119</v>
      </c>
      <c r="F567" s="3">
        <v>1987</v>
      </c>
      <c r="G567" s="3" t="s">
        <v>102</v>
      </c>
      <c r="H567" s="3" t="s">
        <v>1864</v>
      </c>
      <c r="I567" s="3">
        <v>6</v>
      </c>
      <c r="J567" s="3" t="s">
        <v>1567</v>
      </c>
      <c r="K567" s="3" t="s">
        <v>72</v>
      </c>
      <c r="M567" s="3">
        <v>30</v>
      </c>
    </row>
    <row r="568" customHeight="1" spans="1:13">
      <c r="A568" s="3">
        <v>12403</v>
      </c>
      <c r="D568" s="91" t="s">
        <v>21</v>
      </c>
      <c r="E568" s="91" t="s">
        <v>2120</v>
      </c>
      <c r="F568" s="3">
        <v>1987</v>
      </c>
      <c r="G568" s="3" t="s">
        <v>102</v>
      </c>
      <c r="H568" s="3" t="s">
        <v>1864</v>
      </c>
      <c r="I568" s="3">
        <v>6</v>
      </c>
      <c r="J568" s="3" t="s">
        <v>1567</v>
      </c>
      <c r="K568" s="3" t="s">
        <v>72</v>
      </c>
      <c r="M568" s="3">
        <v>30</v>
      </c>
    </row>
    <row r="569" customHeight="1" spans="1:13">
      <c r="A569" s="3">
        <v>12404</v>
      </c>
      <c r="D569" s="91" t="s">
        <v>21</v>
      </c>
      <c r="E569" s="91" t="s">
        <v>2121</v>
      </c>
      <c r="F569" s="3">
        <v>1987</v>
      </c>
      <c r="G569" s="3" t="s">
        <v>102</v>
      </c>
      <c r="H569" s="3" t="s">
        <v>1864</v>
      </c>
      <c r="I569" s="3">
        <v>6</v>
      </c>
      <c r="J569" s="3" t="s">
        <v>1567</v>
      </c>
      <c r="K569" s="3" t="s">
        <v>72</v>
      </c>
      <c r="M569" s="3">
        <v>30</v>
      </c>
    </row>
    <row r="570" customHeight="1" spans="1:13">
      <c r="A570" s="3">
        <v>12407</v>
      </c>
      <c r="D570" s="91" t="s">
        <v>21</v>
      </c>
      <c r="E570" s="91" t="s">
        <v>2122</v>
      </c>
      <c r="F570" s="3">
        <v>1988</v>
      </c>
      <c r="G570" s="3" t="s">
        <v>102</v>
      </c>
      <c r="H570" s="3" t="s">
        <v>2114</v>
      </c>
      <c r="I570" s="3">
        <v>16</v>
      </c>
      <c r="J570" s="3" t="s">
        <v>105</v>
      </c>
      <c r="K570" s="3" t="s">
        <v>25</v>
      </c>
      <c r="M570" s="3">
        <v>30</v>
      </c>
    </row>
    <row r="571" customHeight="1" spans="1:13">
      <c r="A571" s="3">
        <v>12408</v>
      </c>
      <c r="D571" s="91" t="s">
        <v>21</v>
      </c>
      <c r="E571" s="91" t="s">
        <v>2123</v>
      </c>
      <c r="F571" s="3">
        <v>1988</v>
      </c>
      <c r="G571" s="3" t="s">
        <v>102</v>
      </c>
      <c r="H571" s="3" t="s">
        <v>2114</v>
      </c>
      <c r="I571" s="3">
        <v>16</v>
      </c>
      <c r="J571" s="3" t="s">
        <v>105</v>
      </c>
      <c r="K571" s="3" t="s">
        <v>25</v>
      </c>
      <c r="M571" s="3">
        <v>30</v>
      </c>
    </row>
    <row r="572" customHeight="1" spans="1:13">
      <c r="A572" s="3" t="s">
        <v>2854</v>
      </c>
      <c r="D572" s="163"/>
      <c r="E572" s="91" t="s">
        <v>2124</v>
      </c>
      <c r="F572" s="3">
        <v>1990</v>
      </c>
      <c r="G572" s="3" t="s">
        <v>2125</v>
      </c>
      <c r="H572" s="3" t="s">
        <v>288</v>
      </c>
      <c r="I572" s="3">
        <v>41</v>
      </c>
      <c r="J572" s="3" t="s">
        <v>105</v>
      </c>
      <c r="K572" s="3" t="s">
        <v>25</v>
      </c>
      <c r="M572" s="3">
        <v>30</v>
      </c>
    </row>
    <row r="573" customHeight="1" spans="1:13">
      <c r="A573" s="3" t="s">
        <v>2854</v>
      </c>
      <c r="D573" s="163"/>
      <c r="E573" s="91" t="s">
        <v>2126</v>
      </c>
      <c r="F573" s="3">
        <v>1987</v>
      </c>
      <c r="G573" s="3" t="s">
        <v>102</v>
      </c>
      <c r="H573" s="3" t="s">
        <v>2127</v>
      </c>
      <c r="I573" s="3">
        <v>80</v>
      </c>
      <c r="J573" s="3" t="s">
        <v>105</v>
      </c>
      <c r="K573" s="3" t="s">
        <v>72</v>
      </c>
      <c r="M573" s="3">
        <v>30</v>
      </c>
    </row>
    <row r="574" customHeight="1" spans="1:13">
      <c r="A574" s="3" t="s">
        <v>2854</v>
      </c>
      <c r="D574" s="163"/>
      <c r="E574" s="91" t="s">
        <v>2128</v>
      </c>
      <c r="F574" s="3">
        <v>1987</v>
      </c>
      <c r="G574" s="3" t="s">
        <v>102</v>
      </c>
      <c r="H574" s="3" t="s">
        <v>2127</v>
      </c>
      <c r="I574" s="3">
        <v>80</v>
      </c>
      <c r="J574" s="3" t="s">
        <v>105</v>
      </c>
      <c r="K574" s="3" t="s">
        <v>72</v>
      </c>
      <c r="M574" s="3">
        <v>30</v>
      </c>
    </row>
    <row r="575" customHeight="1" spans="1:13">
      <c r="A575" s="3" t="s">
        <v>2854</v>
      </c>
      <c r="D575" s="163"/>
      <c r="E575" s="91" t="s">
        <v>2129</v>
      </c>
      <c r="F575" s="3">
        <v>1987</v>
      </c>
      <c r="G575" s="3" t="s">
        <v>102</v>
      </c>
      <c r="H575" s="3" t="s">
        <v>2127</v>
      </c>
      <c r="I575" s="3">
        <v>80</v>
      </c>
      <c r="J575" s="3" t="s">
        <v>105</v>
      </c>
      <c r="K575" s="3" t="s">
        <v>72</v>
      </c>
      <c r="M575" s="3">
        <v>30</v>
      </c>
    </row>
    <row r="576" customHeight="1" spans="1:13">
      <c r="A576" s="3" t="s">
        <v>2854</v>
      </c>
      <c r="D576" s="163"/>
      <c r="E576" s="91" t="s">
        <v>2130</v>
      </c>
      <c r="F576" s="3">
        <v>1987</v>
      </c>
      <c r="G576" s="3" t="s">
        <v>102</v>
      </c>
      <c r="H576" s="3" t="s">
        <v>2127</v>
      </c>
      <c r="I576" s="3">
        <v>80</v>
      </c>
      <c r="J576" s="3" t="s">
        <v>105</v>
      </c>
      <c r="K576" s="3" t="s">
        <v>72</v>
      </c>
      <c r="M576" s="3">
        <v>30</v>
      </c>
    </row>
    <row r="577" customHeight="1" spans="1:13">
      <c r="A577" s="3" t="s">
        <v>2854</v>
      </c>
      <c r="D577" s="163"/>
      <c r="E577" s="91" t="s">
        <v>2131</v>
      </c>
      <c r="F577" s="3">
        <v>1987</v>
      </c>
      <c r="G577" s="3" t="s">
        <v>102</v>
      </c>
      <c r="H577" s="3" t="s">
        <v>2132</v>
      </c>
      <c r="I577" s="3">
        <v>9</v>
      </c>
      <c r="J577" s="3" t="s">
        <v>1567</v>
      </c>
      <c r="K577" s="3" t="s">
        <v>25</v>
      </c>
      <c r="M577" s="3">
        <v>30</v>
      </c>
    </row>
    <row r="578" customHeight="1" spans="1:13">
      <c r="A578" s="3" t="s">
        <v>2854</v>
      </c>
      <c r="D578" s="163"/>
      <c r="E578" s="91" t="s">
        <v>2131</v>
      </c>
      <c r="F578" s="3">
        <v>1987</v>
      </c>
      <c r="G578" s="3" t="s">
        <v>102</v>
      </c>
      <c r="H578" s="3" t="s">
        <v>2132</v>
      </c>
      <c r="I578" s="3">
        <v>9</v>
      </c>
      <c r="J578" s="3" t="s">
        <v>1567</v>
      </c>
      <c r="K578" s="3" t="s">
        <v>25</v>
      </c>
      <c r="M578" s="3">
        <v>30</v>
      </c>
    </row>
    <row r="579" customHeight="1" spans="1:13">
      <c r="A579" s="3" t="s">
        <v>2854</v>
      </c>
      <c r="D579" s="91" t="s">
        <v>21</v>
      </c>
      <c r="E579" s="91" t="s">
        <v>2133</v>
      </c>
      <c r="F579" s="3">
        <v>1993</v>
      </c>
      <c r="G579" s="3" t="s">
        <v>322</v>
      </c>
      <c r="H579" s="3" t="s">
        <v>1826</v>
      </c>
      <c r="I579" s="3">
        <v>3</v>
      </c>
      <c r="J579" s="3" t="s">
        <v>105</v>
      </c>
      <c r="K579" s="3" t="s">
        <v>25</v>
      </c>
      <c r="M579" s="3">
        <v>30</v>
      </c>
    </row>
    <row r="580" customHeight="1" spans="1:13">
      <c r="A580" s="3" t="s">
        <v>2854</v>
      </c>
      <c r="D580" s="91" t="s">
        <v>21</v>
      </c>
      <c r="E580" s="91" t="s">
        <v>2134</v>
      </c>
      <c r="F580" s="3">
        <v>1981</v>
      </c>
      <c r="G580" s="3" t="s">
        <v>62</v>
      </c>
      <c r="H580" s="3" t="s">
        <v>1933</v>
      </c>
      <c r="I580" s="3">
        <v>101</v>
      </c>
      <c r="J580" s="3" t="s">
        <v>2036</v>
      </c>
      <c r="K580" s="3" t="s">
        <v>666</v>
      </c>
      <c r="M580" s="3">
        <v>30</v>
      </c>
    </row>
    <row r="581" customHeight="1" spans="1:13">
      <c r="A581" s="3" t="s">
        <v>2854</v>
      </c>
      <c r="D581" s="91" t="s">
        <v>21</v>
      </c>
      <c r="E581" s="91" t="s">
        <v>2135</v>
      </c>
      <c r="F581" s="3">
        <v>1981</v>
      </c>
      <c r="G581" s="3" t="s">
        <v>62</v>
      </c>
      <c r="H581" s="3" t="s">
        <v>1933</v>
      </c>
      <c r="I581" s="3">
        <v>101</v>
      </c>
      <c r="J581" s="3" t="s">
        <v>2036</v>
      </c>
      <c r="K581" s="3" t="s">
        <v>666</v>
      </c>
      <c r="M581" s="3">
        <v>30</v>
      </c>
    </row>
    <row r="582" customHeight="1" spans="1:13">
      <c r="A582" s="3" t="s">
        <v>2854</v>
      </c>
      <c r="D582" s="91" t="s">
        <v>21</v>
      </c>
      <c r="E582" s="91" t="s">
        <v>2136</v>
      </c>
      <c r="F582" s="3">
        <v>1981</v>
      </c>
      <c r="G582" s="3" t="s">
        <v>62</v>
      </c>
      <c r="H582" s="3" t="s">
        <v>1933</v>
      </c>
      <c r="I582" s="3">
        <v>101</v>
      </c>
      <c r="J582" s="3" t="s">
        <v>2036</v>
      </c>
      <c r="K582" s="3" t="s">
        <v>666</v>
      </c>
      <c r="M582" s="3">
        <v>30</v>
      </c>
    </row>
    <row r="583" customHeight="1" spans="1:13">
      <c r="A583" s="3" t="s">
        <v>2854</v>
      </c>
      <c r="D583" s="91" t="s">
        <v>21</v>
      </c>
      <c r="E583" s="91" t="s">
        <v>2137</v>
      </c>
      <c r="F583" s="3">
        <v>1981</v>
      </c>
      <c r="G583" s="3" t="s">
        <v>62</v>
      </c>
      <c r="H583" s="3" t="s">
        <v>1933</v>
      </c>
      <c r="I583" s="3">
        <v>101</v>
      </c>
      <c r="J583" s="3" t="s">
        <v>2036</v>
      </c>
      <c r="K583" s="3" t="s">
        <v>666</v>
      </c>
      <c r="M583" s="3">
        <v>30</v>
      </c>
    </row>
    <row r="584" customHeight="1" spans="1:13">
      <c r="A584" s="3" t="s">
        <v>2854</v>
      </c>
      <c r="D584" s="91" t="s">
        <v>21</v>
      </c>
      <c r="E584" s="91" t="s">
        <v>2138</v>
      </c>
      <c r="F584" s="3">
        <v>1981</v>
      </c>
      <c r="G584" s="3" t="s">
        <v>62</v>
      </c>
      <c r="H584" s="3" t="s">
        <v>1933</v>
      </c>
      <c r="I584" s="3">
        <v>101</v>
      </c>
      <c r="J584" s="3" t="s">
        <v>2036</v>
      </c>
      <c r="K584" s="3" t="s">
        <v>666</v>
      </c>
      <c r="M584" s="3">
        <v>30</v>
      </c>
    </row>
    <row r="585" customHeight="1" spans="1:13">
      <c r="A585" s="3" t="s">
        <v>2854</v>
      </c>
      <c r="D585" s="91" t="s">
        <v>21</v>
      </c>
      <c r="E585" s="91" t="s">
        <v>2139</v>
      </c>
      <c r="F585" s="3">
        <v>1981</v>
      </c>
      <c r="G585" s="3" t="s">
        <v>62</v>
      </c>
      <c r="H585" s="3" t="s">
        <v>1933</v>
      </c>
      <c r="I585" s="3">
        <v>101</v>
      </c>
      <c r="J585" s="3" t="s">
        <v>2036</v>
      </c>
      <c r="K585" s="3" t="s">
        <v>666</v>
      </c>
      <c r="M585" s="3">
        <v>30</v>
      </c>
    </row>
    <row r="586" customHeight="1" spans="1:13">
      <c r="A586" s="3" t="s">
        <v>2854</v>
      </c>
      <c r="D586" s="91" t="s">
        <v>21</v>
      </c>
      <c r="E586" s="91" t="s">
        <v>2140</v>
      </c>
      <c r="F586" s="3">
        <v>1981</v>
      </c>
      <c r="G586" s="3" t="s">
        <v>62</v>
      </c>
      <c r="H586" s="3" t="s">
        <v>1933</v>
      </c>
      <c r="I586" s="3">
        <v>101</v>
      </c>
      <c r="J586" s="3" t="s">
        <v>2036</v>
      </c>
      <c r="K586" s="3" t="s">
        <v>666</v>
      </c>
      <c r="M586" s="3">
        <v>30</v>
      </c>
    </row>
    <row r="587" customHeight="1" spans="1:13">
      <c r="A587" s="3" t="s">
        <v>2854</v>
      </c>
      <c r="D587" s="91" t="s">
        <v>21</v>
      </c>
      <c r="E587" s="91" t="s">
        <v>2141</v>
      </c>
      <c r="F587" s="3">
        <v>1981</v>
      </c>
      <c r="G587" s="3" t="s">
        <v>62</v>
      </c>
      <c r="H587" s="3" t="s">
        <v>1933</v>
      </c>
      <c r="I587" s="3">
        <v>101</v>
      </c>
      <c r="J587" s="3" t="s">
        <v>2036</v>
      </c>
      <c r="K587" s="3" t="s">
        <v>666</v>
      </c>
      <c r="M587" s="3">
        <v>30</v>
      </c>
    </row>
    <row r="588" customHeight="1" spans="1:13">
      <c r="A588" s="3" t="s">
        <v>2854</v>
      </c>
      <c r="D588" s="91" t="s">
        <v>21</v>
      </c>
      <c r="E588" s="91" t="s">
        <v>2142</v>
      </c>
      <c r="F588" s="3">
        <v>1981</v>
      </c>
      <c r="G588" s="3" t="s">
        <v>62</v>
      </c>
      <c r="H588" s="3" t="s">
        <v>1933</v>
      </c>
      <c r="I588" s="3">
        <v>101</v>
      </c>
      <c r="J588" s="3" t="s">
        <v>2036</v>
      </c>
      <c r="K588" s="3" t="s">
        <v>666</v>
      </c>
      <c r="M588" s="3">
        <v>30</v>
      </c>
    </row>
    <row r="589" customHeight="1" spans="1:13">
      <c r="A589" s="3" t="s">
        <v>2854</v>
      </c>
      <c r="D589" s="91" t="s">
        <v>21</v>
      </c>
      <c r="E589" s="91" t="s">
        <v>2143</v>
      </c>
      <c r="F589" s="3">
        <v>1981</v>
      </c>
      <c r="G589" s="3" t="s">
        <v>62</v>
      </c>
      <c r="H589" s="3" t="s">
        <v>1933</v>
      </c>
      <c r="I589" s="3">
        <v>101</v>
      </c>
      <c r="J589" s="3" t="s">
        <v>2036</v>
      </c>
      <c r="K589" s="3" t="s">
        <v>666</v>
      </c>
      <c r="M589" s="3">
        <v>30</v>
      </c>
    </row>
    <row r="590" customHeight="1" spans="1:13">
      <c r="A590" s="3" t="s">
        <v>2854</v>
      </c>
      <c r="D590" s="91" t="s">
        <v>21</v>
      </c>
      <c r="E590" s="91" t="s">
        <v>2144</v>
      </c>
      <c r="F590" s="3">
        <v>1981</v>
      </c>
      <c r="G590" s="3" t="s">
        <v>62</v>
      </c>
      <c r="H590" s="3" t="s">
        <v>1933</v>
      </c>
      <c r="I590" s="3">
        <v>101</v>
      </c>
      <c r="J590" s="3" t="s">
        <v>2036</v>
      </c>
      <c r="K590" s="3" t="s">
        <v>666</v>
      </c>
      <c r="M590" s="3">
        <v>30</v>
      </c>
    </row>
    <row r="591" customHeight="1" spans="1:13">
      <c r="A591" s="3" t="s">
        <v>2854</v>
      </c>
      <c r="D591" s="91" t="s">
        <v>21</v>
      </c>
      <c r="E591" s="91" t="s">
        <v>2145</v>
      </c>
      <c r="F591" s="3">
        <v>1981</v>
      </c>
      <c r="G591" s="3" t="s">
        <v>62</v>
      </c>
      <c r="H591" s="3" t="s">
        <v>1933</v>
      </c>
      <c r="I591" s="3">
        <v>101</v>
      </c>
      <c r="J591" s="3" t="s">
        <v>2036</v>
      </c>
      <c r="K591" s="3" t="s">
        <v>666</v>
      </c>
      <c r="M591" s="3">
        <v>30</v>
      </c>
    </row>
    <row r="592" customHeight="1" spans="1:13">
      <c r="A592" s="3" t="s">
        <v>2854</v>
      </c>
      <c r="D592" s="91" t="s">
        <v>21</v>
      </c>
      <c r="E592" s="91" t="s">
        <v>2146</v>
      </c>
      <c r="F592" s="3">
        <v>1981</v>
      </c>
      <c r="G592" s="3" t="s">
        <v>62</v>
      </c>
      <c r="H592" s="3" t="s">
        <v>1933</v>
      </c>
      <c r="I592" s="3">
        <v>101</v>
      </c>
      <c r="J592" s="3" t="s">
        <v>2036</v>
      </c>
      <c r="K592" s="3" t="s">
        <v>666</v>
      </c>
      <c r="M592" s="3">
        <v>30</v>
      </c>
    </row>
    <row r="593" customHeight="1" spans="1:13">
      <c r="A593" s="3" t="s">
        <v>2854</v>
      </c>
      <c r="D593" s="91" t="s">
        <v>21</v>
      </c>
      <c r="E593" s="91" t="s">
        <v>2147</v>
      </c>
      <c r="F593" s="3">
        <v>1989</v>
      </c>
      <c r="G593" s="3" t="s">
        <v>102</v>
      </c>
      <c r="H593" s="3" t="s">
        <v>1933</v>
      </c>
      <c r="I593" s="3">
        <v>8</v>
      </c>
      <c r="J593" s="3" t="s">
        <v>105</v>
      </c>
      <c r="K593" s="3" t="s">
        <v>25</v>
      </c>
      <c r="M593" s="3">
        <v>30</v>
      </c>
    </row>
    <row r="594" customHeight="1" spans="1:13">
      <c r="A594" s="3" t="s">
        <v>2854</v>
      </c>
      <c r="D594" s="91" t="s">
        <v>21</v>
      </c>
      <c r="E594" s="91" t="s">
        <v>2148</v>
      </c>
      <c r="F594" s="3">
        <v>1989</v>
      </c>
      <c r="G594" s="3" t="s">
        <v>102</v>
      </c>
      <c r="H594" s="3" t="s">
        <v>1933</v>
      </c>
      <c r="I594" s="3">
        <v>8</v>
      </c>
      <c r="J594" s="3" t="s">
        <v>105</v>
      </c>
      <c r="K594" s="3" t="s">
        <v>25</v>
      </c>
      <c r="M594" s="3">
        <v>30</v>
      </c>
    </row>
    <row r="595" customHeight="1" spans="1:13">
      <c r="A595" s="3" t="s">
        <v>2854</v>
      </c>
      <c r="D595" s="91" t="s">
        <v>21</v>
      </c>
      <c r="E595" s="91" t="s">
        <v>2149</v>
      </c>
      <c r="F595" s="3">
        <v>1989</v>
      </c>
      <c r="G595" s="3" t="s">
        <v>102</v>
      </c>
      <c r="H595" s="3" t="s">
        <v>1933</v>
      </c>
      <c r="I595" s="3">
        <v>8</v>
      </c>
      <c r="J595" s="3" t="s">
        <v>105</v>
      </c>
      <c r="K595" s="3" t="s">
        <v>25</v>
      </c>
      <c r="M595" s="3">
        <v>30</v>
      </c>
    </row>
    <row r="596" customHeight="1" spans="1:13">
      <c r="A596" s="3" t="s">
        <v>2854</v>
      </c>
      <c r="D596" s="91" t="s">
        <v>21</v>
      </c>
      <c r="E596" s="91" t="s">
        <v>2150</v>
      </c>
      <c r="F596" s="3">
        <v>1992</v>
      </c>
      <c r="G596" s="3" t="s">
        <v>62</v>
      </c>
      <c r="H596" s="3" t="s">
        <v>1826</v>
      </c>
      <c r="I596" s="3">
        <v>362</v>
      </c>
      <c r="J596" s="3" t="s">
        <v>105</v>
      </c>
      <c r="K596" s="3" t="s">
        <v>25</v>
      </c>
      <c r="M596" s="3">
        <v>30</v>
      </c>
    </row>
    <row r="597" customHeight="1" spans="1:13">
      <c r="A597" s="3" t="s">
        <v>2854</v>
      </c>
      <c r="D597" s="91" t="s">
        <v>21</v>
      </c>
      <c r="E597" s="91" t="s">
        <v>2151</v>
      </c>
      <c r="F597" s="3">
        <v>1992</v>
      </c>
      <c r="G597" s="3" t="s">
        <v>62</v>
      </c>
      <c r="H597" s="3" t="s">
        <v>1826</v>
      </c>
      <c r="I597" s="3">
        <v>362</v>
      </c>
      <c r="J597" s="3" t="s">
        <v>105</v>
      </c>
      <c r="K597" s="3" t="s">
        <v>25</v>
      </c>
      <c r="M597" s="3">
        <v>30</v>
      </c>
    </row>
    <row r="598" customHeight="1" spans="1:13">
      <c r="A598" s="3" t="s">
        <v>2854</v>
      </c>
      <c r="D598" s="163"/>
      <c r="E598" s="91" t="s">
        <v>2152</v>
      </c>
      <c r="F598" s="3">
        <v>1992</v>
      </c>
      <c r="G598" s="3" t="s">
        <v>62</v>
      </c>
      <c r="H598" s="3" t="s">
        <v>1826</v>
      </c>
      <c r="I598" s="3">
        <v>362</v>
      </c>
      <c r="J598" s="3" t="s">
        <v>105</v>
      </c>
      <c r="K598" s="3" t="s">
        <v>25</v>
      </c>
      <c r="M598" s="3">
        <v>30</v>
      </c>
    </row>
    <row r="599" customHeight="1" spans="1:13">
      <c r="A599" s="3" t="s">
        <v>2854</v>
      </c>
      <c r="D599" s="163"/>
      <c r="E599" s="91" t="s">
        <v>2153</v>
      </c>
      <c r="F599" s="3">
        <v>1992</v>
      </c>
      <c r="G599" s="3" t="s">
        <v>62</v>
      </c>
      <c r="H599" s="3" t="s">
        <v>1826</v>
      </c>
      <c r="I599" s="3">
        <v>362</v>
      </c>
      <c r="J599" s="3" t="s">
        <v>105</v>
      </c>
      <c r="K599" s="3" t="s">
        <v>25</v>
      </c>
      <c r="M599" s="3">
        <v>30</v>
      </c>
    </row>
    <row r="600" customHeight="1" spans="1:13">
      <c r="A600" s="3" t="s">
        <v>2854</v>
      </c>
      <c r="D600" s="163"/>
      <c r="E600" s="91" t="s">
        <v>2154</v>
      </c>
      <c r="F600" s="3">
        <v>1992</v>
      </c>
      <c r="G600" s="3" t="s">
        <v>62</v>
      </c>
      <c r="H600" s="3" t="s">
        <v>1826</v>
      </c>
      <c r="I600" s="3">
        <v>362</v>
      </c>
      <c r="J600" s="3" t="s">
        <v>105</v>
      </c>
      <c r="K600" s="3" t="s">
        <v>25</v>
      </c>
      <c r="M600" s="3">
        <v>30</v>
      </c>
    </row>
    <row r="601" customHeight="1" spans="1:13">
      <c r="A601" s="3" t="s">
        <v>2854</v>
      </c>
      <c r="D601" s="163"/>
      <c r="E601" s="91" t="s">
        <v>2155</v>
      </c>
      <c r="F601" s="3">
        <v>1992</v>
      </c>
      <c r="G601" s="3" t="s">
        <v>62</v>
      </c>
      <c r="H601" s="3" t="s">
        <v>1826</v>
      </c>
      <c r="I601" s="3">
        <v>362</v>
      </c>
      <c r="J601" s="3" t="s">
        <v>105</v>
      </c>
      <c r="K601" s="3" t="s">
        <v>25</v>
      </c>
      <c r="M601" s="3">
        <v>30</v>
      </c>
    </row>
    <row r="602" customHeight="1" spans="1:13">
      <c r="A602" s="3" t="s">
        <v>2854</v>
      </c>
      <c r="D602" s="163"/>
      <c r="E602" s="91" t="s">
        <v>2156</v>
      </c>
      <c r="F602" s="3">
        <v>1992</v>
      </c>
      <c r="G602" s="3" t="s">
        <v>62</v>
      </c>
      <c r="H602" s="3" t="s">
        <v>1826</v>
      </c>
      <c r="I602" s="3">
        <v>362</v>
      </c>
      <c r="J602" s="3" t="s">
        <v>105</v>
      </c>
      <c r="K602" s="3" t="s">
        <v>25</v>
      </c>
      <c r="M602" s="3">
        <v>30</v>
      </c>
    </row>
    <row r="603" customHeight="1" spans="1:13">
      <c r="A603" s="3" t="s">
        <v>2854</v>
      </c>
      <c r="D603" s="163"/>
      <c r="E603" s="91" t="s">
        <v>2157</v>
      </c>
      <c r="F603" s="3">
        <v>1992</v>
      </c>
      <c r="G603" s="3" t="s">
        <v>62</v>
      </c>
      <c r="H603" s="3" t="s">
        <v>1826</v>
      </c>
      <c r="I603" s="3">
        <v>362</v>
      </c>
      <c r="J603" s="3" t="s">
        <v>105</v>
      </c>
      <c r="K603" s="3" t="s">
        <v>25</v>
      </c>
      <c r="M603" s="3">
        <v>30</v>
      </c>
    </row>
    <row r="604" customHeight="1" spans="1:13">
      <c r="A604" s="3" t="s">
        <v>2854</v>
      </c>
      <c r="D604" s="163"/>
      <c r="E604" s="91" t="s">
        <v>2158</v>
      </c>
      <c r="F604" s="3">
        <v>1992</v>
      </c>
      <c r="G604" s="3" t="s">
        <v>62</v>
      </c>
      <c r="H604" s="3" t="s">
        <v>1826</v>
      </c>
      <c r="I604" s="3">
        <v>362</v>
      </c>
      <c r="J604" s="3" t="s">
        <v>105</v>
      </c>
      <c r="K604" s="3" t="s">
        <v>25</v>
      </c>
      <c r="M604" s="3">
        <v>30</v>
      </c>
    </row>
    <row r="605" customHeight="1" spans="1:13">
      <c r="A605" s="3" t="s">
        <v>2854</v>
      </c>
      <c r="D605" s="163"/>
      <c r="E605" s="91" t="s">
        <v>2159</v>
      </c>
      <c r="F605" s="3">
        <v>1992</v>
      </c>
      <c r="G605" s="3" t="s">
        <v>62</v>
      </c>
      <c r="H605" s="3" t="s">
        <v>1826</v>
      </c>
      <c r="I605" s="3">
        <v>362</v>
      </c>
      <c r="J605" s="3" t="s">
        <v>105</v>
      </c>
      <c r="K605" s="3" t="s">
        <v>25</v>
      </c>
      <c r="M605" s="3">
        <v>30</v>
      </c>
    </row>
    <row r="606" customHeight="1" spans="1:13">
      <c r="A606" s="3" t="s">
        <v>2854</v>
      </c>
      <c r="D606" s="163"/>
      <c r="E606" s="91" t="s">
        <v>2160</v>
      </c>
      <c r="F606" s="3">
        <v>1992</v>
      </c>
      <c r="G606" s="3" t="s">
        <v>62</v>
      </c>
      <c r="H606" s="3" t="s">
        <v>1826</v>
      </c>
      <c r="I606" s="3">
        <v>362</v>
      </c>
      <c r="J606" s="3" t="s">
        <v>105</v>
      </c>
      <c r="K606" s="3" t="s">
        <v>25</v>
      </c>
      <c r="M606" s="3">
        <v>30</v>
      </c>
    </row>
    <row r="607" customHeight="1" spans="1:13">
      <c r="A607" s="3" t="s">
        <v>2854</v>
      </c>
      <c r="D607" s="163"/>
      <c r="E607" s="91" t="s">
        <v>2161</v>
      </c>
      <c r="F607" s="3">
        <v>1992</v>
      </c>
      <c r="G607" s="3" t="s">
        <v>62</v>
      </c>
      <c r="H607" s="3" t="s">
        <v>1826</v>
      </c>
      <c r="I607" s="3">
        <v>362</v>
      </c>
      <c r="J607" s="3" t="s">
        <v>105</v>
      </c>
      <c r="K607" s="3" t="s">
        <v>25</v>
      </c>
      <c r="M607" s="3">
        <v>30</v>
      </c>
    </row>
    <row r="608" customHeight="1" spans="1:13">
      <c r="A608" s="3" t="s">
        <v>2854</v>
      </c>
      <c r="D608" s="163"/>
      <c r="E608" s="91" t="s">
        <v>2162</v>
      </c>
      <c r="F608" s="3">
        <v>1992</v>
      </c>
      <c r="G608" s="3" t="s">
        <v>62</v>
      </c>
      <c r="H608" s="3" t="s">
        <v>1826</v>
      </c>
      <c r="I608" s="3">
        <v>362</v>
      </c>
      <c r="J608" s="3" t="s">
        <v>105</v>
      </c>
      <c r="K608" s="3" t="s">
        <v>25</v>
      </c>
      <c r="M608" s="3">
        <v>30</v>
      </c>
    </row>
    <row r="609" customHeight="1" spans="1:13">
      <c r="A609" s="3" t="s">
        <v>2854</v>
      </c>
      <c r="D609" s="163"/>
      <c r="E609" s="91" t="s">
        <v>2163</v>
      </c>
      <c r="F609" s="3">
        <v>1992</v>
      </c>
      <c r="G609" s="3" t="s">
        <v>62</v>
      </c>
      <c r="H609" s="3" t="s">
        <v>1826</v>
      </c>
      <c r="I609" s="3">
        <v>362</v>
      </c>
      <c r="J609" s="3" t="s">
        <v>105</v>
      </c>
      <c r="K609" s="3" t="s">
        <v>25</v>
      </c>
      <c r="M609" s="3">
        <v>30</v>
      </c>
    </row>
    <row r="610" customHeight="1" spans="1:13">
      <c r="A610" s="3" t="s">
        <v>2854</v>
      </c>
      <c r="D610" s="163"/>
      <c r="E610" s="91" t="s">
        <v>2164</v>
      </c>
      <c r="F610" s="3">
        <v>1992</v>
      </c>
      <c r="G610" s="3" t="s">
        <v>62</v>
      </c>
      <c r="H610" s="3" t="s">
        <v>1826</v>
      </c>
      <c r="I610" s="3">
        <v>362</v>
      </c>
      <c r="J610" s="3" t="s">
        <v>105</v>
      </c>
      <c r="K610" s="3" t="s">
        <v>25</v>
      </c>
      <c r="M610" s="3">
        <v>30</v>
      </c>
    </row>
    <row r="611" customHeight="1" spans="1:13">
      <c r="A611" s="3" t="s">
        <v>2854</v>
      </c>
      <c r="D611" s="163"/>
      <c r="E611" s="91" t="s">
        <v>2165</v>
      </c>
      <c r="F611" s="3">
        <v>1992</v>
      </c>
      <c r="G611" s="3" t="s">
        <v>62</v>
      </c>
      <c r="H611" s="3" t="s">
        <v>1826</v>
      </c>
      <c r="I611" s="3">
        <v>362</v>
      </c>
      <c r="J611" s="3" t="s">
        <v>105</v>
      </c>
      <c r="K611" s="3" t="s">
        <v>25</v>
      </c>
      <c r="M611" s="3">
        <v>30</v>
      </c>
    </row>
    <row r="612" customHeight="1" spans="1:13">
      <c r="A612" s="3" t="s">
        <v>2854</v>
      </c>
      <c r="D612" s="163"/>
      <c r="E612" s="91" t="s">
        <v>2166</v>
      </c>
      <c r="F612" s="3">
        <v>1992</v>
      </c>
      <c r="G612" s="3" t="s">
        <v>62</v>
      </c>
      <c r="H612" s="3" t="s">
        <v>1826</v>
      </c>
      <c r="I612" s="3">
        <v>362</v>
      </c>
      <c r="J612" s="3" t="s">
        <v>105</v>
      </c>
      <c r="K612" s="3" t="s">
        <v>25</v>
      </c>
      <c r="M612" s="3">
        <v>30</v>
      </c>
    </row>
    <row r="613" customHeight="1" spans="1:13">
      <c r="A613" s="3" t="s">
        <v>2854</v>
      </c>
      <c r="D613" s="163"/>
      <c r="E613" s="91" t="s">
        <v>2167</v>
      </c>
      <c r="F613" s="3">
        <v>1992</v>
      </c>
      <c r="G613" s="3" t="s">
        <v>62</v>
      </c>
      <c r="H613" s="3" t="s">
        <v>1826</v>
      </c>
      <c r="I613" s="3">
        <v>362</v>
      </c>
      <c r="J613" s="3" t="s">
        <v>105</v>
      </c>
      <c r="K613" s="3" t="s">
        <v>25</v>
      </c>
      <c r="M613" s="3">
        <v>30</v>
      </c>
    </row>
    <row r="614" customHeight="1" spans="1:13">
      <c r="A614" s="3" t="s">
        <v>2854</v>
      </c>
      <c r="D614" s="163"/>
      <c r="E614" s="91" t="s">
        <v>2168</v>
      </c>
      <c r="F614" s="3">
        <v>1992</v>
      </c>
      <c r="G614" s="3" t="s">
        <v>62</v>
      </c>
      <c r="H614" s="3" t="s">
        <v>1826</v>
      </c>
      <c r="I614" s="3">
        <v>362</v>
      </c>
      <c r="J614" s="3" t="s">
        <v>105</v>
      </c>
      <c r="K614" s="3" t="s">
        <v>25</v>
      </c>
      <c r="M614" s="3">
        <v>30</v>
      </c>
    </row>
    <row r="615" customHeight="1" spans="1:13">
      <c r="A615" s="3" t="s">
        <v>2854</v>
      </c>
      <c r="D615" s="163"/>
      <c r="E615" s="91" t="s">
        <v>2169</v>
      </c>
      <c r="F615" s="3">
        <v>1992</v>
      </c>
      <c r="G615" s="3" t="s">
        <v>62</v>
      </c>
      <c r="H615" s="3" t="s">
        <v>1826</v>
      </c>
      <c r="I615" s="3">
        <v>362</v>
      </c>
      <c r="J615" s="3" t="s">
        <v>105</v>
      </c>
      <c r="K615" s="3" t="s">
        <v>25</v>
      </c>
      <c r="M615" s="3">
        <v>30</v>
      </c>
    </row>
    <row r="616" customHeight="1" spans="1:13">
      <c r="A616" s="3" t="s">
        <v>2854</v>
      </c>
      <c r="D616" s="163"/>
      <c r="E616" s="91" t="s">
        <v>2170</v>
      </c>
      <c r="F616" s="3">
        <v>1992</v>
      </c>
      <c r="G616" s="3" t="s">
        <v>62</v>
      </c>
      <c r="H616" s="3" t="s">
        <v>1826</v>
      </c>
      <c r="I616" s="3">
        <v>362</v>
      </c>
      <c r="J616" s="3" t="s">
        <v>105</v>
      </c>
      <c r="K616" s="3" t="s">
        <v>25</v>
      </c>
      <c r="M616" s="3">
        <v>30</v>
      </c>
    </row>
    <row r="617" customHeight="1" spans="1:13">
      <c r="A617" s="3" t="s">
        <v>2854</v>
      </c>
      <c r="D617" s="163"/>
      <c r="E617" s="91" t="s">
        <v>2171</v>
      </c>
      <c r="F617" s="3">
        <v>1992</v>
      </c>
      <c r="G617" s="3" t="s">
        <v>62</v>
      </c>
      <c r="H617" s="3" t="s">
        <v>1826</v>
      </c>
      <c r="I617" s="3">
        <v>362</v>
      </c>
      <c r="J617" s="3" t="s">
        <v>105</v>
      </c>
      <c r="K617" s="3" t="s">
        <v>25</v>
      </c>
      <c r="M617" s="3">
        <v>30</v>
      </c>
    </row>
    <row r="618" customHeight="1" spans="1:13">
      <c r="A618" s="3" t="s">
        <v>2854</v>
      </c>
      <c r="D618" s="163"/>
      <c r="E618" s="91" t="s">
        <v>2172</v>
      </c>
      <c r="F618" s="3">
        <v>1992</v>
      </c>
      <c r="G618" s="3" t="s">
        <v>62</v>
      </c>
      <c r="H618" s="3" t="s">
        <v>1826</v>
      </c>
      <c r="I618" s="3">
        <v>362</v>
      </c>
      <c r="J618" s="3" t="s">
        <v>105</v>
      </c>
      <c r="K618" s="3" t="s">
        <v>25</v>
      </c>
      <c r="M618" s="3">
        <v>30</v>
      </c>
    </row>
    <row r="619" customHeight="1" spans="1:13">
      <c r="A619" s="3" t="s">
        <v>2854</v>
      </c>
      <c r="D619" s="163"/>
      <c r="E619" s="91" t="s">
        <v>2173</v>
      </c>
      <c r="F619" s="3">
        <v>1992</v>
      </c>
      <c r="G619" s="3" t="s">
        <v>62</v>
      </c>
      <c r="H619" s="3" t="s">
        <v>1826</v>
      </c>
      <c r="I619" s="3">
        <v>362</v>
      </c>
      <c r="J619" s="3" t="s">
        <v>105</v>
      </c>
      <c r="K619" s="3" t="s">
        <v>25</v>
      </c>
      <c r="M619" s="3">
        <v>30</v>
      </c>
    </row>
    <row r="620" customHeight="1" spans="1:13">
      <c r="A620" s="3" t="s">
        <v>2854</v>
      </c>
      <c r="D620" s="163"/>
      <c r="E620" s="91" t="s">
        <v>2174</v>
      </c>
      <c r="F620" s="3">
        <v>1992</v>
      </c>
      <c r="G620" s="3" t="s">
        <v>62</v>
      </c>
      <c r="H620" s="3" t="s">
        <v>1826</v>
      </c>
      <c r="I620" s="3">
        <v>362</v>
      </c>
      <c r="J620" s="3" t="s">
        <v>105</v>
      </c>
      <c r="K620" s="3" t="s">
        <v>25</v>
      </c>
      <c r="M620" s="3">
        <v>30</v>
      </c>
    </row>
    <row r="621" customHeight="1" spans="1:13">
      <c r="A621" s="3" t="s">
        <v>2854</v>
      </c>
      <c r="D621" s="91" t="s">
        <v>21</v>
      </c>
      <c r="E621" s="91" t="s">
        <v>2175</v>
      </c>
      <c r="F621" s="3">
        <v>1992</v>
      </c>
      <c r="G621" s="3" t="s">
        <v>62</v>
      </c>
      <c r="H621" s="3" t="s">
        <v>1826</v>
      </c>
      <c r="I621" s="3">
        <v>362</v>
      </c>
      <c r="J621" s="3" t="s">
        <v>105</v>
      </c>
      <c r="K621" s="3" t="s">
        <v>25</v>
      </c>
      <c r="M621" s="3">
        <v>30</v>
      </c>
    </row>
    <row r="622" customHeight="1" spans="1:13">
      <c r="A622" s="3" t="s">
        <v>2854</v>
      </c>
      <c r="D622" s="91" t="s">
        <v>21</v>
      </c>
      <c r="E622" s="91" t="s">
        <v>2176</v>
      </c>
      <c r="F622" s="3">
        <v>1992</v>
      </c>
      <c r="G622" s="3" t="s">
        <v>62</v>
      </c>
      <c r="H622" s="3" t="s">
        <v>1826</v>
      </c>
      <c r="I622" s="3">
        <v>362</v>
      </c>
      <c r="J622" s="3" t="s">
        <v>105</v>
      </c>
      <c r="K622" s="3" t="s">
        <v>25</v>
      </c>
      <c r="M622" s="3">
        <v>30</v>
      </c>
    </row>
    <row r="623" customHeight="1" spans="1:13">
      <c r="A623" s="162" t="e">
        <f t="shared" ref="A623:A626" si="24">A622+1</f>
        <v>#VALUE!</v>
      </c>
      <c r="B623" s="3"/>
      <c r="C623" s="3"/>
      <c r="D623" s="91" t="s">
        <v>21</v>
      </c>
      <c r="E623" s="91" t="s">
        <v>2177</v>
      </c>
      <c r="F623" s="63">
        <v>2019</v>
      </c>
      <c r="G623" s="63" t="s">
        <v>1852</v>
      </c>
      <c r="H623" s="63" t="s">
        <v>1823</v>
      </c>
      <c r="I623" s="63">
        <v>87</v>
      </c>
      <c r="J623" s="63" t="s">
        <v>2178</v>
      </c>
      <c r="K623" s="63" t="s">
        <v>30</v>
      </c>
      <c r="L623" s="62"/>
      <c r="M623" s="3">
        <v>32</v>
      </c>
    </row>
    <row r="624" customHeight="1" spans="1:13">
      <c r="A624" s="162" t="e">
        <f t="shared" si="24"/>
        <v>#VALUE!</v>
      </c>
      <c r="B624" s="3"/>
      <c r="C624" s="3"/>
      <c r="D624" s="91" t="s">
        <v>21</v>
      </c>
      <c r="E624" s="91" t="s">
        <v>2179</v>
      </c>
      <c r="F624" s="63">
        <v>2019</v>
      </c>
      <c r="G624" s="63" t="s">
        <v>1099</v>
      </c>
      <c r="H624" s="63" t="s">
        <v>1848</v>
      </c>
      <c r="I624" s="63"/>
      <c r="J624" s="62"/>
      <c r="K624" s="63" t="s">
        <v>25</v>
      </c>
      <c r="L624" s="62"/>
      <c r="M624" s="3">
        <v>32</v>
      </c>
    </row>
    <row r="625" customHeight="1" spans="1:13">
      <c r="A625" s="162" t="e">
        <f t="shared" si="24"/>
        <v>#VALUE!</v>
      </c>
      <c r="B625" s="3"/>
      <c r="C625" s="3"/>
      <c r="D625" s="91" t="s">
        <v>21</v>
      </c>
      <c r="E625" s="91" t="s">
        <v>2180</v>
      </c>
      <c r="F625" s="63">
        <v>2019</v>
      </c>
      <c r="G625" s="63" t="s">
        <v>1099</v>
      </c>
      <c r="H625" s="63" t="s">
        <v>1848</v>
      </c>
      <c r="I625" s="63"/>
      <c r="J625" s="62"/>
      <c r="K625" s="63" t="s">
        <v>25</v>
      </c>
      <c r="L625" s="62"/>
      <c r="M625" s="3">
        <v>32</v>
      </c>
    </row>
    <row r="626" customHeight="1" spans="1:13">
      <c r="A626" s="162" t="e">
        <f t="shared" si="24"/>
        <v>#VALUE!</v>
      </c>
      <c r="B626" s="3"/>
      <c r="C626" s="3"/>
      <c r="D626" s="91" t="s">
        <v>21</v>
      </c>
      <c r="E626" s="91" t="s">
        <v>2181</v>
      </c>
      <c r="F626" s="63">
        <v>2019</v>
      </c>
      <c r="G626" s="63" t="s">
        <v>786</v>
      </c>
      <c r="H626" s="63" t="s">
        <v>1840</v>
      </c>
      <c r="I626" s="63">
        <v>75</v>
      </c>
      <c r="J626" s="63" t="s">
        <v>1495</v>
      </c>
      <c r="K626" s="63" t="s">
        <v>30</v>
      </c>
      <c r="L626" s="62"/>
      <c r="M626" s="3">
        <v>32</v>
      </c>
    </row>
    <row r="627" customHeight="1" spans="1:13">
      <c r="A627" s="3">
        <v>12163</v>
      </c>
      <c r="D627" s="91" t="s">
        <v>21</v>
      </c>
      <c r="E627" s="91" t="s">
        <v>2182</v>
      </c>
      <c r="F627" s="3">
        <v>2019</v>
      </c>
      <c r="G627" s="3" t="s">
        <v>1161</v>
      </c>
      <c r="H627" s="3" t="s">
        <v>1786</v>
      </c>
      <c r="I627" s="3" t="s">
        <v>886</v>
      </c>
      <c r="J627" s="3">
        <v>209</v>
      </c>
      <c r="K627" s="3" t="s">
        <v>25</v>
      </c>
      <c r="M627" s="3">
        <v>32</v>
      </c>
    </row>
    <row r="628" customHeight="1" spans="1:13">
      <c r="A628" s="3">
        <v>12413</v>
      </c>
      <c r="D628" s="91" t="s">
        <v>21</v>
      </c>
      <c r="E628" s="91" t="s">
        <v>2183</v>
      </c>
      <c r="F628" s="3">
        <v>1992</v>
      </c>
      <c r="G628" s="3" t="s">
        <v>62</v>
      </c>
      <c r="H628" s="3" t="s">
        <v>1903</v>
      </c>
      <c r="I628" s="3">
        <v>362</v>
      </c>
      <c r="J628" s="3" t="s">
        <v>105</v>
      </c>
      <c r="K628" s="3" t="s">
        <v>25</v>
      </c>
      <c r="M628" s="3">
        <v>32</v>
      </c>
    </row>
    <row r="629" customHeight="1" spans="1:13">
      <c r="A629" s="3" t="s">
        <v>2854</v>
      </c>
      <c r="D629" s="163"/>
      <c r="E629" s="91" t="s">
        <v>2184</v>
      </c>
      <c r="F629" s="3">
        <v>1990</v>
      </c>
      <c r="G629" s="3" t="s">
        <v>2125</v>
      </c>
      <c r="H629" s="3" t="s">
        <v>288</v>
      </c>
      <c r="I629" s="3">
        <v>41</v>
      </c>
      <c r="J629" s="3" t="s">
        <v>105</v>
      </c>
      <c r="K629" s="3" t="s">
        <v>25</v>
      </c>
      <c r="M629" s="3">
        <v>32</v>
      </c>
    </row>
    <row r="630" customHeight="1" spans="1:13">
      <c r="A630" s="3" t="s">
        <v>2854</v>
      </c>
      <c r="D630" s="163"/>
      <c r="E630" s="91" t="s">
        <v>2185</v>
      </c>
      <c r="F630" s="3">
        <v>1987</v>
      </c>
      <c r="G630" s="3" t="s">
        <v>102</v>
      </c>
      <c r="H630" s="3" t="s">
        <v>2186</v>
      </c>
      <c r="I630" s="3">
        <v>10</v>
      </c>
      <c r="J630" s="3" t="s">
        <v>2072</v>
      </c>
      <c r="K630" s="3" t="s">
        <v>72</v>
      </c>
      <c r="M630" s="3">
        <v>32</v>
      </c>
    </row>
    <row r="631" customHeight="1" spans="1:13">
      <c r="A631" s="3" t="s">
        <v>2854</v>
      </c>
      <c r="D631" s="91" t="s">
        <v>21</v>
      </c>
      <c r="E631" s="91" t="s">
        <v>2187</v>
      </c>
      <c r="F631" s="3">
        <v>1981</v>
      </c>
      <c r="G631" s="3" t="s">
        <v>62</v>
      </c>
      <c r="H631" s="3" t="s">
        <v>1952</v>
      </c>
      <c r="I631" s="3">
        <v>75</v>
      </c>
      <c r="J631" s="3" t="s">
        <v>1953</v>
      </c>
      <c r="K631" s="3" t="s">
        <v>72</v>
      </c>
      <c r="M631" s="3">
        <v>32</v>
      </c>
    </row>
    <row r="632" customHeight="1" spans="1:13">
      <c r="A632" s="3" t="s">
        <v>2854</v>
      </c>
      <c r="D632" s="91" t="s">
        <v>21</v>
      </c>
      <c r="E632" s="91" t="s">
        <v>2188</v>
      </c>
      <c r="F632" s="3">
        <v>1981</v>
      </c>
      <c r="G632" s="3" t="s">
        <v>62</v>
      </c>
      <c r="H632" s="3" t="s">
        <v>1952</v>
      </c>
      <c r="I632" s="3">
        <v>75</v>
      </c>
      <c r="J632" s="3" t="s">
        <v>1953</v>
      </c>
      <c r="K632" s="3" t="s">
        <v>72</v>
      </c>
      <c r="M632" s="3">
        <v>32</v>
      </c>
    </row>
    <row r="633" customHeight="1" spans="1:13">
      <c r="A633" s="3" t="s">
        <v>2854</v>
      </c>
      <c r="D633" s="91" t="s">
        <v>21</v>
      </c>
      <c r="E633" s="91" t="s">
        <v>2189</v>
      </c>
      <c r="F633" s="3">
        <v>1981</v>
      </c>
      <c r="G633" s="3" t="s">
        <v>62</v>
      </c>
      <c r="H633" s="3" t="s">
        <v>1952</v>
      </c>
      <c r="I633" s="3">
        <v>75</v>
      </c>
      <c r="J633" s="3" t="s">
        <v>1953</v>
      </c>
      <c r="K633" s="3" t="s">
        <v>72</v>
      </c>
      <c r="M633" s="3">
        <v>32</v>
      </c>
    </row>
    <row r="634" customHeight="1" spans="1:13">
      <c r="A634" s="3" t="s">
        <v>2854</v>
      </c>
      <c r="D634" s="91" t="s">
        <v>21</v>
      </c>
      <c r="E634" s="91" t="s">
        <v>2190</v>
      </c>
      <c r="F634" s="3">
        <v>1981</v>
      </c>
      <c r="G634" s="3" t="s">
        <v>62</v>
      </c>
      <c r="H634" s="3" t="s">
        <v>1952</v>
      </c>
      <c r="I634" s="3">
        <v>75</v>
      </c>
      <c r="J634" s="3" t="s">
        <v>1953</v>
      </c>
      <c r="K634" s="3" t="s">
        <v>72</v>
      </c>
      <c r="M634" s="3">
        <v>32</v>
      </c>
    </row>
    <row r="635" customHeight="1" spans="1:13">
      <c r="A635" s="3" t="s">
        <v>2854</v>
      </c>
      <c r="D635" s="91" t="s">
        <v>21</v>
      </c>
      <c r="E635" s="91" t="s">
        <v>2191</v>
      </c>
      <c r="F635" s="3">
        <v>1981</v>
      </c>
      <c r="G635" s="3" t="s">
        <v>62</v>
      </c>
      <c r="H635" s="3" t="s">
        <v>1952</v>
      </c>
      <c r="I635" s="3">
        <v>75</v>
      </c>
      <c r="J635" s="3" t="s">
        <v>1953</v>
      </c>
      <c r="K635" s="3" t="s">
        <v>72</v>
      </c>
      <c r="M635" s="3">
        <v>32</v>
      </c>
    </row>
    <row r="636" customHeight="1" spans="1:13">
      <c r="A636" s="3" t="s">
        <v>2854</v>
      </c>
      <c r="D636" s="91" t="s">
        <v>21</v>
      </c>
      <c r="E636" s="91" t="s">
        <v>2192</v>
      </c>
      <c r="F636" s="3">
        <v>1981</v>
      </c>
      <c r="G636" s="3" t="s">
        <v>62</v>
      </c>
      <c r="H636" s="3" t="s">
        <v>1952</v>
      </c>
      <c r="I636" s="3">
        <v>75</v>
      </c>
      <c r="J636" s="3" t="s">
        <v>1953</v>
      </c>
      <c r="K636" s="3" t="s">
        <v>72</v>
      </c>
      <c r="M636" s="3">
        <v>32</v>
      </c>
    </row>
    <row r="637" customHeight="1" spans="1:13">
      <c r="A637" s="3" t="s">
        <v>2854</v>
      </c>
      <c r="D637" s="91" t="s">
        <v>21</v>
      </c>
      <c r="E637" s="91" t="s">
        <v>2193</v>
      </c>
      <c r="F637" s="3">
        <v>1981</v>
      </c>
      <c r="G637" s="3" t="s">
        <v>62</v>
      </c>
      <c r="H637" s="3" t="s">
        <v>1952</v>
      </c>
      <c r="I637" s="3">
        <v>75</v>
      </c>
      <c r="J637" s="3" t="s">
        <v>1953</v>
      </c>
      <c r="K637" s="3" t="s">
        <v>72</v>
      </c>
      <c r="M637" s="3">
        <v>32</v>
      </c>
    </row>
    <row r="638" customHeight="1" spans="1:13">
      <c r="A638" s="3" t="s">
        <v>2854</v>
      </c>
      <c r="D638" s="91" t="s">
        <v>21</v>
      </c>
      <c r="E638" s="91" t="s">
        <v>2194</v>
      </c>
      <c r="F638" s="3">
        <v>1981</v>
      </c>
      <c r="G638" s="3" t="s">
        <v>62</v>
      </c>
      <c r="H638" s="3" t="s">
        <v>1952</v>
      </c>
      <c r="I638" s="3">
        <v>75</v>
      </c>
      <c r="J638" s="3" t="s">
        <v>1953</v>
      </c>
      <c r="K638" s="3" t="s">
        <v>72</v>
      </c>
      <c r="M638" s="3">
        <v>32</v>
      </c>
    </row>
    <row r="639" customHeight="1" spans="1:13">
      <c r="A639" s="3" t="s">
        <v>2854</v>
      </c>
      <c r="D639" s="91" t="s">
        <v>21</v>
      </c>
      <c r="E639" s="91" t="s">
        <v>2195</v>
      </c>
      <c r="F639" s="3">
        <v>1981</v>
      </c>
      <c r="G639" s="3" t="s">
        <v>62</v>
      </c>
      <c r="H639" s="3" t="s">
        <v>1952</v>
      </c>
      <c r="I639" s="3">
        <v>75</v>
      </c>
      <c r="J639" s="3" t="s">
        <v>1953</v>
      </c>
      <c r="K639" s="3" t="s">
        <v>72</v>
      </c>
      <c r="M639" s="3">
        <v>32</v>
      </c>
    </row>
    <row r="640" customHeight="1" spans="1:13">
      <c r="A640" s="3" t="s">
        <v>2854</v>
      </c>
      <c r="D640" s="91" t="s">
        <v>21</v>
      </c>
      <c r="E640" s="91" t="s">
        <v>2196</v>
      </c>
      <c r="F640" s="3">
        <v>1981</v>
      </c>
      <c r="G640" s="3" t="s">
        <v>62</v>
      </c>
      <c r="H640" s="3" t="s">
        <v>1952</v>
      </c>
      <c r="I640" s="3">
        <v>75</v>
      </c>
      <c r="J640" s="3" t="s">
        <v>1953</v>
      </c>
      <c r="K640" s="3" t="s">
        <v>72</v>
      </c>
      <c r="M640" s="3">
        <v>32</v>
      </c>
    </row>
    <row r="641" customHeight="1" spans="1:13">
      <c r="A641" s="3" t="s">
        <v>2854</v>
      </c>
      <c r="D641" s="91" t="s">
        <v>21</v>
      </c>
      <c r="E641" s="91" t="s">
        <v>2197</v>
      </c>
      <c r="F641" s="3">
        <v>1981</v>
      </c>
      <c r="G641" s="3" t="s">
        <v>62</v>
      </c>
      <c r="H641" s="3" t="s">
        <v>1965</v>
      </c>
      <c r="I641" s="3">
        <v>20</v>
      </c>
      <c r="J641" s="3" t="s">
        <v>105</v>
      </c>
      <c r="K641" s="3" t="s">
        <v>72</v>
      </c>
      <c r="M641" s="3">
        <v>32</v>
      </c>
    </row>
    <row r="642" customHeight="1" spans="1:14">
      <c r="A642" s="162" t="e">
        <f t="shared" ref="A642:A654" si="25">A641+1</f>
        <v>#VALUE!</v>
      </c>
      <c r="B642" s="3"/>
      <c r="C642" s="3"/>
      <c r="D642" s="91" t="s">
        <v>21</v>
      </c>
      <c r="E642" s="91" t="s">
        <v>1790</v>
      </c>
      <c r="F642" s="63">
        <v>2019</v>
      </c>
      <c r="G642" s="63" t="s">
        <v>884</v>
      </c>
      <c r="H642" s="63" t="s">
        <v>1786</v>
      </c>
      <c r="I642" s="63">
        <v>209</v>
      </c>
      <c r="J642" s="62"/>
      <c r="K642" s="63" t="s">
        <v>30</v>
      </c>
      <c r="L642" s="62"/>
      <c r="M642" s="3">
        <v>33</v>
      </c>
      <c r="N642" s="10"/>
    </row>
    <row r="643" customHeight="1" spans="1:14">
      <c r="A643" s="162" t="e">
        <f t="shared" si="25"/>
        <v>#VALUE!</v>
      </c>
      <c r="B643" s="3"/>
      <c r="C643" s="3"/>
      <c r="D643" s="91" t="s">
        <v>21</v>
      </c>
      <c r="E643" s="91" t="s">
        <v>1791</v>
      </c>
      <c r="F643" s="63">
        <v>2019</v>
      </c>
      <c r="G643" s="63" t="s">
        <v>884</v>
      </c>
      <c r="H643" s="63" t="s">
        <v>1786</v>
      </c>
      <c r="I643" s="63">
        <v>209</v>
      </c>
      <c r="J643" s="62"/>
      <c r="K643" s="63" t="s">
        <v>30</v>
      </c>
      <c r="L643" s="62"/>
      <c r="M643" s="3">
        <v>33</v>
      </c>
      <c r="N643" s="10"/>
    </row>
    <row r="644" customHeight="1" spans="1:14">
      <c r="A644" s="162" t="e">
        <f t="shared" si="25"/>
        <v>#VALUE!</v>
      </c>
      <c r="B644" s="3"/>
      <c r="C644" s="3"/>
      <c r="D644" s="91" t="s">
        <v>21</v>
      </c>
      <c r="E644" s="91" t="s">
        <v>1792</v>
      </c>
      <c r="F644" s="63">
        <v>2019</v>
      </c>
      <c r="G644" s="63" t="s">
        <v>884</v>
      </c>
      <c r="H644" s="63" t="s">
        <v>1786</v>
      </c>
      <c r="I644" s="63">
        <v>209</v>
      </c>
      <c r="J644" s="62"/>
      <c r="K644" s="63" t="s">
        <v>30</v>
      </c>
      <c r="L644" s="62"/>
      <c r="M644" s="3">
        <v>33</v>
      </c>
      <c r="N644" s="10"/>
    </row>
    <row r="645" customHeight="1" spans="1:14">
      <c r="A645" s="162" t="e">
        <f t="shared" si="25"/>
        <v>#VALUE!</v>
      </c>
      <c r="B645" s="3"/>
      <c r="C645" s="3"/>
      <c r="D645" s="91" t="s">
        <v>21</v>
      </c>
      <c r="E645" s="91" t="s">
        <v>1793</v>
      </c>
      <c r="F645" s="63">
        <v>2019</v>
      </c>
      <c r="G645" s="63" t="s">
        <v>884</v>
      </c>
      <c r="H645" s="63" t="s">
        <v>1786</v>
      </c>
      <c r="I645" s="63">
        <v>209</v>
      </c>
      <c r="J645" s="62"/>
      <c r="K645" s="63" t="s">
        <v>30</v>
      </c>
      <c r="L645" s="62"/>
      <c r="M645" s="3">
        <v>33</v>
      </c>
      <c r="N645" s="10"/>
    </row>
    <row r="646" customHeight="1" spans="1:13">
      <c r="A646" s="162" t="e">
        <f t="shared" si="25"/>
        <v>#VALUE!</v>
      </c>
      <c r="B646" s="3"/>
      <c r="C646" s="3"/>
      <c r="D646" s="91" t="s">
        <v>21</v>
      </c>
      <c r="E646" s="91" t="s">
        <v>2198</v>
      </c>
      <c r="F646" s="63">
        <v>2019</v>
      </c>
      <c r="G646" s="63" t="s">
        <v>956</v>
      </c>
      <c r="H646" s="63" t="s">
        <v>2199</v>
      </c>
      <c r="I646" s="170">
        <v>165</v>
      </c>
      <c r="J646" s="62"/>
      <c r="K646" s="63" t="s">
        <v>25</v>
      </c>
      <c r="L646" s="62"/>
      <c r="M646" s="3">
        <v>33</v>
      </c>
    </row>
    <row r="647" customHeight="1" spans="1:14">
      <c r="A647" s="162" t="e">
        <f t="shared" si="25"/>
        <v>#VALUE!</v>
      </c>
      <c r="B647" s="3"/>
      <c r="C647" s="3"/>
      <c r="D647" s="91" t="s">
        <v>21</v>
      </c>
      <c r="E647" s="91" t="s">
        <v>1798</v>
      </c>
      <c r="F647" s="63">
        <v>2003</v>
      </c>
      <c r="G647" s="63" t="s">
        <v>62</v>
      </c>
      <c r="H647" s="63" t="s">
        <v>1799</v>
      </c>
      <c r="I647" s="63">
        <v>223</v>
      </c>
      <c r="J647" s="62"/>
      <c r="K647" s="63" t="s">
        <v>25</v>
      </c>
      <c r="L647" s="62"/>
      <c r="M647" s="3">
        <v>35</v>
      </c>
      <c r="N647" s="10"/>
    </row>
    <row r="648" customHeight="1" spans="1:13">
      <c r="A648" s="162" t="e">
        <f t="shared" si="25"/>
        <v>#VALUE!</v>
      </c>
      <c r="B648" s="3"/>
      <c r="C648" s="3"/>
      <c r="D648" s="91" t="s">
        <v>21</v>
      </c>
      <c r="E648" s="91" t="s">
        <v>1805</v>
      </c>
      <c r="F648" s="63">
        <v>2012</v>
      </c>
      <c r="G648" s="63" t="s">
        <v>1365</v>
      </c>
      <c r="H648" s="63" t="s">
        <v>1806</v>
      </c>
      <c r="I648" s="63">
        <v>162</v>
      </c>
      <c r="J648" s="62"/>
      <c r="K648" s="63" t="s">
        <v>25</v>
      </c>
      <c r="L648" s="62"/>
      <c r="M648" s="3">
        <v>35</v>
      </c>
    </row>
    <row r="649" customHeight="1" spans="1:13">
      <c r="A649" s="162" t="e">
        <f t="shared" si="25"/>
        <v>#VALUE!</v>
      </c>
      <c r="B649" s="3"/>
      <c r="C649" s="3"/>
      <c r="D649" s="3" t="s">
        <v>21</v>
      </c>
      <c r="E649" s="91" t="s">
        <v>2200</v>
      </c>
      <c r="F649" s="282">
        <v>2019</v>
      </c>
      <c r="G649" s="63" t="s">
        <v>1099</v>
      </c>
      <c r="H649" s="63" t="s">
        <v>1840</v>
      </c>
      <c r="I649" s="63">
        <v>10</v>
      </c>
      <c r="J649" s="63" t="s">
        <v>2201</v>
      </c>
      <c r="K649" s="63" t="s">
        <v>25</v>
      </c>
      <c r="L649" s="62"/>
      <c r="M649" s="3">
        <v>35</v>
      </c>
    </row>
    <row r="650" customHeight="1" spans="1:13">
      <c r="A650" s="162" t="e">
        <f t="shared" si="25"/>
        <v>#VALUE!</v>
      </c>
      <c r="B650" s="3"/>
      <c r="C650" s="3"/>
      <c r="D650" s="91" t="s">
        <v>66</v>
      </c>
      <c r="E650" s="91" t="s">
        <v>2202</v>
      </c>
      <c r="F650" s="63">
        <v>2020</v>
      </c>
      <c r="G650" s="63" t="s">
        <v>305</v>
      </c>
      <c r="H650" s="63" t="s">
        <v>2203</v>
      </c>
      <c r="I650" s="63">
        <v>151</v>
      </c>
      <c r="J650" s="63" t="s">
        <v>2204</v>
      </c>
      <c r="K650" s="63" t="s">
        <v>467</v>
      </c>
      <c r="L650" s="62"/>
      <c r="M650" s="3">
        <v>35</v>
      </c>
    </row>
    <row r="651" customHeight="1" spans="1:13">
      <c r="A651" s="162" t="e">
        <f t="shared" si="25"/>
        <v>#VALUE!</v>
      </c>
      <c r="B651" s="3"/>
      <c r="C651" s="3"/>
      <c r="D651" s="91" t="s">
        <v>21</v>
      </c>
      <c r="E651" s="91" t="s">
        <v>2205</v>
      </c>
      <c r="F651" s="3">
        <v>2019</v>
      </c>
      <c r="G651" s="3" t="s">
        <v>1161</v>
      </c>
      <c r="H651" s="68" t="s">
        <v>2206</v>
      </c>
      <c r="I651" s="3">
        <v>245</v>
      </c>
      <c r="J651" s="3" t="s">
        <v>857</v>
      </c>
      <c r="K651" s="3" t="s">
        <v>30</v>
      </c>
      <c r="M651" s="3">
        <v>35</v>
      </c>
    </row>
    <row r="652" customHeight="1" spans="1:13">
      <c r="A652" s="162" t="e">
        <f t="shared" si="25"/>
        <v>#VALUE!</v>
      </c>
      <c r="B652" s="3"/>
      <c r="C652" s="3"/>
      <c r="D652" s="91" t="s">
        <v>21</v>
      </c>
      <c r="E652" s="91" t="s">
        <v>2207</v>
      </c>
      <c r="F652" s="3">
        <v>2019</v>
      </c>
      <c r="G652" s="3" t="s">
        <v>905</v>
      </c>
      <c r="H652" s="3" t="s">
        <v>1786</v>
      </c>
      <c r="I652" s="3">
        <v>2</v>
      </c>
      <c r="J652" s="3" t="s">
        <v>2087</v>
      </c>
      <c r="K652" s="3" t="s">
        <v>30</v>
      </c>
      <c r="M652" s="3">
        <v>35</v>
      </c>
    </row>
    <row r="653" customHeight="1" spans="1:13">
      <c r="A653" s="162" t="e">
        <f t="shared" si="25"/>
        <v>#VALUE!</v>
      </c>
      <c r="B653" s="3"/>
      <c r="C653" s="3"/>
      <c r="D653" s="91" t="s">
        <v>21</v>
      </c>
      <c r="E653" s="91" t="s">
        <v>2208</v>
      </c>
      <c r="F653" s="3">
        <v>2019</v>
      </c>
      <c r="G653" s="3" t="s">
        <v>905</v>
      </c>
      <c r="H653" s="3" t="s">
        <v>1786</v>
      </c>
      <c r="I653" s="3">
        <v>2</v>
      </c>
      <c r="J653" s="3" t="s">
        <v>2087</v>
      </c>
      <c r="K653" s="3" t="s">
        <v>30</v>
      </c>
      <c r="M653" s="3">
        <v>35</v>
      </c>
    </row>
    <row r="654" customHeight="1" spans="1:13">
      <c r="A654" s="162" t="e">
        <f t="shared" si="25"/>
        <v>#VALUE!</v>
      </c>
      <c r="D654" s="91" t="s">
        <v>66</v>
      </c>
      <c r="E654" s="3">
        <v>7880445</v>
      </c>
      <c r="F654" s="3">
        <v>2020</v>
      </c>
      <c r="G654" s="3" t="s">
        <v>786</v>
      </c>
      <c r="H654" s="3" t="s">
        <v>2209</v>
      </c>
      <c r="I654" s="3" t="s">
        <v>2210</v>
      </c>
      <c r="J654" s="3" t="s">
        <v>901</v>
      </c>
      <c r="K654" s="3" t="s">
        <v>68</v>
      </c>
      <c r="M654" s="3">
        <v>35</v>
      </c>
    </row>
    <row r="655" customHeight="1" spans="1:13">
      <c r="A655" s="162">
        <f>'Drop 1 Baseball'!A175+1</f>
        <v>11738</v>
      </c>
      <c r="D655" s="91" t="s">
        <v>21</v>
      </c>
      <c r="E655" s="91" t="s">
        <v>2211</v>
      </c>
      <c r="F655" s="3">
        <v>2019</v>
      </c>
      <c r="G655" s="3" t="s">
        <v>2212</v>
      </c>
      <c r="H655" s="3" t="s">
        <v>1848</v>
      </c>
      <c r="I655" s="3">
        <v>297</v>
      </c>
      <c r="J655" s="3"/>
      <c r="K655" s="3" t="s">
        <v>30</v>
      </c>
      <c r="M655" s="3">
        <v>35</v>
      </c>
    </row>
    <row r="656" customHeight="1" spans="1:13">
      <c r="A656" s="3">
        <v>11767</v>
      </c>
      <c r="D656" s="91" t="s">
        <v>21</v>
      </c>
      <c r="E656" s="91" t="s">
        <v>2213</v>
      </c>
      <c r="F656" s="3">
        <v>2019</v>
      </c>
      <c r="G656" s="3" t="s">
        <v>956</v>
      </c>
      <c r="H656" s="3" t="s">
        <v>1840</v>
      </c>
      <c r="I656" s="3"/>
      <c r="J656" s="3">
        <v>541</v>
      </c>
      <c r="K656" s="3" t="s">
        <v>30</v>
      </c>
      <c r="M656" s="3">
        <v>35</v>
      </c>
    </row>
    <row r="657" customHeight="1" spans="1:13">
      <c r="A657" s="3">
        <v>11768</v>
      </c>
      <c r="D657" s="91" t="s">
        <v>21</v>
      </c>
      <c r="E657" s="91" t="s">
        <v>2214</v>
      </c>
      <c r="F657" s="3">
        <v>2019</v>
      </c>
      <c r="G657" s="3" t="s">
        <v>956</v>
      </c>
      <c r="H657" s="3" t="s">
        <v>1840</v>
      </c>
      <c r="I657" s="3"/>
      <c r="J657" s="3">
        <v>541</v>
      </c>
      <c r="K657" s="3" t="s">
        <v>30</v>
      </c>
      <c r="M657" s="3">
        <v>35</v>
      </c>
    </row>
    <row r="658" customHeight="1" spans="1:13">
      <c r="A658" s="3">
        <v>11769</v>
      </c>
      <c r="D658" s="91" t="s">
        <v>21</v>
      </c>
      <c r="E658" s="91" t="s">
        <v>2215</v>
      </c>
      <c r="F658" s="3">
        <v>2019</v>
      </c>
      <c r="G658" s="3" t="s">
        <v>956</v>
      </c>
      <c r="H658" s="3" t="s">
        <v>1840</v>
      </c>
      <c r="I658" s="3"/>
      <c r="J658" s="3">
        <v>541</v>
      </c>
      <c r="K658" s="3" t="s">
        <v>30</v>
      </c>
      <c r="M658" s="3">
        <v>35</v>
      </c>
    </row>
    <row r="659" customHeight="1" spans="1:13">
      <c r="A659" s="3">
        <v>11770</v>
      </c>
      <c r="D659" s="91" t="s">
        <v>21</v>
      </c>
      <c r="E659" s="91" t="s">
        <v>2216</v>
      </c>
      <c r="F659" s="3">
        <v>2019</v>
      </c>
      <c r="G659" s="3" t="s">
        <v>956</v>
      </c>
      <c r="H659" s="3" t="s">
        <v>1840</v>
      </c>
      <c r="I659" s="3"/>
      <c r="J659" s="3">
        <v>541</v>
      </c>
      <c r="K659" s="3" t="s">
        <v>30</v>
      </c>
      <c r="M659" s="3">
        <v>35</v>
      </c>
    </row>
    <row r="660" customHeight="1" spans="1:13">
      <c r="A660" s="3">
        <v>11771</v>
      </c>
      <c r="D660" s="91" t="s">
        <v>21</v>
      </c>
      <c r="E660" s="91" t="s">
        <v>2217</v>
      </c>
      <c r="F660" s="3">
        <v>2019</v>
      </c>
      <c r="G660" s="3" t="s">
        <v>956</v>
      </c>
      <c r="H660" s="3" t="s">
        <v>1840</v>
      </c>
      <c r="I660" s="3"/>
      <c r="J660" s="3">
        <v>541</v>
      </c>
      <c r="K660" s="3" t="s">
        <v>30</v>
      </c>
      <c r="M660" s="3">
        <v>35</v>
      </c>
    </row>
    <row r="661" customHeight="1" spans="1:13">
      <c r="A661" s="3">
        <v>11973</v>
      </c>
      <c r="D661" s="91" t="s">
        <v>21</v>
      </c>
      <c r="E661" s="91" t="s">
        <v>2218</v>
      </c>
      <c r="F661" s="3">
        <v>1988</v>
      </c>
      <c r="G661" s="3" t="s">
        <v>102</v>
      </c>
      <c r="H661" s="3" t="s">
        <v>1868</v>
      </c>
      <c r="I661" s="3" t="s">
        <v>1865</v>
      </c>
      <c r="J661" s="3">
        <v>127</v>
      </c>
      <c r="K661" s="3" t="s">
        <v>2219</v>
      </c>
      <c r="M661" s="3">
        <v>35</v>
      </c>
    </row>
    <row r="662" customHeight="1" spans="1:13">
      <c r="A662" s="3">
        <v>11985</v>
      </c>
      <c r="D662" s="91" t="s">
        <v>21</v>
      </c>
      <c r="E662" s="91" t="s">
        <v>2220</v>
      </c>
      <c r="F662" s="3">
        <v>1988</v>
      </c>
      <c r="G662" s="3" t="s">
        <v>102</v>
      </c>
      <c r="H662" s="3" t="s">
        <v>1868</v>
      </c>
      <c r="I662" s="3" t="s">
        <v>1865</v>
      </c>
      <c r="J662" s="3">
        <v>127</v>
      </c>
      <c r="K662" s="3" t="s">
        <v>25</v>
      </c>
      <c r="M662" s="3">
        <v>35</v>
      </c>
    </row>
    <row r="663" customHeight="1" spans="1:13">
      <c r="A663" s="3">
        <v>11986</v>
      </c>
      <c r="D663" s="91" t="s">
        <v>21</v>
      </c>
      <c r="E663" s="91" t="s">
        <v>2221</v>
      </c>
      <c r="F663" s="3">
        <v>1988</v>
      </c>
      <c r="G663" s="3" t="s">
        <v>102</v>
      </c>
      <c r="H663" s="3" t="s">
        <v>1868</v>
      </c>
      <c r="I663" s="3" t="s">
        <v>1865</v>
      </c>
      <c r="J663" s="3">
        <v>127</v>
      </c>
      <c r="K663" s="3" t="s">
        <v>25</v>
      </c>
      <c r="M663" s="3">
        <v>35</v>
      </c>
    </row>
    <row r="664" customHeight="1" spans="1:13">
      <c r="A664" s="3">
        <v>11987</v>
      </c>
      <c r="D664" s="91" t="s">
        <v>21</v>
      </c>
      <c r="E664" s="91" t="s">
        <v>2222</v>
      </c>
      <c r="F664" s="3">
        <v>1988</v>
      </c>
      <c r="G664" s="3" t="s">
        <v>102</v>
      </c>
      <c r="H664" s="3" t="s">
        <v>1868</v>
      </c>
      <c r="I664" s="3" t="s">
        <v>1865</v>
      </c>
      <c r="J664" s="3">
        <v>127</v>
      </c>
      <c r="K664" s="3" t="s">
        <v>25</v>
      </c>
      <c r="M664" s="3">
        <v>35</v>
      </c>
    </row>
    <row r="665" customHeight="1" spans="1:13">
      <c r="A665" s="3">
        <v>11988</v>
      </c>
      <c r="D665" s="91" t="s">
        <v>21</v>
      </c>
      <c r="E665" s="91" t="s">
        <v>2223</v>
      </c>
      <c r="F665" s="3">
        <v>1988</v>
      </c>
      <c r="G665" s="3" t="s">
        <v>102</v>
      </c>
      <c r="H665" s="3" t="s">
        <v>1868</v>
      </c>
      <c r="I665" s="3" t="s">
        <v>1865</v>
      </c>
      <c r="J665" s="3">
        <v>127</v>
      </c>
      <c r="K665" s="3" t="s">
        <v>25</v>
      </c>
      <c r="M665" s="3">
        <v>35</v>
      </c>
    </row>
    <row r="666" customHeight="1" spans="1:13">
      <c r="A666" s="3">
        <v>11989</v>
      </c>
      <c r="D666" s="91" t="s">
        <v>21</v>
      </c>
      <c r="E666" s="91" t="s">
        <v>2224</v>
      </c>
      <c r="F666" s="3">
        <v>1988</v>
      </c>
      <c r="G666" s="3" t="s">
        <v>102</v>
      </c>
      <c r="H666" s="3" t="s">
        <v>1868</v>
      </c>
      <c r="I666" s="3" t="s">
        <v>1865</v>
      </c>
      <c r="J666" s="3">
        <v>127</v>
      </c>
      <c r="K666" s="3" t="s">
        <v>25</v>
      </c>
      <c r="M666" s="3">
        <v>35</v>
      </c>
    </row>
    <row r="667" customHeight="1" spans="1:13">
      <c r="A667" s="3">
        <v>12036</v>
      </c>
      <c r="D667" s="91" t="s">
        <v>21</v>
      </c>
      <c r="E667" s="91" t="s">
        <v>2225</v>
      </c>
      <c r="F667" s="3">
        <v>1988</v>
      </c>
      <c r="G667" s="3" t="s">
        <v>102</v>
      </c>
      <c r="H667" s="3" t="s">
        <v>1917</v>
      </c>
      <c r="I667" s="3" t="s">
        <v>1865</v>
      </c>
      <c r="J667" s="3">
        <v>130</v>
      </c>
      <c r="K667" s="3" t="s">
        <v>25</v>
      </c>
      <c r="M667" s="3">
        <v>35</v>
      </c>
    </row>
    <row r="668" customHeight="1" spans="1:13">
      <c r="A668" s="3">
        <v>12044</v>
      </c>
      <c r="D668" s="91" t="s">
        <v>21</v>
      </c>
      <c r="E668" s="3">
        <v>52171155</v>
      </c>
      <c r="F668" s="3">
        <v>1988</v>
      </c>
      <c r="G668" s="3" t="s">
        <v>102</v>
      </c>
      <c r="H668" s="3" t="s">
        <v>1993</v>
      </c>
      <c r="J668" s="3">
        <v>67</v>
      </c>
      <c r="K668" s="3" t="s">
        <v>72</v>
      </c>
      <c r="M668" s="3">
        <v>35</v>
      </c>
    </row>
    <row r="669" customHeight="1" spans="1:13">
      <c r="A669" s="3">
        <v>12106</v>
      </c>
      <c r="D669" s="91" t="s">
        <v>21</v>
      </c>
      <c r="E669" s="91" t="s">
        <v>2226</v>
      </c>
      <c r="F669" s="3">
        <v>2007</v>
      </c>
      <c r="G669" s="3" t="s">
        <v>2227</v>
      </c>
      <c r="H669" s="3" t="s">
        <v>2228</v>
      </c>
      <c r="I669" s="3"/>
      <c r="J669" s="3">
        <v>2</v>
      </c>
      <c r="K669" s="3" t="s">
        <v>666</v>
      </c>
      <c r="M669" s="3">
        <v>35</v>
      </c>
    </row>
    <row r="670" customHeight="1" spans="1:13">
      <c r="A670" s="3">
        <v>12118</v>
      </c>
      <c r="D670" s="91" t="s">
        <v>21</v>
      </c>
      <c r="E670" s="3">
        <v>15495354</v>
      </c>
      <c r="F670" s="3">
        <v>1988</v>
      </c>
      <c r="G670" s="3" t="s">
        <v>102</v>
      </c>
      <c r="H670" s="3" t="s">
        <v>2114</v>
      </c>
      <c r="J670" s="3">
        <v>16</v>
      </c>
      <c r="K670" s="3" t="s">
        <v>25</v>
      </c>
      <c r="M670" s="3">
        <v>35</v>
      </c>
    </row>
    <row r="671" customHeight="1" spans="1:13">
      <c r="A671" s="3">
        <v>12141</v>
      </c>
      <c r="D671" s="91" t="s">
        <v>21</v>
      </c>
      <c r="E671" s="91" t="s">
        <v>2229</v>
      </c>
      <c r="F671" s="3">
        <v>2019</v>
      </c>
      <c r="G671" s="3" t="s">
        <v>884</v>
      </c>
      <c r="H671" s="3" t="s">
        <v>1786</v>
      </c>
      <c r="I671" s="3" t="s">
        <v>884</v>
      </c>
      <c r="J671" s="3">
        <v>269</v>
      </c>
      <c r="K671" s="3" t="s">
        <v>30</v>
      </c>
      <c r="M671" s="3">
        <v>35</v>
      </c>
    </row>
    <row r="672" customHeight="1" spans="1:13">
      <c r="A672" s="3">
        <v>12147</v>
      </c>
      <c r="D672" s="91" t="s">
        <v>21</v>
      </c>
      <c r="E672" s="91" t="s">
        <v>2230</v>
      </c>
      <c r="F672" s="3">
        <v>1988</v>
      </c>
      <c r="G672" s="3" t="s">
        <v>102</v>
      </c>
      <c r="H672" s="3" t="s">
        <v>1868</v>
      </c>
      <c r="I672" s="3" t="s">
        <v>1865</v>
      </c>
      <c r="J672" s="3">
        <v>127</v>
      </c>
      <c r="K672" s="3" t="s">
        <v>25</v>
      </c>
      <c r="M672" s="3">
        <v>35</v>
      </c>
    </row>
    <row r="673" customHeight="1" spans="1:13">
      <c r="A673" s="3">
        <v>12207</v>
      </c>
      <c r="D673" s="91" t="s">
        <v>21</v>
      </c>
      <c r="E673" s="91" t="s">
        <v>2231</v>
      </c>
      <c r="F673" s="3">
        <v>2019</v>
      </c>
      <c r="G673" s="3" t="s">
        <v>956</v>
      </c>
      <c r="H673" s="3" t="s">
        <v>1848</v>
      </c>
      <c r="I673" s="3">
        <v>298</v>
      </c>
      <c r="J673" s="3" t="s">
        <v>851</v>
      </c>
      <c r="K673" s="3" t="s">
        <v>25</v>
      </c>
      <c r="M673" s="3">
        <v>35</v>
      </c>
    </row>
    <row r="674" customHeight="1" spans="1:13">
      <c r="A674" s="3" t="s">
        <v>2854</v>
      </c>
      <c r="D674" s="163"/>
      <c r="E674" s="91" t="s">
        <v>2232</v>
      </c>
      <c r="F674" s="3">
        <v>1987</v>
      </c>
      <c r="G674" s="3" t="s">
        <v>102</v>
      </c>
      <c r="H674" s="3" t="s">
        <v>2019</v>
      </c>
      <c r="I674" s="3">
        <v>106</v>
      </c>
      <c r="J674" s="3" t="s">
        <v>105</v>
      </c>
      <c r="K674" s="3" t="s">
        <v>25</v>
      </c>
      <c r="M674" s="3">
        <v>35</v>
      </c>
    </row>
    <row r="675" customHeight="1" spans="1:13">
      <c r="A675" s="3" t="s">
        <v>2854</v>
      </c>
      <c r="D675" s="163"/>
      <c r="E675" s="91" t="s">
        <v>2233</v>
      </c>
      <c r="F675" s="3">
        <v>1987</v>
      </c>
      <c r="G675" s="3" t="s">
        <v>102</v>
      </c>
      <c r="H675" s="3" t="s">
        <v>1864</v>
      </c>
      <c r="I675" s="3">
        <v>9</v>
      </c>
      <c r="J675" s="3" t="s">
        <v>105</v>
      </c>
      <c r="K675" s="3" t="s">
        <v>72</v>
      </c>
      <c r="M675" s="3">
        <v>35</v>
      </c>
    </row>
    <row r="676" customHeight="1" spans="1:13">
      <c r="A676" s="3" t="s">
        <v>2854</v>
      </c>
      <c r="D676" s="163"/>
      <c r="E676" s="91" t="s">
        <v>2234</v>
      </c>
      <c r="F676" s="3">
        <v>1988</v>
      </c>
      <c r="G676" s="3" t="s">
        <v>102</v>
      </c>
      <c r="H676" s="3" t="s">
        <v>2235</v>
      </c>
      <c r="I676" s="3">
        <v>43</v>
      </c>
      <c r="J676" s="3" t="s">
        <v>105</v>
      </c>
      <c r="K676" s="3" t="s">
        <v>666</v>
      </c>
      <c r="M676" s="3">
        <v>35</v>
      </c>
    </row>
    <row r="677" customHeight="1" spans="1:13">
      <c r="A677" s="3" t="s">
        <v>2854</v>
      </c>
      <c r="D677" s="163"/>
      <c r="E677" s="91" t="s">
        <v>2236</v>
      </c>
      <c r="F677" s="3">
        <v>1988</v>
      </c>
      <c r="G677" s="3" t="s">
        <v>102</v>
      </c>
      <c r="H677" s="3" t="s">
        <v>2235</v>
      </c>
      <c r="I677" s="3">
        <v>43</v>
      </c>
      <c r="J677" s="3" t="s">
        <v>105</v>
      </c>
      <c r="K677" s="3" t="s">
        <v>666</v>
      </c>
      <c r="M677" s="3">
        <v>35</v>
      </c>
    </row>
    <row r="678" customHeight="1" spans="1:13">
      <c r="A678" s="3" t="s">
        <v>2854</v>
      </c>
      <c r="D678" s="163"/>
      <c r="E678" s="91" t="s">
        <v>2237</v>
      </c>
      <c r="F678" s="3">
        <v>1988</v>
      </c>
      <c r="G678" s="3" t="s">
        <v>102</v>
      </c>
      <c r="H678" s="3" t="s">
        <v>288</v>
      </c>
      <c r="I678" s="3">
        <v>7</v>
      </c>
      <c r="J678" s="3" t="s">
        <v>1567</v>
      </c>
      <c r="K678" s="3" t="s">
        <v>1138</v>
      </c>
      <c r="M678" s="3">
        <v>35</v>
      </c>
    </row>
    <row r="679" customHeight="1" spans="1:13">
      <c r="A679" s="3" t="s">
        <v>2854</v>
      </c>
      <c r="D679" s="163"/>
      <c r="E679" s="91" t="s">
        <v>2238</v>
      </c>
      <c r="F679" s="3">
        <v>1988</v>
      </c>
      <c r="G679" s="3" t="s">
        <v>102</v>
      </c>
      <c r="H679" s="3" t="s">
        <v>288</v>
      </c>
      <c r="I679" s="3">
        <v>7</v>
      </c>
      <c r="J679" s="3" t="s">
        <v>1567</v>
      </c>
      <c r="K679" s="3" t="s">
        <v>1138</v>
      </c>
      <c r="M679" s="3">
        <v>35</v>
      </c>
    </row>
    <row r="680" customHeight="1" spans="1:13">
      <c r="A680" s="3" t="s">
        <v>2854</v>
      </c>
      <c r="D680" s="163"/>
      <c r="E680" s="91" t="s">
        <v>2239</v>
      </c>
      <c r="F680" s="3">
        <v>1989</v>
      </c>
      <c r="G680" s="3" t="s">
        <v>102</v>
      </c>
      <c r="H680" s="3" t="s">
        <v>288</v>
      </c>
      <c r="I680" s="3">
        <v>3</v>
      </c>
      <c r="J680" s="3" t="s">
        <v>1567</v>
      </c>
      <c r="K680" s="3" t="s">
        <v>72</v>
      </c>
      <c r="M680" s="3">
        <v>35</v>
      </c>
    </row>
    <row r="681" customHeight="1" spans="1:13">
      <c r="A681" s="3" t="s">
        <v>2854</v>
      </c>
      <c r="D681" s="163"/>
      <c r="E681" s="91" t="s">
        <v>2240</v>
      </c>
      <c r="F681" s="3">
        <v>1989</v>
      </c>
      <c r="G681" s="3" t="s">
        <v>102</v>
      </c>
      <c r="H681" s="3" t="s">
        <v>288</v>
      </c>
      <c r="I681" s="3">
        <v>3</v>
      </c>
      <c r="J681" s="3" t="s">
        <v>1567</v>
      </c>
      <c r="K681" s="3" t="s">
        <v>72</v>
      </c>
      <c r="M681" s="3">
        <v>35</v>
      </c>
    </row>
    <row r="682" customHeight="1" spans="1:13">
      <c r="A682" s="3" t="s">
        <v>2854</v>
      </c>
      <c r="D682" s="163"/>
      <c r="E682" s="91" t="s">
        <v>2241</v>
      </c>
      <c r="F682" s="3">
        <v>1989</v>
      </c>
      <c r="G682" s="3" t="s">
        <v>1995</v>
      </c>
      <c r="H682" s="3" t="s">
        <v>1996</v>
      </c>
      <c r="I682" s="3">
        <v>138</v>
      </c>
      <c r="J682" s="3" t="s">
        <v>105</v>
      </c>
      <c r="K682" s="3" t="s">
        <v>25</v>
      </c>
      <c r="M682" s="3">
        <v>35</v>
      </c>
    </row>
    <row r="683" customHeight="1" spans="1:13">
      <c r="A683" s="3">
        <v>12146</v>
      </c>
      <c r="D683" s="91" t="s">
        <v>21</v>
      </c>
      <c r="E683" s="91" t="s">
        <v>2242</v>
      </c>
      <c r="F683" s="3">
        <v>1988</v>
      </c>
      <c r="G683" s="3" t="s">
        <v>102</v>
      </c>
      <c r="H683" s="3" t="s">
        <v>1868</v>
      </c>
      <c r="J683" s="3">
        <v>115</v>
      </c>
      <c r="K683" s="3" t="s">
        <v>72</v>
      </c>
      <c r="M683" s="3">
        <v>36</v>
      </c>
    </row>
    <row r="684" customHeight="1" spans="1:13">
      <c r="A684" s="3" t="s">
        <v>2854</v>
      </c>
      <c r="D684" s="163"/>
      <c r="E684" s="91" t="s">
        <v>2243</v>
      </c>
      <c r="F684" s="3">
        <v>1988</v>
      </c>
      <c r="G684" s="3" t="s">
        <v>2244</v>
      </c>
      <c r="H684" s="3" t="s">
        <v>2114</v>
      </c>
      <c r="I684" s="3">
        <v>16</v>
      </c>
      <c r="J684" s="3" t="s">
        <v>105</v>
      </c>
      <c r="K684" s="3" t="s">
        <v>25</v>
      </c>
      <c r="M684" s="3">
        <v>36</v>
      </c>
    </row>
    <row r="685" customHeight="1" spans="1:13">
      <c r="A685" s="3">
        <v>11843</v>
      </c>
      <c r="D685" s="91" t="s">
        <v>21</v>
      </c>
      <c r="E685" s="91" t="s">
        <v>2245</v>
      </c>
      <c r="F685" s="3">
        <v>1987</v>
      </c>
      <c r="G685" s="3" t="s">
        <v>102</v>
      </c>
      <c r="H685" s="3" t="s">
        <v>1965</v>
      </c>
      <c r="I685" s="3"/>
      <c r="J685" s="3">
        <v>1</v>
      </c>
      <c r="K685" s="3" t="s">
        <v>72</v>
      </c>
      <c r="M685" s="3">
        <v>37</v>
      </c>
    </row>
    <row r="686" customHeight="1" spans="1:14">
      <c r="A686" s="162">
        <v>10018</v>
      </c>
      <c r="B686" s="63"/>
      <c r="C686" s="63"/>
      <c r="D686" s="91" t="s">
        <v>21</v>
      </c>
      <c r="E686" s="158" t="s">
        <v>1794</v>
      </c>
      <c r="F686" s="63">
        <v>2007</v>
      </c>
      <c r="G686" s="63" t="s">
        <v>62</v>
      </c>
      <c r="H686" s="63" t="s">
        <v>1795</v>
      </c>
      <c r="I686" s="63">
        <v>112</v>
      </c>
      <c r="J686" s="170" t="s">
        <v>1796</v>
      </c>
      <c r="K686" s="63" t="s">
        <v>1797</v>
      </c>
      <c r="L686" s="62"/>
      <c r="M686" s="3">
        <v>40</v>
      </c>
      <c r="N686" s="10"/>
    </row>
    <row r="687" customHeight="1" spans="1:14">
      <c r="A687" s="162">
        <f t="shared" ref="A687:A703" si="26">A686+1</f>
        <v>10019</v>
      </c>
      <c r="B687" s="3"/>
      <c r="C687" s="3"/>
      <c r="D687" s="91" t="s">
        <v>21</v>
      </c>
      <c r="E687" s="91" t="s">
        <v>1801</v>
      </c>
      <c r="F687" s="63">
        <v>2007</v>
      </c>
      <c r="G687" s="63" t="s">
        <v>1802</v>
      </c>
      <c r="H687" s="63" t="s">
        <v>1795</v>
      </c>
      <c r="I687" s="63">
        <v>234</v>
      </c>
      <c r="J687" s="62"/>
      <c r="K687" s="63" t="s">
        <v>72</v>
      </c>
      <c r="L687" s="62"/>
      <c r="M687" s="3">
        <v>40</v>
      </c>
      <c r="N687" s="10"/>
    </row>
    <row r="688" customHeight="1" spans="1:13">
      <c r="A688" s="162">
        <f t="shared" si="26"/>
        <v>10020</v>
      </c>
      <c r="B688" s="3"/>
      <c r="C688" s="3"/>
      <c r="D688" s="91" t="s">
        <v>21</v>
      </c>
      <c r="E688" s="91" t="s">
        <v>2246</v>
      </c>
      <c r="F688" s="63">
        <v>2019</v>
      </c>
      <c r="G688" s="63" t="s">
        <v>786</v>
      </c>
      <c r="H688" s="63" t="s">
        <v>2247</v>
      </c>
      <c r="I688" s="63">
        <v>250</v>
      </c>
      <c r="J688" s="62"/>
      <c r="K688" s="63" t="s">
        <v>30</v>
      </c>
      <c r="L688" s="62"/>
      <c r="M688" s="3">
        <v>40</v>
      </c>
    </row>
    <row r="689" customHeight="1" spans="1:13">
      <c r="A689" s="162">
        <f t="shared" si="26"/>
        <v>10021</v>
      </c>
      <c r="B689" s="3"/>
      <c r="C689" s="3"/>
      <c r="D689" s="91" t="s">
        <v>21</v>
      </c>
      <c r="E689" s="91" t="s">
        <v>2248</v>
      </c>
      <c r="F689" s="63">
        <v>2019</v>
      </c>
      <c r="G689" s="63" t="s">
        <v>786</v>
      </c>
      <c r="H689" s="63" t="s">
        <v>2247</v>
      </c>
      <c r="I689" s="63">
        <v>250</v>
      </c>
      <c r="J689" s="62"/>
      <c r="K689" s="63" t="s">
        <v>30</v>
      </c>
      <c r="L689" s="62"/>
      <c r="M689" s="3">
        <v>40</v>
      </c>
    </row>
    <row r="690" customHeight="1" spans="1:13">
      <c r="A690" s="162">
        <f t="shared" si="26"/>
        <v>10022</v>
      </c>
      <c r="B690" s="3"/>
      <c r="C690" s="3"/>
      <c r="D690" s="91" t="s">
        <v>21</v>
      </c>
      <c r="E690" s="91" t="s">
        <v>2249</v>
      </c>
      <c r="F690" s="63">
        <v>2019</v>
      </c>
      <c r="G690" s="63" t="s">
        <v>786</v>
      </c>
      <c r="H690" s="63" t="s">
        <v>2247</v>
      </c>
      <c r="I690" s="63">
        <v>250</v>
      </c>
      <c r="J690" s="62"/>
      <c r="K690" s="63" t="s">
        <v>30</v>
      </c>
      <c r="L690" s="62"/>
      <c r="M690" s="3">
        <v>40</v>
      </c>
    </row>
    <row r="691" customHeight="1" spans="1:13">
      <c r="A691" s="162">
        <f t="shared" si="26"/>
        <v>10023</v>
      </c>
      <c r="B691" s="3"/>
      <c r="C691" s="3"/>
      <c r="D691" s="91" t="s">
        <v>21</v>
      </c>
      <c r="E691" s="91" t="s">
        <v>2250</v>
      </c>
      <c r="F691" s="63">
        <v>2019</v>
      </c>
      <c r="G691" s="63" t="s">
        <v>884</v>
      </c>
      <c r="H691" s="63" t="s">
        <v>1449</v>
      </c>
      <c r="I691" s="63">
        <v>223</v>
      </c>
      <c r="J691" s="63" t="s">
        <v>932</v>
      </c>
      <c r="K691" s="63" t="s">
        <v>30</v>
      </c>
      <c r="L691" s="62"/>
      <c r="M691" s="3">
        <v>40</v>
      </c>
    </row>
    <row r="692" customHeight="1" spans="1:13">
      <c r="A692" s="162">
        <f t="shared" si="26"/>
        <v>10024</v>
      </c>
      <c r="B692" s="3"/>
      <c r="C692" s="3"/>
      <c r="D692" s="91" t="s">
        <v>21</v>
      </c>
      <c r="E692" s="91" t="s">
        <v>2251</v>
      </c>
      <c r="F692" s="63">
        <v>2019</v>
      </c>
      <c r="G692" s="63" t="s">
        <v>2252</v>
      </c>
      <c r="H692" s="63" t="s">
        <v>1848</v>
      </c>
      <c r="I692" s="63">
        <v>259</v>
      </c>
      <c r="J692" s="63" t="s">
        <v>2253</v>
      </c>
      <c r="K692" s="63" t="s">
        <v>25</v>
      </c>
      <c r="L692" s="62"/>
      <c r="M692" s="3">
        <v>40</v>
      </c>
    </row>
    <row r="693" customHeight="1" spans="1:13">
      <c r="A693" s="162">
        <f t="shared" si="26"/>
        <v>10025</v>
      </c>
      <c r="B693" s="3"/>
      <c r="C693" s="3"/>
      <c r="D693" s="91" t="s">
        <v>66</v>
      </c>
      <c r="E693" s="91" t="s">
        <v>2254</v>
      </c>
      <c r="F693" s="63">
        <v>2020</v>
      </c>
      <c r="G693" s="63" t="s">
        <v>954</v>
      </c>
      <c r="H693" s="63" t="s">
        <v>1786</v>
      </c>
      <c r="I693" s="63">
        <v>2</v>
      </c>
      <c r="J693" s="63" t="s">
        <v>2255</v>
      </c>
      <c r="K693" s="63" t="s">
        <v>68</v>
      </c>
      <c r="L693" s="62"/>
      <c r="M693" s="3">
        <v>40</v>
      </c>
    </row>
    <row r="694" customHeight="1" spans="1:13">
      <c r="A694" s="162">
        <f t="shared" si="26"/>
        <v>10026</v>
      </c>
      <c r="B694" s="3"/>
      <c r="C694" s="3"/>
      <c r="D694" s="91" t="s">
        <v>21</v>
      </c>
      <c r="E694" s="91" t="s">
        <v>2256</v>
      </c>
      <c r="F694" s="66">
        <v>2019</v>
      </c>
      <c r="G694" s="66" t="s">
        <v>1852</v>
      </c>
      <c r="H694" s="66" t="s">
        <v>1848</v>
      </c>
      <c r="I694" s="66">
        <v>297</v>
      </c>
      <c r="J694" s="66" t="s">
        <v>2257</v>
      </c>
      <c r="K694" s="66" t="s">
        <v>72</v>
      </c>
      <c r="M694" s="3">
        <v>40</v>
      </c>
    </row>
    <row r="695" customHeight="1" spans="1:13">
      <c r="A695" s="162">
        <f t="shared" si="26"/>
        <v>10027</v>
      </c>
      <c r="B695" s="3"/>
      <c r="C695" s="3"/>
      <c r="D695" s="91" t="s">
        <v>21</v>
      </c>
      <c r="E695" s="91" t="s">
        <v>2258</v>
      </c>
      <c r="F695" s="3">
        <v>2019</v>
      </c>
      <c r="G695" s="3" t="s">
        <v>1161</v>
      </c>
      <c r="H695" s="3" t="s">
        <v>1786</v>
      </c>
      <c r="I695" s="3">
        <v>209</v>
      </c>
      <c r="J695" s="3" t="s">
        <v>932</v>
      </c>
      <c r="K695" s="3" t="s">
        <v>25</v>
      </c>
      <c r="M695" s="3">
        <v>40</v>
      </c>
    </row>
    <row r="696" customHeight="1" spans="1:13">
      <c r="A696" s="162">
        <f t="shared" si="26"/>
        <v>10028</v>
      </c>
      <c r="B696" s="3"/>
      <c r="C696" s="3"/>
      <c r="D696" s="91" t="s">
        <v>66</v>
      </c>
      <c r="E696" s="3">
        <v>6163036</v>
      </c>
      <c r="F696" s="3">
        <v>2020</v>
      </c>
      <c r="G696" s="3" t="s">
        <v>786</v>
      </c>
      <c r="H696" s="3" t="s">
        <v>2259</v>
      </c>
      <c r="I696" s="3" t="s">
        <v>2210</v>
      </c>
      <c r="J696" s="3" t="s">
        <v>2260</v>
      </c>
      <c r="K696" s="3" t="s">
        <v>68</v>
      </c>
      <c r="M696" s="3">
        <v>40</v>
      </c>
    </row>
    <row r="697" customHeight="1" spans="1:13">
      <c r="A697" s="162">
        <f t="shared" si="26"/>
        <v>10029</v>
      </c>
      <c r="B697" s="3"/>
      <c r="C697" s="3"/>
      <c r="D697" s="91" t="s">
        <v>66</v>
      </c>
      <c r="E697" s="3">
        <v>2030574</v>
      </c>
      <c r="F697" s="3">
        <v>2020</v>
      </c>
      <c r="G697" s="3" t="s">
        <v>786</v>
      </c>
      <c r="H697" s="3" t="s">
        <v>2259</v>
      </c>
      <c r="I697" s="3" t="s">
        <v>2210</v>
      </c>
      <c r="J697" s="3" t="s">
        <v>2260</v>
      </c>
      <c r="K697" s="3" t="s">
        <v>68</v>
      </c>
      <c r="M697" s="3">
        <v>40</v>
      </c>
    </row>
    <row r="698" customHeight="1" spans="1:13">
      <c r="A698" s="162">
        <f t="shared" si="26"/>
        <v>10030</v>
      </c>
      <c r="D698" s="91" t="s">
        <v>21</v>
      </c>
      <c r="E698" s="91" t="s">
        <v>2261</v>
      </c>
      <c r="F698" s="3">
        <v>2020</v>
      </c>
      <c r="G698" s="3" t="s">
        <v>1847</v>
      </c>
      <c r="H698" s="3" t="s">
        <v>1978</v>
      </c>
      <c r="I698" s="3">
        <v>43</v>
      </c>
      <c r="J698" s="3" t="s">
        <v>2262</v>
      </c>
      <c r="K698" s="3" t="s">
        <v>30</v>
      </c>
      <c r="M698" s="3">
        <v>40</v>
      </c>
    </row>
    <row r="699" customHeight="1" spans="1:13">
      <c r="A699" s="162">
        <f t="shared" si="26"/>
        <v>10031</v>
      </c>
      <c r="B699" s="143"/>
      <c r="C699" s="143"/>
      <c r="D699" s="144" t="s">
        <v>21</v>
      </c>
      <c r="E699" s="144" t="s">
        <v>2263</v>
      </c>
      <c r="F699" s="140">
        <v>2019</v>
      </c>
      <c r="G699" s="140" t="s">
        <v>305</v>
      </c>
      <c r="H699" s="140" t="s">
        <v>1449</v>
      </c>
      <c r="I699" s="140">
        <v>172</v>
      </c>
      <c r="J699" s="140" t="s">
        <v>1981</v>
      </c>
      <c r="K699" s="140" t="s">
        <v>30</v>
      </c>
      <c r="M699" s="3">
        <v>40</v>
      </c>
    </row>
    <row r="700" customHeight="1" spans="1:13">
      <c r="A700" s="162">
        <f t="shared" si="26"/>
        <v>10032</v>
      </c>
      <c r="B700" s="143"/>
      <c r="C700" s="143"/>
      <c r="D700" s="144" t="s">
        <v>21</v>
      </c>
      <c r="E700" s="144" t="s">
        <v>2264</v>
      </c>
      <c r="F700" s="140">
        <v>2019</v>
      </c>
      <c r="G700" s="140" t="s">
        <v>305</v>
      </c>
      <c r="H700" s="140" t="s">
        <v>1449</v>
      </c>
      <c r="I700" s="140">
        <v>172</v>
      </c>
      <c r="J700" s="140" t="s">
        <v>1981</v>
      </c>
      <c r="K700" s="140" t="s">
        <v>30</v>
      </c>
      <c r="M700" s="3">
        <v>40</v>
      </c>
    </row>
    <row r="701" customHeight="1" spans="1:13">
      <c r="A701" s="162">
        <f t="shared" si="26"/>
        <v>10033</v>
      </c>
      <c r="B701" s="143"/>
      <c r="C701" s="143"/>
      <c r="D701" s="144" t="s">
        <v>21</v>
      </c>
      <c r="E701" s="144" t="s">
        <v>2265</v>
      </c>
      <c r="F701" s="140">
        <v>2019</v>
      </c>
      <c r="G701" s="140" t="s">
        <v>305</v>
      </c>
      <c r="H701" s="140" t="s">
        <v>1449</v>
      </c>
      <c r="I701" s="140">
        <v>172</v>
      </c>
      <c r="J701" s="140" t="s">
        <v>1981</v>
      </c>
      <c r="K701" s="140" t="s">
        <v>30</v>
      </c>
      <c r="M701" s="3">
        <v>40</v>
      </c>
    </row>
    <row r="702" customHeight="1" spans="1:13">
      <c r="A702" s="162">
        <f t="shared" si="26"/>
        <v>10034</v>
      </c>
      <c r="B702" s="143"/>
      <c r="C702" s="143"/>
      <c r="D702" s="144" t="s">
        <v>21</v>
      </c>
      <c r="E702" s="144" t="s">
        <v>2266</v>
      </c>
      <c r="F702" s="140">
        <v>2019</v>
      </c>
      <c r="G702" s="140" t="s">
        <v>305</v>
      </c>
      <c r="H702" s="140" t="s">
        <v>1449</v>
      </c>
      <c r="I702" s="140">
        <v>172</v>
      </c>
      <c r="J702" s="140" t="s">
        <v>1981</v>
      </c>
      <c r="K702" s="140" t="s">
        <v>30</v>
      </c>
      <c r="M702" s="3">
        <v>40</v>
      </c>
    </row>
    <row r="703" customHeight="1" spans="1:13">
      <c r="A703" s="162">
        <f t="shared" si="26"/>
        <v>10035</v>
      </c>
      <c r="B703" s="143"/>
      <c r="C703" s="143"/>
      <c r="D703" s="144" t="s">
        <v>21</v>
      </c>
      <c r="E703" s="144" t="s">
        <v>2267</v>
      </c>
      <c r="F703" s="140">
        <v>2019</v>
      </c>
      <c r="G703" s="140" t="s">
        <v>305</v>
      </c>
      <c r="H703" s="140" t="s">
        <v>1449</v>
      </c>
      <c r="I703" s="140">
        <v>172</v>
      </c>
      <c r="J703" s="140" t="s">
        <v>1981</v>
      </c>
      <c r="K703" s="140" t="s">
        <v>30</v>
      </c>
      <c r="M703" s="3">
        <v>40</v>
      </c>
    </row>
    <row r="704" customHeight="1" spans="1:13">
      <c r="A704" s="3">
        <v>11789</v>
      </c>
      <c r="D704" s="91" t="s">
        <v>21</v>
      </c>
      <c r="E704" s="91" t="s">
        <v>2268</v>
      </c>
      <c r="F704" s="3">
        <v>2019</v>
      </c>
      <c r="G704" s="3" t="s">
        <v>1995</v>
      </c>
      <c r="H704" s="3" t="s">
        <v>1859</v>
      </c>
      <c r="I704" s="3" t="s">
        <v>2269</v>
      </c>
      <c r="J704" s="3">
        <v>11</v>
      </c>
      <c r="K704" s="3" t="s">
        <v>30</v>
      </c>
      <c r="M704" s="3">
        <v>40</v>
      </c>
    </row>
    <row r="705" customHeight="1" spans="1:13">
      <c r="A705" s="3">
        <v>11790</v>
      </c>
      <c r="D705" s="91" t="s">
        <v>21</v>
      </c>
      <c r="E705" s="91" t="s">
        <v>2270</v>
      </c>
      <c r="F705" s="3">
        <v>2019</v>
      </c>
      <c r="G705" s="3" t="s">
        <v>1995</v>
      </c>
      <c r="H705" s="3" t="s">
        <v>1859</v>
      </c>
      <c r="I705" s="3" t="s">
        <v>2269</v>
      </c>
      <c r="J705" s="3">
        <v>11</v>
      </c>
      <c r="K705" s="3" t="s">
        <v>30</v>
      </c>
      <c r="M705" s="3">
        <v>40</v>
      </c>
    </row>
    <row r="706" customHeight="1" spans="1:13">
      <c r="A706" s="3">
        <v>11797</v>
      </c>
      <c r="D706" s="91" t="s">
        <v>21</v>
      </c>
      <c r="E706" s="91" t="s">
        <v>2271</v>
      </c>
      <c r="F706" s="3">
        <v>2019</v>
      </c>
      <c r="G706" s="3" t="s">
        <v>909</v>
      </c>
      <c r="H706" s="3" t="s">
        <v>2272</v>
      </c>
      <c r="I706" s="3" t="s">
        <v>2273</v>
      </c>
      <c r="J706" s="3">
        <v>1</v>
      </c>
      <c r="K706" s="3" t="s">
        <v>30</v>
      </c>
      <c r="M706" s="3">
        <v>40</v>
      </c>
    </row>
    <row r="707" customHeight="1" spans="1:13">
      <c r="A707" s="3">
        <v>11845</v>
      </c>
      <c r="D707" s="91" t="s">
        <v>21</v>
      </c>
      <c r="E707" s="91" t="s">
        <v>2274</v>
      </c>
      <c r="F707" s="3">
        <v>1987</v>
      </c>
      <c r="G707" s="3" t="s">
        <v>102</v>
      </c>
      <c r="H707" s="3" t="s">
        <v>1965</v>
      </c>
      <c r="I707" s="3"/>
      <c r="J707" s="3">
        <v>1</v>
      </c>
      <c r="K707" s="3" t="s">
        <v>72</v>
      </c>
      <c r="M707" s="3">
        <v>40</v>
      </c>
    </row>
    <row r="708" customHeight="1" spans="1:13">
      <c r="A708" s="3">
        <v>11846</v>
      </c>
      <c r="D708" s="91" t="s">
        <v>21</v>
      </c>
      <c r="E708" s="91" t="s">
        <v>2275</v>
      </c>
      <c r="F708" s="3">
        <v>1987</v>
      </c>
      <c r="G708" s="3" t="s">
        <v>102</v>
      </c>
      <c r="H708" s="3" t="s">
        <v>1965</v>
      </c>
      <c r="I708" s="3"/>
      <c r="J708" s="3">
        <v>1</v>
      </c>
      <c r="K708" s="3" t="s">
        <v>72</v>
      </c>
      <c r="M708" s="3">
        <v>40</v>
      </c>
    </row>
    <row r="709" customHeight="1" spans="1:13">
      <c r="A709" s="3">
        <v>11847</v>
      </c>
      <c r="D709" s="91" t="s">
        <v>21</v>
      </c>
      <c r="E709" s="91" t="s">
        <v>2276</v>
      </c>
      <c r="F709" s="3">
        <v>1987</v>
      </c>
      <c r="G709" s="3" t="s">
        <v>102</v>
      </c>
      <c r="H709" s="3" t="s">
        <v>1965</v>
      </c>
      <c r="I709" s="3"/>
      <c r="J709" s="3">
        <v>1</v>
      </c>
      <c r="K709" s="3" t="s">
        <v>72</v>
      </c>
      <c r="M709" s="3">
        <v>40</v>
      </c>
    </row>
    <row r="710" customHeight="1" spans="1:13">
      <c r="A710" s="3">
        <v>11848</v>
      </c>
      <c r="D710" s="91" t="s">
        <v>21</v>
      </c>
      <c r="E710" s="91" t="s">
        <v>2277</v>
      </c>
      <c r="F710" s="3">
        <v>1987</v>
      </c>
      <c r="G710" s="3" t="s">
        <v>102</v>
      </c>
      <c r="H710" s="3" t="s">
        <v>1965</v>
      </c>
      <c r="I710" s="3"/>
      <c r="J710" s="3">
        <v>1</v>
      </c>
      <c r="K710" s="3" t="s">
        <v>72</v>
      </c>
      <c r="M710" s="3">
        <v>40</v>
      </c>
    </row>
    <row r="711" customHeight="1" spans="1:13">
      <c r="A711" s="3">
        <v>11849</v>
      </c>
      <c r="D711" s="91" t="s">
        <v>21</v>
      </c>
      <c r="E711" s="91" t="s">
        <v>2278</v>
      </c>
      <c r="F711" s="3">
        <v>1987</v>
      </c>
      <c r="G711" s="3" t="s">
        <v>102</v>
      </c>
      <c r="H711" s="3" t="s">
        <v>1965</v>
      </c>
      <c r="I711" s="3"/>
      <c r="J711" s="3">
        <v>1</v>
      </c>
      <c r="K711" s="3" t="s">
        <v>72</v>
      </c>
      <c r="M711" s="3">
        <v>40</v>
      </c>
    </row>
    <row r="712" customHeight="1" spans="1:13">
      <c r="A712" s="3">
        <v>11851</v>
      </c>
      <c r="D712" s="91" t="s">
        <v>21</v>
      </c>
      <c r="E712" s="91" t="s">
        <v>2279</v>
      </c>
      <c r="F712" s="3">
        <v>1987</v>
      </c>
      <c r="G712" s="3" t="s">
        <v>102</v>
      </c>
      <c r="H712" s="3" t="s">
        <v>1965</v>
      </c>
      <c r="I712" s="3"/>
      <c r="J712" s="3">
        <v>1</v>
      </c>
      <c r="K712" s="3" t="s">
        <v>72</v>
      </c>
      <c r="M712" s="3">
        <v>40</v>
      </c>
    </row>
    <row r="713" customHeight="1" spans="1:13">
      <c r="A713" s="3">
        <v>11852</v>
      </c>
      <c r="D713" s="91" t="s">
        <v>21</v>
      </c>
      <c r="E713" s="91" t="s">
        <v>2280</v>
      </c>
      <c r="F713" s="3">
        <v>1987</v>
      </c>
      <c r="G713" s="3" t="s">
        <v>102</v>
      </c>
      <c r="H713" s="3" t="s">
        <v>1965</v>
      </c>
      <c r="I713" s="3"/>
      <c r="J713" s="3">
        <v>1</v>
      </c>
      <c r="K713" s="3" t="s">
        <v>72</v>
      </c>
      <c r="M713" s="3">
        <v>40</v>
      </c>
    </row>
    <row r="714" customHeight="1" spans="1:13">
      <c r="A714" s="3">
        <v>12090</v>
      </c>
      <c r="D714" s="91" t="s">
        <v>21</v>
      </c>
      <c r="E714" s="91" t="s">
        <v>2281</v>
      </c>
      <c r="F714" s="3">
        <v>1987</v>
      </c>
      <c r="G714" s="3" t="s">
        <v>1969</v>
      </c>
      <c r="H714" s="3" t="s">
        <v>1993</v>
      </c>
      <c r="I714" s="3"/>
      <c r="J714" s="3">
        <v>1</v>
      </c>
      <c r="K714" s="3" t="s">
        <v>72</v>
      </c>
      <c r="M714" s="3">
        <v>40</v>
      </c>
    </row>
    <row r="715" customHeight="1" spans="1:13">
      <c r="A715" s="3">
        <v>12091</v>
      </c>
      <c r="D715" s="91" t="s">
        <v>21</v>
      </c>
      <c r="E715" s="91" t="s">
        <v>2282</v>
      </c>
      <c r="F715" s="3">
        <v>1987</v>
      </c>
      <c r="G715" s="3" t="s">
        <v>1969</v>
      </c>
      <c r="H715" s="3" t="s">
        <v>1943</v>
      </c>
      <c r="I715" s="3"/>
      <c r="J715" s="3">
        <v>3</v>
      </c>
      <c r="K715" s="3" t="s">
        <v>72</v>
      </c>
      <c r="M715" s="3">
        <v>40</v>
      </c>
    </row>
    <row r="716" customHeight="1" spans="1:13">
      <c r="A716" s="3">
        <v>12092</v>
      </c>
      <c r="D716" s="91" t="s">
        <v>21</v>
      </c>
      <c r="E716" s="91" t="s">
        <v>2283</v>
      </c>
      <c r="F716" s="3">
        <v>1987</v>
      </c>
      <c r="G716" s="3" t="s">
        <v>1969</v>
      </c>
      <c r="H716" s="3" t="s">
        <v>1943</v>
      </c>
      <c r="I716" s="3"/>
      <c r="J716" s="3">
        <v>3</v>
      </c>
      <c r="K716" s="3" t="s">
        <v>72</v>
      </c>
      <c r="M716" s="3">
        <v>40</v>
      </c>
    </row>
    <row r="717" customHeight="1" spans="1:13">
      <c r="A717" s="3">
        <v>12093</v>
      </c>
      <c r="D717" s="91" t="s">
        <v>21</v>
      </c>
      <c r="E717" s="91" t="s">
        <v>2284</v>
      </c>
      <c r="F717" s="3">
        <v>1987</v>
      </c>
      <c r="G717" s="3" t="s">
        <v>1969</v>
      </c>
      <c r="H717" s="3" t="s">
        <v>1943</v>
      </c>
      <c r="I717" s="3"/>
      <c r="J717" s="3">
        <v>3</v>
      </c>
      <c r="K717" s="3" t="s">
        <v>72</v>
      </c>
      <c r="M717" s="3">
        <v>40</v>
      </c>
    </row>
    <row r="718" customHeight="1" spans="1:13">
      <c r="A718" s="3">
        <v>12094</v>
      </c>
      <c r="D718" s="91" t="s">
        <v>21</v>
      </c>
      <c r="E718" s="91" t="s">
        <v>2285</v>
      </c>
      <c r="F718" s="3">
        <v>1987</v>
      </c>
      <c r="G718" s="3" t="s">
        <v>1969</v>
      </c>
      <c r="H718" s="3" t="s">
        <v>1943</v>
      </c>
      <c r="I718" s="3"/>
      <c r="J718" s="3">
        <v>3</v>
      </c>
      <c r="K718" s="3" t="s">
        <v>72</v>
      </c>
      <c r="M718" s="3">
        <v>40</v>
      </c>
    </row>
    <row r="719" customHeight="1" spans="1:13">
      <c r="A719" s="3">
        <v>12140</v>
      </c>
      <c r="D719" s="91" t="s">
        <v>21</v>
      </c>
      <c r="E719" s="91" t="s">
        <v>2286</v>
      </c>
      <c r="F719" s="3">
        <v>2019</v>
      </c>
      <c r="G719" s="3" t="s">
        <v>884</v>
      </c>
      <c r="H719" s="3" t="s">
        <v>1786</v>
      </c>
      <c r="I719" s="3" t="s">
        <v>932</v>
      </c>
      <c r="J719" s="3">
        <v>269</v>
      </c>
      <c r="K719" s="3" t="s">
        <v>25</v>
      </c>
      <c r="M719" s="3">
        <v>40</v>
      </c>
    </row>
    <row r="720" customHeight="1" spans="1:13">
      <c r="A720" s="3">
        <v>12156</v>
      </c>
      <c r="D720" s="91" t="s">
        <v>21</v>
      </c>
      <c r="E720" s="91" t="s">
        <v>2287</v>
      </c>
      <c r="F720" s="3">
        <v>2019</v>
      </c>
      <c r="G720" s="3" t="s">
        <v>1161</v>
      </c>
      <c r="H720" s="3" t="s">
        <v>1786</v>
      </c>
      <c r="J720" s="3">
        <v>269</v>
      </c>
      <c r="K720" s="3" t="s">
        <v>30</v>
      </c>
      <c r="M720" s="3">
        <v>40</v>
      </c>
    </row>
    <row r="721" customHeight="1" spans="1:13">
      <c r="A721" s="3">
        <v>12157</v>
      </c>
      <c r="D721" s="91" t="s">
        <v>21</v>
      </c>
      <c r="E721" s="91" t="s">
        <v>2288</v>
      </c>
      <c r="F721" s="3">
        <v>2019</v>
      </c>
      <c r="G721" s="3" t="s">
        <v>1161</v>
      </c>
      <c r="H721" s="3" t="s">
        <v>1786</v>
      </c>
      <c r="J721" s="3">
        <v>269</v>
      </c>
      <c r="K721" s="3" t="s">
        <v>30</v>
      </c>
      <c r="M721" s="3">
        <v>40</v>
      </c>
    </row>
    <row r="722" customHeight="1" spans="1:13">
      <c r="A722" s="3">
        <v>12158</v>
      </c>
      <c r="D722" s="91" t="s">
        <v>21</v>
      </c>
      <c r="E722" s="91" t="s">
        <v>2289</v>
      </c>
      <c r="F722" s="3">
        <v>2019</v>
      </c>
      <c r="G722" s="3" t="s">
        <v>1161</v>
      </c>
      <c r="H722" s="3" t="s">
        <v>1786</v>
      </c>
      <c r="J722" s="3">
        <v>269</v>
      </c>
      <c r="K722" s="3" t="s">
        <v>30</v>
      </c>
      <c r="M722" s="3">
        <v>40</v>
      </c>
    </row>
    <row r="723" customHeight="1" spans="1:13">
      <c r="A723" s="3">
        <v>12159</v>
      </c>
      <c r="D723" s="91" t="s">
        <v>21</v>
      </c>
      <c r="E723" s="91" t="s">
        <v>2290</v>
      </c>
      <c r="F723" s="3">
        <v>2019</v>
      </c>
      <c r="G723" s="3" t="s">
        <v>1161</v>
      </c>
      <c r="H723" s="3" t="s">
        <v>1786</v>
      </c>
      <c r="J723" s="3">
        <v>269</v>
      </c>
      <c r="K723" s="3" t="s">
        <v>30</v>
      </c>
      <c r="M723" s="3">
        <v>40</v>
      </c>
    </row>
    <row r="724" customHeight="1" spans="1:13">
      <c r="A724" s="3">
        <v>12160</v>
      </c>
      <c r="D724" s="91" t="s">
        <v>21</v>
      </c>
      <c r="E724" s="91" t="s">
        <v>2291</v>
      </c>
      <c r="F724" s="3">
        <v>2019</v>
      </c>
      <c r="G724" s="3" t="s">
        <v>1161</v>
      </c>
      <c r="H724" s="3" t="s">
        <v>1786</v>
      </c>
      <c r="J724" s="3">
        <v>269</v>
      </c>
      <c r="K724" s="3" t="s">
        <v>30</v>
      </c>
      <c r="M724" s="3">
        <v>40</v>
      </c>
    </row>
    <row r="725" customHeight="1" spans="1:13">
      <c r="A725" s="3" t="s">
        <v>2854</v>
      </c>
      <c r="D725" s="91" t="s">
        <v>21</v>
      </c>
      <c r="E725" s="91" t="s">
        <v>2292</v>
      </c>
      <c r="F725" s="3">
        <v>1981</v>
      </c>
      <c r="G725" s="3" t="s">
        <v>62</v>
      </c>
      <c r="H725" s="3" t="s">
        <v>1952</v>
      </c>
      <c r="I725" s="3">
        <v>75</v>
      </c>
      <c r="J725" s="3" t="s">
        <v>2036</v>
      </c>
      <c r="K725" s="3" t="s">
        <v>72</v>
      </c>
      <c r="M725" s="3">
        <v>40</v>
      </c>
    </row>
    <row r="726" customHeight="1" spans="1:13">
      <c r="A726" s="3" t="s">
        <v>2854</v>
      </c>
      <c r="D726" s="91" t="s">
        <v>21</v>
      </c>
      <c r="E726" s="91" t="s">
        <v>2293</v>
      </c>
      <c r="F726" s="3">
        <v>1981</v>
      </c>
      <c r="G726" s="3" t="s">
        <v>62</v>
      </c>
      <c r="H726" s="3" t="s">
        <v>1952</v>
      </c>
      <c r="I726" s="3">
        <v>75</v>
      </c>
      <c r="J726" s="3" t="s">
        <v>2036</v>
      </c>
      <c r="K726" s="3" t="s">
        <v>72</v>
      </c>
      <c r="M726" s="3">
        <v>40</v>
      </c>
    </row>
    <row r="727" customHeight="1" spans="1:13">
      <c r="A727" s="3" t="s">
        <v>2854</v>
      </c>
      <c r="D727" s="91" t="s">
        <v>21</v>
      </c>
      <c r="E727" s="91" t="s">
        <v>2294</v>
      </c>
      <c r="F727" s="3">
        <v>1981</v>
      </c>
      <c r="G727" s="3" t="s">
        <v>62</v>
      </c>
      <c r="H727" s="3" t="s">
        <v>1952</v>
      </c>
      <c r="I727" s="3">
        <v>75</v>
      </c>
      <c r="J727" s="3" t="s">
        <v>2036</v>
      </c>
      <c r="K727" s="3" t="s">
        <v>72</v>
      </c>
      <c r="M727" s="3">
        <v>40</v>
      </c>
    </row>
    <row r="728" customHeight="1" spans="1:13">
      <c r="A728" s="3" t="s">
        <v>2854</v>
      </c>
      <c r="D728" s="91" t="s">
        <v>21</v>
      </c>
      <c r="E728" s="91" t="s">
        <v>2295</v>
      </c>
      <c r="F728" s="3">
        <v>1989</v>
      </c>
      <c r="G728" s="3" t="s">
        <v>102</v>
      </c>
      <c r="H728" s="3" t="s">
        <v>288</v>
      </c>
      <c r="I728" s="3">
        <v>21</v>
      </c>
      <c r="J728" s="3" t="s">
        <v>105</v>
      </c>
      <c r="K728" s="3" t="s">
        <v>72</v>
      </c>
      <c r="M728" s="3">
        <v>40</v>
      </c>
    </row>
    <row r="729" customHeight="1" spans="1:13">
      <c r="A729" s="3" t="s">
        <v>2854</v>
      </c>
      <c r="D729" s="91" t="s">
        <v>21</v>
      </c>
      <c r="E729" s="91" t="s">
        <v>2296</v>
      </c>
      <c r="F729" s="3">
        <v>1992</v>
      </c>
      <c r="G729" s="3" t="s">
        <v>2031</v>
      </c>
      <c r="H729" s="3" t="s">
        <v>1826</v>
      </c>
      <c r="I729" s="3">
        <v>328</v>
      </c>
      <c r="J729" s="3" t="s">
        <v>105</v>
      </c>
      <c r="K729" s="3" t="s">
        <v>25</v>
      </c>
      <c r="M729" s="3">
        <v>40</v>
      </c>
    </row>
    <row r="730" customHeight="1" spans="1:13">
      <c r="A730" s="3" t="s">
        <v>2854</v>
      </c>
      <c r="D730" s="91" t="s">
        <v>21</v>
      </c>
      <c r="E730" s="91" t="s">
        <v>2297</v>
      </c>
      <c r="F730" s="3">
        <v>1992</v>
      </c>
      <c r="G730" s="3" t="s">
        <v>2031</v>
      </c>
      <c r="H730" s="3" t="s">
        <v>1826</v>
      </c>
      <c r="I730" s="3">
        <v>328</v>
      </c>
      <c r="J730" s="3" t="s">
        <v>105</v>
      </c>
      <c r="K730" s="3" t="s">
        <v>25</v>
      </c>
      <c r="M730" s="3">
        <v>40</v>
      </c>
    </row>
    <row r="731" customHeight="1" spans="1:13">
      <c r="A731" s="3" t="s">
        <v>2854</v>
      </c>
      <c r="D731" s="91" t="s">
        <v>21</v>
      </c>
      <c r="E731" s="91" t="s">
        <v>2298</v>
      </c>
      <c r="F731" s="3">
        <v>1992</v>
      </c>
      <c r="G731" s="3" t="s">
        <v>2031</v>
      </c>
      <c r="H731" s="3" t="s">
        <v>1826</v>
      </c>
      <c r="I731" s="3">
        <v>328</v>
      </c>
      <c r="J731" s="3" t="s">
        <v>105</v>
      </c>
      <c r="K731" s="3" t="s">
        <v>25</v>
      </c>
      <c r="M731" s="3">
        <v>40</v>
      </c>
    </row>
    <row r="732" customHeight="1" spans="1:13">
      <c r="A732" s="3" t="s">
        <v>2854</v>
      </c>
      <c r="D732" s="91" t="s">
        <v>21</v>
      </c>
      <c r="E732" s="91" t="s">
        <v>2299</v>
      </c>
      <c r="F732" s="3">
        <v>1992</v>
      </c>
      <c r="G732" s="3" t="s">
        <v>2031</v>
      </c>
      <c r="H732" s="3" t="s">
        <v>1826</v>
      </c>
      <c r="I732" s="3">
        <v>328</v>
      </c>
      <c r="J732" s="3" t="s">
        <v>105</v>
      </c>
      <c r="K732" s="3" t="s">
        <v>25</v>
      </c>
      <c r="M732" s="3">
        <v>40</v>
      </c>
    </row>
    <row r="733" customHeight="1" spans="1:13">
      <c r="A733" s="3" t="s">
        <v>2854</v>
      </c>
      <c r="D733" s="91" t="s">
        <v>21</v>
      </c>
      <c r="E733" s="91" t="s">
        <v>2300</v>
      </c>
      <c r="F733" s="3">
        <v>1992</v>
      </c>
      <c r="G733" s="3" t="s">
        <v>2031</v>
      </c>
      <c r="H733" s="3" t="s">
        <v>1826</v>
      </c>
      <c r="I733" s="3">
        <v>328</v>
      </c>
      <c r="J733" s="3" t="s">
        <v>105</v>
      </c>
      <c r="K733" s="3" t="s">
        <v>25</v>
      </c>
      <c r="M733" s="3">
        <v>40</v>
      </c>
    </row>
    <row r="734" customHeight="1" spans="1:13">
      <c r="A734" s="162" t="e">
        <f t="shared" ref="A734:A735" si="27">A733+1</f>
        <v>#VALUE!</v>
      </c>
      <c r="B734" s="3"/>
      <c r="C734" s="3"/>
      <c r="D734" s="91" t="s">
        <v>21</v>
      </c>
      <c r="E734" s="91" t="s">
        <v>2301</v>
      </c>
      <c r="F734" s="63">
        <v>2017</v>
      </c>
      <c r="G734" s="63" t="s">
        <v>954</v>
      </c>
      <c r="H734" s="63" t="s">
        <v>2302</v>
      </c>
      <c r="I734" s="63">
        <v>93</v>
      </c>
      <c r="J734" s="62"/>
      <c r="K734" s="63" t="s">
        <v>25</v>
      </c>
      <c r="L734" s="62"/>
      <c r="M734" s="3">
        <v>42</v>
      </c>
    </row>
    <row r="735" customHeight="1" spans="1:13">
      <c r="A735" s="162" t="e">
        <f t="shared" si="27"/>
        <v>#VALUE!</v>
      </c>
      <c r="B735" s="3"/>
      <c r="C735" s="3"/>
      <c r="D735" s="3" t="s">
        <v>21</v>
      </c>
      <c r="E735" s="91" t="s">
        <v>2303</v>
      </c>
      <c r="F735" s="63">
        <v>2019</v>
      </c>
      <c r="G735" s="63" t="s">
        <v>884</v>
      </c>
      <c r="H735" s="63" t="s">
        <v>2247</v>
      </c>
      <c r="I735" s="63">
        <v>229</v>
      </c>
      <c r="J735" s="63" t="s">
        <v>886</v>
      </c>
      <c r="K735" s="63" t="s">
        <v>30</v>
      </c>
      <c r="L735" s="62"/>
      <c r="M735" s="3">
        <v>42</v>
      </c>
    </row>
    <row r="736" customHeight="1" spans="1:13">
      <c r="A736" s="3">
        <v>12037</v>
      </c>
      <c r="D736" s="91" t="s">
        <v>21</v>
      </c>
      <c r="E736" s="91" t="s">
        <v>2304</v>
      </c>
      <c r="F736" s="3">
        <v>1988</v>
      </c>
      <c r="G736" s="3" t="s">
        <v>1969</v>
      </c>
      <c r="H736" s="3" t="s">
        <v>1933</v>
      </c>
      <c r="I736" s="3"/>
      <c r="J736" s="3">
        <v>2</v>
      </c>
      <c r="K736" s="3" t="s">
        <v>72</v>
      </c>
      <c r="M736" s="3">
        <v>44</v>
      </c>
    </row>
    <row r="737" customHeight="1" spans="1:14">
      <c r="A737" s="162">
        <f t="shared" ref="A737:A738" si="28">A736+1</f>
        <v>12038</v>
      </c>
      <c r="B737" s="3"/>
      <c r="C737" s="3"/>
      <c r="D737" s="91" t="s">
        <v>21</v>
      </c>
      <c r="E737" s="91" t="s">
        <v>1800</v>
      </c>
      <c r="F737" s="63">
        <v>2007</v>
      </c>
      <c r="G737" s="63" t="s">
        <v>62</v>
      </c>
      <c r="H737" s="63" t="s">
        <v>1795</v>
      </c>
      <c r="I737" s="63">
        <v>112</v>
      </c>
      <c r="J737" s="170" t="s">
        <v>1796</v>
      </c>
      <c r="K737" s="63" t="s">
        <v>666</v>
      </c>
      <c r="L737" s="62"/>
      <c r="M737" s="3">
        <v>45</v>
      </c>
      <c r="N737" s="10"/>
    </row>
    <row r="738" customHeight="1" spans="1:13">
      <c r="A738" s="162">
        <f t="shared" si="28"/>
        <v>12039</v>
      </c>
      <c r="B738" s="3"/>
      <c r="C738" s="3"/>
      <c r="D738" s="91" t="s">
        <v>21</v>
      </c>
      <c r="E738" s="91" t="s">
        <v>2305</v>
      </c>
      <c r="F738" s="59">
        <v>2019</v>
      </c>
      <c r="G738" s="59" t="s">
        <v>786</v>
      </c>
      <c r="H738" s="59" t="s">
        <v>1848</v>
      </c>
      <c r="I738" s="59">
        <v>17</v>
      </c>
      <c r="J738" s="59" t="s">
        <v>901</v>
      </c>
      <c r="K738" s="59" t="s">
        <v>30</v>
      </c>
      <c r="M738" s="3">
        <v>45</v>
      </c>
    </row>
    <row r="739" customHeight="1" spans="1:13">
      <c r="A739" s="3">
        <v>12108</v>
      </c>
      <c r="D739" s="91" t="s">
        <v>21</v>
      </c>
      <c r="E739" s="91" t="s">
        <v>2306</v>
      </c>
      <c r="F739" s="3">
        <v>2019</v>
      </c>
      <c r="G739" s="3" t="s">
        <v>1161</v>
      </c>
      <c r="H739" s="3" t="s">
        <v>1786</v>
      </c>
      <c r="I739" s="3"/>
      <c r="J739" s="3">
        <v>209</v>
      </c>
      <c r="K739" s="3" t="s">
        <v>30</v>
      </c>
      <c r="M739" s="3">
        <v>45</v>
      </c>
    </row>
    <row r="740" customHeight="1" spans="1:13">
      <c r="A740" s="3">
        <v>12166</v>
      </c>
      <c r="D740" s="91" t="s">
        <v>149</v>
      </c>
      <c r="E740" s="3">
        <v>12951671</v>
      </c>
      <c r="F740" s="3">
        <v>2019</v>
      </c>
      <c r="G740" s="3" t="s">
        <v>1161</v>
      </c>
      <c r="H740" s="3" t="s">
        <v>1786</v>
      </c>
      <c r="I740" s="3" t="s">
        <v>2307</v>
      </c>
      <c r="J740" s="3">
        <v>269</v>
      </c>
      <c r="K740" s="3" t="s">
        <v>155</v>
      </c>
      <c r="M740" s="3">
        <v>45</v>
      </c>
    </row>
    <row r="741" customHeight="1" spans="1:13">
      <c r="A741" s="3">
        <v>12167</v>
      </c>
      <c r="D741" s="91" t="s">
        <v>21</v>
      </c>
      <c r="E741" s="3">
        <v>49434592</v>
      </c>
      <c r="F741" s="3">
        <v>2019</v>
      </c>
      <c r="G741" s="3" t="s">
        <v>1161</v>
      </c>
      <c r="H741" s="3" t="s">
        <v>1786</v>
      </c>
      <c r="J741" s="3">
        <v>209</v>
      </c>
      <c r="K741" s="3" t="s">
        <v>30</v>
      </c>
      <c r="M741" s="3">
        <v>45</v>
      </c>
    </row>
    <row r="742" customHeight="1" spans="1:13">
      <c r="A742" s="3" t="s">
        <v>2854</v>
      </c>
      <c r="D742" s="163"/>
      <c r="E742" s="91" t="s">
        <v>2308</v>
      </c>
      <c r="F742" s="3">
        <v>1987</v>
      </c>
      <c r="G742" s="3" t="s">
        <v>102</v>
      </c>
      <c r="H742" s="3" t="s">
        <v>1993</v>
      </c>
      <c r="I742" s="3">
        <v>56</v>
      </c>
      <c r="J742" s="3" t="s">
        <v>105</v>
      </c>
      <c r="K742" s="3" t="s">
        <v>72</v>
      </c>
      <c r="M742" s="3">
        <v>45</v>
      </c>
    </row>
    <row r="743" customHeight="1" spans="1:13">
      <c r="A743" s="3" t="s">
        <v>2854</v>
      </c>
      <c r="D743" s="163"/>
      <c r="E743" s="91" t="s">
        <v>2309</v>
      </c>
      <c r="F743" s="3">
        <v>1988</v>
      </c>
      <c r="G743" s="3" t="s">
        <v>102</v>
      </c>
      <c r="H743" s="3" t="s">
        <v>1868</v>
      </c>
      <c r="I743" s="3">
        <v>115</v>
      </c>
      <c r="J743" s="3" t="s">
        <v>243</v>
      </c>
      <c r="K743" s="3" t="s">
        <v>72</v>
      </c>
      <c r="M743" s="3">
        <v>45</v>
      </c>
    </row>
    <row r="744" customHeight="1" spans="1:13">
      <c r="A744" s="3" t="s">
        <v>2854</v>
      </c>
      <c r="D744" s="163"/>
      <c r="E744" s="91" t="s">
        <v>2310</v>
      </c>
      <c r="F744" s="3">
        <v>1988</v>
      </c>
      <c r="G744" s="3" t="s">
        <v>102</v>
      </c>
      <c r="H744" s="3" t="s">
        <v>1868</v>
      </c>
      <c r="I744" s="3">
        <v>115</v>
      </c>
      <c r="J744" s="3" t="s">
        <v>243</v>
      </c>
      <c r="K744" s="3" t="s">
        <v>72</v>
      </c>
      <c r="M744" s="3">
        <v>45</v>
      </c>
    </row>
    <row r="745" customHeight="1" spans="1:13">
      <c r="A745" s="3" t="s">
        <v>2854</v>
      </c>
      <c r="D745" s="163"/>
      <c r="E745" s="91" t="s">
        <v>2311</v>
      </c>
      <c r="F745" s="3">
        <v>1988</v>
      </c>
      <c r="G745" s="3" t="s">
        <v>102</v>
      </c>
      <c r="H745" s="3" t="s">
        <v>1868</v>
      </c>
      <c r="I745" s="3">
        <v>115</v>
      </c>
      <c r="J745" s="3" t="s">
        <v>105</v>
      </c>
      <c r="K745" s="3" t="s">
        <v>72</v>
      </c>
      <c r="M745" s="3">
        <v>45</v>
      </c>
    </row>
    <row r="746" customHeight="1" spans="1:13">
      <c r="A746" s="3" t="s">
        <v>2854</v>
      </c>
      <c r="D746" s="163"/>
      <c r="E746" s="91" t="s">
        <v>2312</v>
      </c>
      <c r="F746" s="3">
        <v>1988</v>
      </c>
      <c r="G746" s="3" t="s">
        <v>102</v>
      </c>
      <c r="H746" s="3" t="s">
        <v>1868</v>
      </c>
      <c r="I746" s="3">
        <v>115</v>
      </c>
      <c r="J746" s="3" t="s">
        <v>105</v>
      </c>
      <c r="K746" s="3" t="s">
        <v>72</v>
      </c>
      <c r="M746" s="3">
        <v>45</v>
      </c>
    </row>
    <row r="747" customHeight="1" spans="1:13">
      <c r="A747" s="3" t="s">
        <v>2854</v>
      </c>
      <c r="D747" s="163"/>
      <c r="E747" s="91" t="s">
        <v>2313</v>
      </c>
      <c r="F747" s="3">
        <v>1988</v>
      </c>
      <c r="G747" s="3" t="s">
        <v>102</v>
      </c>
      <c r="H747" s="3" t="s">
        <v>1868</v>
      </c>
      <c r="I747" s="3">
        <v>115</v>
      </c>
      <c r="J747" s="3" t="s">
        <v>105</v>
      </c>
      <c r="K747" s="3" t="s">
        <v>72</v>
      </c>
      <c r="M747" s="3">
        <v>45</v>
      </c>
    </row>
    <row r="748" customHeight="1" spans="1:13">
      <c r="A748" s="3" t="s">
        <v>2854</v>
      </c>
      <c r="D748" s="163"/>
      <c r="E748" s="91" t="s">
        <v>2314</v>
      </c>
      <c r="F748" s="3">
        <v>1988</v>
      </c>
      <c r="G748" s="3" t="s">
        <v>102</v>
      </c>
      <c r="H748" s="3" t="s">
        <v>1868</v>
      </c>
      <c r="I748" s="3">
        <v>115</v>
      </c>
      <c r="J748" s="3" t="s">
        <v>105</v>
      </c>
      <c r="K748" s="3" t="s">
        <v>72</v>
      </c>
      <c r="M748" s="3">
        <v>45</v>
      </c>
    </row>
    <row r="749" customHeight="1" spans="1:13">
      <c r="A749" s="3" t="s">
        <v>2854</v>
      </c>
      <c r="D749" s="163"/>
      <c r="E749" s="91" t="s">
        <v>2315</v>
      </c>
      <c r="F749" s="3">
        <v>1988</v>
      </c>
      <c r="G749" s="3" t="s">
        <v>102</v>
      </c>
      <c r="H749" s="3" t="s">
        <v>1868</v>
      </c>
      <c r="I749" s="3">
        <v>115</v>
      </c>
      <c r="J749" s="3" t="s">
        <v>105</v>
      </c>
      <c r="K749" s="3" t="s">
        <v>72</v>
      </c>
      <c r="M749" s="3">
        <v>45</v>
      </c>
    </row>
    <row r="750" customHeight="1" spans="1:13">
      <c r="A750" s="3" t="s">
        <v>2854</v>
      </c>
      <c r="B750" s="3" t="s">
        <v>3068</v>
      </c>
      <c r="D750" s="91" t="s">
        <v>161</v>
      </c>
      <c r="E750" s="91" t="s">
        <v>2316</v>
      </c>
      <c r="F750" s="3">
        <v>1990</v>
      </c>
      <c r="G750" s="3" t="s">
        <v>102</v>
      </c>
      <c r="H750" s="3" t="s">
        <v>288</v>
      </c>
      <c r="I750" s="3">
        <v>26</v>
      </c>
      <c r="J750" s="3" t="s">
        <v>105</v>
      </c>
      <c r="K750" s="3" t="s">
        <v>25</v>
      </c>
      <c r="M750" s="3">
        <v>45</v>
      </c>
    </row>
    <row r="751" customHeight="1" spans="1:13">
      <c r="A751" s="3" t="s">
        <v>2854</v>
      </c>
      <c r="D751" s="91" t="s">
        <v>161</v>
      </c>
      <c r="E751" s="91" t="s">
        <v>2317</v>
      </c>
      <c r="F751" s="3">
        <v>1990</v>
      </c>
      <c r="G751" s="3" t="s">
        <v>102</v>
      </c>
      <c r="H751" s="3" t="s">
        <v>288</v>
      </c>
      <c r="I751" s="3">
        <v>26</v>
      </c>
      <c r="J751" s="3" t="s">
        <v>105</v>
      </c>
      <c r="K751" s="3" t="s">
        <v>25</v>
      </c>
      <c r="M751" s="3">
        <v>45</v>
      </c>
    </row>
    <row r="752" customHeight="1" spans="1:13">
      <c r="A752" s="3" t="s">
        <v>2854</v>
      </c>
      <c r="D752" s="91" t="s">
        <v>161</v>
      </c>
      <c r="E752" s="91" t="s">
        <v>2318</v>
      </c>
      <c r="F752" s="3">
        <v>1990</v>
      </c>
      <c r="G752" s="3" t="s">
        <v>102</v>
      </c>
      <c r="H752" s="3" t="s">
        <v>288</v>
      </c>
      <c r="I752" s="3">
        <v>26</v>
      </c>
      <c r="J752" s="3" t="s">
        <v>105</v>
      </c>
      <c r="K752" s="3" t="s">
        <v>25</v>
      </c>
      <c r="M752" s="3">
        <v>45</v>
      </c>
    </row>
    <row r="753" customHeight="1" spans="1:13">
      <c r="A753" s="3" t="s">
        <v>2854</v>
      </c>
      <c r="D753" s="91" t="s">
        <v>161</v>
      </c>
      <c r="E753" s="91" t="s">
        <v>2319</v>
      </c>
      <c r="F753" s="3">
        <v>1990</v>
      </c>
      <c r="G753" s="3" t="s">
        <v>102</v>
      </c>
      <c r="H753" s="3" t="s">
        <v>288</v>
      </c>
      <c r="I753" s="3">
        <v>26</v>
      </c>
      <c r="J753" s="3" t="s">
        <v>105</v>
      </c>
      <c r="K753" s="3" t="s">
        <v>25</v>
      </c>
      <c r="M753" s="3">
        <v>45</v>
      </c>
    </row>
    <row r="754" customHeight="1" spans="1:13">
      <c r="A754" s="3" t="s">
        <v>2854</v>
      </c>
      <c r="D754" s="91" t="s">
        <v>161</v>
      </c>
      <c r="E754" s="91" t="s">
        <v>2320</v>
      </c>
      <c r="F754" s="3">
        <v>1990</v>
      </c>
      <c r="G754" s="3" t="s">
        <v>102</v>
      </c>
      <c r="H754" s="3" t="s">
        <v>288</v>
      </c>
      <c r="I754" s="3">
        <v>26</v>
      </c>
      <c r="J754" s="3" t="s">
        <v>105</v>
      </c>
      <c r="K754" s="3" t="s">
        <v>25</v>
      </c>
      <c r="M754" s="3">
        <v>45</v>
      </c>
    </row>
    <row r="755" customHeight="1" spans="1:13">
      <c r="A755" s="3" t="s">
        <v>2854</v>
      </c>
      <c r="D755" s="91" t="s">
        <v>161</v>
      </c>
      <c r="E755" s="91" t="s">
        <v>2321</v>
      </c>
      <c r="F755" s="3">
        <v>1990</v>
      </c>
      <c r="G755" s="3" t="s">
        <v>102</v>
      </c>
      <c r="H755" s="3" t="s">
        <v>288</v>
      </c>
      <c r="I755" s="3">
        <v>26</v>
      </c>
      <c r="J755" s="3" t="s">
        <v>105</v>
      </c>
      <c r="K755" s="3" t="s">
        <v>25</v>
      </c>
      <c r="M755" s="3">
        <v>45</v>
      </c>
    </row>
    <row r="756" customHeight="1" spans="1:13">
      <c r="A756" s="3" t="s">
        <v>2854</v>
      </c>
      <c r="D756" s="91" t="s">
        <v>21</v>
      </c>
      <c r="E756" s="91" t="s">
        <v>2322</v>
      </c>
      <c r="F756" s="3">
        <v>1990</v>
      </c>
      <c r="G756" s="3" t="s">
        <v>102</v>
      </c>
      <c r="H756" s="3" t="s">
        <v>288</v>
      </c>
      <c r="I756" s="3">
        <v>26</v>
      </c>
      <c r="J756" s="3" t="s">
        <v>105</v>
      </c>
      <c r="K756" s="3" t="s">
        <v>25</v>
      </c>
      <c r="M756" s="3">
        <v>45</v>
      </c>
    </row>
    <row r="757" customHeight="1" spans="1:13">
      <c r="A757" s="3" t="s">
        <v>2854</v>
      </c>
      <c r="D757" s="163"/>
      <c r="E757" s="91" t="s">
        <v>2323</v>
      </c>
      <c r="F757" s="3">
        <v>1990</v>
      </c>
      <c r="G757" s="3" t="s">
        <v>102</v>
      </c>
      <c r="H757" s="3" t="s">
        <v>288</v>
      </c>
      <c r="I757" s="3">
        <v>26</v>
      </c>
      <c r="J757" s="3" t="s">
        <v>105</v>
      </c>
      <c r="K757" s="3" t="s">
        <v>25</v>
      </c>
      <c r="M757" s="3">
        <v>45</v>
      </c>
    </row>
    <row r="758" customHeight="1" spans="1:13">
      <c r="A758" s="3" t="s">
        <v>2854</v>
      </c>
      <c r="D758" s="163"/>
      <c r="E758" s="91" t="s">
        <v>2324</v>
      </c>
      <c r="F758" s="3">
        <v>1990</v>
      </c>
      <c r="G758" s="3" t="s">
        <v>102</v>
      </c>
      <c r="H758" s="3" t="s">
        <v>288</v>
      </c>
      <c r="I758" s="3">
        <v>26</v>
      </c>
      <c r="J758" s="3" t="s">
        <v>105</v>
      </c>
      <c r="K758" s="3" t="s">
        <v>25</v>
      </c>
      <c r="M758" s="3">
        <v>45</v>
      </c>
    </row>
    <row r="759" customHeight="1" spans="1:13">
      <c r="A759" s="3" t="s">
        <v>2854</v>
      </c>
      <c r="D759" s="91" t="s">
        <v>21</v>
      </c>
      <c r="E759" s="91" t="s">
        <v>2325</v>
      </c>
      <c r="F759" s="3">
        <v>1981</v>
      </c>
      <c r="G759" s="3" t="s">
        <v>62</v>
      </c>
      <c r="H759" s="3" t="s">
        <v>2326</v>
      </c>
      <c r="I759" s="3">
        <v>30</v>
      </c>
      <c r="J759" s="3" t="s">
        <v>105</v>
      </c>
      <c r="K759" s="3" t="s">
        <v>72</v>
      </c>
      <c r="M759" s="3">
        <v>45</v>
      </c>
    </row>
    <row r="760" customHeight="1" spans="1:13">
      <c r="A760" s="3" t="s">
        <v>2854</v>
      </c>
      <c r="D760" s="91" t="s">
        <v>21</v>
      </c>
      <c r="E760" s="91" t="s">
        <v>2327</v>
      </c>
      <c r="F760" s="3">
        <v>1981</v>
      </c>
      <c r="G760" s="3" t="s">
        <v>62</v>
      </c>
      <c r="H760" s="3" t="s">
        <v>2326</v>
      </c>
      <c r="I760" s="3">
        <v>30</v>
      </c>
      <c r="J760" s="3" t="s">
        <v>105</v>
      </c>
      <c r="K760" s="3" t="s">
        <v>72</v>
      </c>
      <c r="M760" s="3">
        <v>45</v>
      </c>
    </row>
    <row r="761" customHeight="1" spans="1:13">
      <c r="A761" s="3" t="s">
        <v>2854</v>
      </c>
      <c r="D761" s="91" t="s">
        <v>21</v>
      </c>
      <c r="E761" s="91" t="s">
        <v>2328</v>
      </c>
      <c r="F761" s="3">
        <v>1981</v>
      </c>
      <c r="G761" s="3" t="s">
        <v>62</v>
      </c>
      <c r="H761" s="3" t="s">
        <v>1993</v>
      </c>
      <c r="I761" s="3">
        <v>21</v>
      </c>
      <c r="J761" s="3" t="s">
        <v>105</v>
      </c>
      <c r="K761" s="3" t="s">
        <v>763</v>
      </c>
      <c r="M761" s="3">
        <v>45</v>
      </c>
    </row>
    <row r="762" customHeight="1" spans="1:13">
      <c r="A762" s="3" t="s">
        <v>2854</v>
      </c>
      <c r="D762" s="91" t="s">
        <v>21</v>
      </c>
      <c r="E762" s="91" t="s">
        <v>2329</v>
      </c>
      <c r="F762" s="3">
        <v>1981</v>
      </c>
      <c r="G762" s="3" t="s">
        <v>62</v>
      </c>
      <c r="H762" s="3" t="s">
        <v>1993</v>
      </c>
      <c r="I762" s="3">
        <v>21</v>
      </c>
      <c r="J762" s="3" t="s">
        <v>105</v>
      </c>
      <c r="K762" s="3" t="s">
        <v>763</v>
      </c>
      <c r="M762" s="3">
        <v>45</v>
      </c>
    </row>
    <row r="763" customHeight="1" spans="1:13">
      <c r="A763" s="3" t="s">
        <v>2854</v>
      </c>
      <c r="D763" s="91" t="s">
        <v>21</v>
      </c>
      <c r="E763" s="91" t="s">
        <v>2330</v>
      </c>
      <c r="F763" s="3">
        <v>1981</v>
      </c>
      <c r="G763" s="3" t="s">
        <v>62</v>
      </c>
      <c r="H763" s="3" t="s">
        <v>1993</v>
      </c>
      <c r="I763" s="3">
        <v>21</v>
      </c>
      <c r="J763" s="3" t="s">
        <v>105</v>
      </c>
      <c r="K763" s="3" t="s">
        <v>763</v>
      </c>
      <c r="M763" s="3">
        <v>45</v>
      </c>
    </row>
    <row r="764" customHeight="1" spans="1:13">
      <c r="A764" s="3">
        <v>12035</v>
      </c>
      <c r="D764" s="91" t="s">
        <v>21</v>
      </c>
      <c r="E764" s="91" t="s">
        <v>2331</v>
      </c>
      <c r="F764" s="3">
        <v>1988</v>
      </c>
      <c r="G764" s="3" t="s">
        <v>102</v>
      </c>
      <c r="H764" s="3" t="s">
        <v>1993</v>
      </c>
      <c r="I764" s="3" t="s">
        <v>1865</v>
      </c>
      <c r="J764" s="3">
        <v>123</v>
      </c>
      <c r="K764" s="3" t="s">
        <v>25</v>
      </c>
      <c r="M764" s="3">
        <v>48</v>
      </c>
    </row>
    <row r="765" customHeight="1" spans="1:13">
      <c r="A765" s="162">
        <f t="shared" ref="A765:A771" si="29">A764+1</f>
        <v>12036</v>
      </c>
      <c r="B765" s="3"/>
      <c r="C765" s="3"/>
      <c r="D765" s="91" t="s">
        <v>21</v>
      </c>
      <c r="E765" s="91" t="s">
        <v>2332</v>
      </c>
      <c r="F765" s="63">
        <v>2016</v>
      </c>
      <c r="G765" s="63" t="s">
        <v>786</v>
      </c>
      <c r="H765" s="63" t="s">
        <v>1808</v>
      </c>
      <c r="I765" s="63">
        <v>131</v>
      </c>
      <c r="J765" s="62"/>
      <c r="K765" s="63" t="s">
        <v>30</v>
      </c>
      <c r="L765" s="62"/>
      <c r="M765" s="3">
        <v>50</v>
      </c>
    </row>
    <row r="766" customHeight="1" spans="1:13">
      <c r="A766" s="162">
        <f t="shared" si="29"/>
        <v>12037</v>
      </c>
      <c r="B766" s="3"/>
      <c r="C766" s="3"/>
      <c r="D766" s="91" t="s">
        <v>21</v>
      </c>
      <c r="E766" s="91" t="s">
        <v>2333</v>
      </c>
      <c r="F766" s="63">
        <v>2019</v>
      </c>
      <c r="G766" s="63" t="s">
        <v>956</v>
      </c>
      <c r="H766" s="63" t="s">
        <v>1817</v>
      </c>
      <c r="I766" s="63">
        <v>546</v>
      </c>
      <c r="J766" s="63" t="s">
        <v>1731</v>
      </c>
      <c r="K766" s="63" t="s">
        <v>30</v>
      </c>
      <c r="L766" s="62"/>
      <c r="M766" s="3">
        <v>50</v>
      </c>
    </row>
    <row r="767" customHeight="1" spans="1:13">
      <c r="A767" s="162">
        <f t="shared" si="29"/>
        <v>12038</v>
      </c>
      <c r="B767" s="3"/>
      <c r="C767" s="3"/>
      <c r="D767" s="91" t="s">
        <v>21</v>
      </c>
      <c r="E767" s="91" t="s">
        <v>2334</v>
      </c>
      <c r="F767" s="63">
        <v>2019</v>
      </c>
      <c r="G767" s="63" t="s">
        <v>884</v>
      </c>
      <c r="H767" s="63" t="s">
        <v>1817</v>
      </c>
      <c r="I767" s="63">
        <v>70</v>
      </c>
      <c r="J767" s="63" t="s">
        <v>857</v>
      </c>
      <c r="K767" s="63" t="s">
        <v>30</v>
      </c>
      <c r="L767" s="62"/>
      <c r="M767" s="3">
        <v>50</v>
      </c>
    </row>
    <row r="768" customHeight="1" spans="1:13">
      <c r="A768" s="162">
        <f t="shared" si="29"/>
        <v>12039</v>
      </c>
      <c r="B768" s="3"/>
      <c r="C768" s="3"/>
      <c r="D768" s="91" t="s">
        <v>21</v>
      </c>
      <c r="E768" s="91" t="s">
        <v>2335</v>
      </c>
      <c r="F768" s="63">
        <v>2019</v>
      </c>
      <c r="G768" s="63" t="s">
        <v>1099</v>
      </c>
      <c r="H768" s="63" t="s">
        <v>1815</v>
      </c>
      <c r="I768" s="63">
        <v>9</v>
      </c>
      <c r="J768" s="63" t="s">
        <v>2336</v>
      </c>
      <c r="K768" s="63" t="s">
        <v>30</v>
      </c>
      <c r="L768" s="62"/>
      <c r="M768" s="3">
        <v>50</v>
      </c>
    </row>
    <row r="769" customHeight="1" spans="1:13">
      <c r="A769" s="162">
        <f t="shared" si="29"/>
        <v>12040</v>
      </c>
      <c r="B769" s="3"/>
      <c r="C769" s="3"/>
      <c r="D769" s="91" t="s">
        <v>21</v>
      </c>
      <c r="E769" s="91" t="s">
        <v>2337</v>
      </c>
      <c r="F769" s="63">
        <v>2019</v>
      </c>
      <c r="G769" s="63" t="s">
        <v>853</v>
      </c>
      <c r="H769" s="63" t="s">
        <v>1817</v>
      </c>
      <c r="I769" s="63">
        <v>70</v>
      </c>
      <c r="J769" s="63" t="s">
        <v>2338</v>
      </c>
      <c r="K769" s="63" t="s">
        <v>30</v>
      </c>
      <c r="L769" s="62"/>
      <c r="M769" s="3">
        <v>50</v>
      </c>
    </row>
    <row r="770" customHeight="1" spans="1:13">
      <c r="A770" s="162">
        <f t="shared" si="29"/>
        <v>12041</v>
      </c>
      <c r="B770" s="3"/>
      <c r="C770" s="3"/>
      <c r="D770" s="91" t="s">
        <v>21</v>
      </c>
      <c r="E770" s="91" t="s">
        <v>2339</v>
      </c>
      <c r="F770" s="63">
        <v>2019</v>
      </c>
      <c r="G770" s="63" t="s">
        <v>884</v>
      </c>
      <c r="H770" s="63" t="s">
        <v>1840</v>
      </c>
      <c r="I770" s="63">
        <v>25</v>
      </c>
      <c r="J770" s="63" t="s">
        <v>1946</v>
      </c>
      <c r="K770" s="63" t="s">
        <v>30</v>
      </c>
      <c r="L770" s="62"/>
      <c r="M770" s="3">
        <v>50</v>
      </c>
    </row>
    <row r="771" customHeight="1" spans="1:13">
      <c r="A771" s="162">
        <f t="shared" si="29"/>
        <v>12042</v>
      </c>
      <c r="B771" s="3"/>
      <c r="C771" s="3"/>
      <c r="D771" s="91" t="s">
        <v>149</v>
      </c>
      <c r="E771" s="91" t="s">
        <v>2340</v>
      </c>
      <c r="F771" s="3">
        <v>2019</v>
      </c>
      <c r="G771" s="3" t="s">
        <v>905</v>
      </c>
      <c r="H771" s="3" t="s">
        <v>1786</v>
      </c>
      <c r="I771" s="3">
        <v>248</v>
      </c>
      <c r="K771" s="3" t="s">
        <v>178</v>
      </c>
      <c r="M771" s="3">
        <v>50</v>
      </c>
    </row>
    <row r="772" customHeight="1" spans="1:13">
      <c r="A772" s="162" t="e">
        <f>'Drop 1 Football'!A409+1</f>
        <v>#VALUE!</v>
      </c>
      <c r="B772" s="3"/>
      <c r="C772" s="3"/>
      <c r="D772" s="91" t="s">
        <v>66</v>
      </c>
      <c r="E772" s="91" t="s">
        <v>2341</v>
      </c>
      <c r="F772" s="3">
        <v>2017</v>
      </c>
      <c r="G772" s="3" t="s">
        <v>1069</v>
      </c>
      <c r="H772" s="3" t="s">
        <v>2302</v>
      </c>
      <c r="I772" s="3">
        <v>153</v>
      </c>
      <c r="K772" s="3" t="s">
        <v>68</v>
      </c>
      <c r="M772" s="3">
        <v>50</v>
      </c>
    </row>
    <row r="773" customHeight="1" spans="1:13">
      <c r="A773" s="162" t="e">
        <f>A772+1</f>
        <v>#VALUE!</v>
      </c>
      <c r="B773" s="143"/>
      <c r="C773" s="143"/>
      <c r="D773" s="144" t="s">
        <v>21</v>
      </c>
      <c r="E773" s="144" t="s">
        <v>2342</v>
      </c>
      <c r="F773" s="140">
        <v>2019</v>
      </c>
      <c r="G773" s="140" t="s">
        <v>956</v>
      </c>
      <c r="H773" s="140" t="s">
        <v>1848</v>
      </c>
      <c r="I773" s="140">
        <v>580</v>
      </c>
      <c r="J773" s="140"/>
      <c r="K773" s="140" t="s">
        <v>30</v>
      </c>
      <c r="M773" s="3">
        <v>50</v>
      </c>
    </row>
    <row r="774" customHeight="1" spans="1:13">
      <c r="A774" s="162">
        <f>'Drop 1 TCG'!A36+1</f>
        <v>12141</v>
      </c>
      <c r="D774" s="144" t="s">
        <v>21</v>
      </c>
      <c r="E774" s="91" t="s">
        <v>2343</v>
      </c>
      <c r="F774" s="65">
        <v>2017</v>
      </c>
      <c r="G774" s="45" t="s">
        <v>2344</v>
      </c>
      <c r="H774" s="45" t="s">
        <v>2345</v>
      </c>
      <c r="I774" s="45">
        <v>187</v>
      </c>
      <c r="J774" s="65"/>
      <c r="K774" s="65" t="s">
        <v>30</v>
      </c>
      <c r="M774" s="3">
        <v>50</v>
      </c>
    </row>
    <row r="775" customHeight="1" spans="1:13">
      <c r="A775" s="162" t="e">
        <f>'Drop 1 Football'!A596+1</f>
        <v>#VALUE!</v>
      </c>
      <c r="D775" s="91" t="s">
        <v>21</v>
      </c>
      <c r="E775" s="91" t="s">
        <v>2346</v>
      </c>
      <c r="F775" s="3">
        <v>2019</v>
      </c>
      <c r="G775" s="3" t="s">
        <v>786</v>
      </c>
      <c r="H775" s="3" t="s">
        <v>1449</v>
      </c>
      <c r="I775" s="3">
        <v>259</v>
      </c>
      <c r="J775" s="3"/>
      <c r="K775" s="3" t="s">
        <v>30</v>
      </c>
      <c r="M775" s="3">
        <v>50</v>
      </c>
    </row>
    <row r="776" customHeight="1" spans="1:13">
      <c r="A776" s="3">
        <v>11737</v>
      </c>
      <c r="D776" s="91" t="s">
        <v>21</v>
      </c>
      <c r="E776" s="91" t="s">
        <v>2347</v>
      </c>
      <c r="F776" s="3">
        <v>2019</v>
      </c>
      <c r="G776" s="3" t="s">
        <v>905</v>
      </c>
      <c r="H776" s="3" t="s">
        <v>1859</v>
      </c>
      <c r="I776" s="3"/>
      <c r="J776" s="3">
        <v>288</v>
      </c>
      <c r="K776" s="3" t="s">
        <v>30</v>
      </c>
      <c r="M776" s="3">
        <v>50</v>
      </c>
    </row>
    <row r="777" customHeight="1" spans="1:13">
      <c r="A777" s="3">
        <v>11738</v>
      </c>
      <c r="D777" s="91" t="s">
        <v>21</v>
      </c>
      <c r="E777" s="91" t="s">
        <v>2348</v>
      </c>
      <c r="F777" s="3">
        <v>2019</v>
      </c>
      <c r="G777" s="3" t="s">
        <v>905</v>
      </c>
      <c r="H777" s="3" t="s">
        <v>1859</v>
      </c>
      <c r="I777" s="3"/>
      <c r="J777" s="3">
        <v>288</v>
      </c>
      <c r="K777" s="3" t="s">
        <v>30</v>
      </c>
      <c r="M777" s="3">
        <v>50</v>
      </c>
    </row>
    <row r="778" customHeight="1" spans="1:13">
      <c r="A778" s="3">
        <v>11739</v>
      </c>
      <c r="D778" s="91" t="s">
        <v>21</v>
      </c>
      <c r="E778" s="91" t="s">
        <v>2349</v>
      </c>
      <c r="F778" s="3">
        <v>2019</v>
      </c>
      <c r="G778" s="3" t="s">
        <v>905</v>
      </c>
      <c r="H778" s="3" t="s">
        <v>1859</v>
      </c>
      <c r="I778" s="3"/>
      <c r="J778" s="3">
        <v>288</v>
      </c>
      <c r="K778" s="3" t="s">
        <v>30</v>
      </c>
      <c r="M778" s="3">
        <v>50</v>
      </c>
    </row>
    <row r="779" customHeight="1" spans="1:13">
      <c r="A779" s="3">
        <v>11740</v>
      </c>
      <c r="D779" s="91" t="s">
        <v>21</v>
      </c>
      <c r="E779" s="91" t="s">
        <v>2350</v>
      </c>
      <c r="F779" s="3">
        <v>2019</v>
      </c>
      <c r="G779" s="3" t="s">
        <v>905</v>
      </c>
      <c r="H779" s="3" t="s">
        <v>1859</v>
      </c>
      <c r="I779" s="3"/>
      <c r="J779" s="3">
        <v>288</v>
      </c>
      <c r="K779" s="3" t="s">
        <v>30</v>
      </c>
      <c r="M779" s="3">
        <v>50</v>
      </c>
    </row>
    <row r="780" customHeight="1" spans="1:13">
      <c r="A780" s="3">
        <v>11741</v>
      </c>
      <c r="D780" s="91" t="s">
        <v>21</v>
      </c>
      <c r="E780" s="91" t="s">
        <v>2351</v>
      </c>
      <c r="F780" s="3">
        <v>2019</v>
      </c>
      <c r="G780" s="3" t="s">
        <v>905</v>
      </c>
      <c r="H780" s="3" t="s">
        <v>1859</v>
      </c>
      <c r="I780" s="3"/>
      <c r="J780" s="3">
        <v>288</v>
      </c>
      <c r="K780" s="3" t="s">
        <v>30</v>
      </c>
      <c r="M780" s="3">
        <v>50</v>
      </c>
    </row>
    <row r="781" customHeight="1" spans="1:13">
      <c r="A781" s="3">
        <v>11779</v>
      </c>
      <c r="D781" s="91" t="s">
        <v>21</v>
      </c>
      <c r="E781" s="91" t="s">
        <v>2352</v>
      </c>
      <c r="F781" s="3">
        <v>2018</v>
      </c>
      <c r="G781" s="3" t="s">
        <v>2353</v>
      </c>
      <c r="H781" s="3" t="s">
        <v>1817</v>
      </c>
      <c r="I781" s="3" t="s">
        <v>2354</v>
      </c>
      <c r="J781" s="3">
        <v>19</v>
      </c>
      <c r="K781" s="3" t="s">
        <v>30</v>
      </c>
      <c r="M781" s="3">
        <v>50</v>
      </c>
    </row>
    <row r="782" customHeight="1" spans="1:13">
      <c r="A782" s="3">
        <v>11780</v>
      </c>
      <c r="D782" s="91" t="s">
        <v>21</v>
      </c>
      <c r="E782" s="91" t="s">
        <v>2355</v>
      </c>
      <c r="F782" s="3">
        <v>2019</v>
      </c>
      <c r="G782" s="3" t="s">
        <v>956</v>
      </c>
      <c r="H782" s="3" t="s">
        <v>1848</v>
      </c>
      <c r="I782" s="3"/>
      <c r="J782" s="3">
        <v>580</v>
      </c>
      <c r="K782" s="3" t="s">
        <v>30</v>
      </c>
      <c r="M782" s="3">
        <v>50</v>
      </c>
    </row>
    <row r="783" customHeight="1" spans="1:13">
      <c r="A783" s="3">
        <v>11782</v>
      </c>
      <c r="D783" s="91" t="s">
        <v>21</v>
      </c>
      <c r="E783" s="91" t="s">
        <v>2356</v>
      </c>
      <c r="F783" s="3">
        <v>2019</v>
      </c>
      <c r="G783" s="3" t="s">
        <v>956</v>
      </c>
      <c r="H783" s="3" t="s">
        <v>1848</v>
      </c>
      <c r="I783" s="3"/>
      <c r="J783" s="3">
        <v>298</v>
      </c>
      <c r="K783" s="3" t="s">
        <v>30</v>
      </c>
      <c r="M783" s="3">
        <v>50</v>
      </c>
    </row>
    <row r="784" customHeight="1" spans="1:13">
      <c r="A784" s="3">
        <v>11791</v>
      </c>
      <c r="D784" s="91" t="s">
        <v>21</v>
      </c>
      <c r="E784" s="91" t="s">
        <v>2357</v>
      </c>
      <c r="F784" s="3">
        <v>2019</v>
      </c>
      <c r="G784" s="3" t="s">
        <v>905</v>
      </c>
      <c r="H784" s="3" t="s">
        <v>1859</v>
      </c>
      <c r="I784" s="3"/>
      <c r="J784" s="3">
        <v>288</v>
      </c>
      <c r="K784" s="3" t="s">
        <v>30</v>
      </c>
      <c r="M784" s="3">
        <v>50</v>
      </c>
    </row>
    <row r="785" customHeight="1" spans="1:13">
      <c r="A785" s="3">
        <v>12038</v>
      </c>
      <c r="D785" s="91" t="s">
        <v>21</v>
      </c>
      <c r="E785" s="91" t="s">
        <v>2358</v>
      </c>
      <c r="F785" s="3">
        <v>1988</v>
      </c>
      <c r="G785" s="3" t="s">
        <v>1969</v>
      </c>
      <c r="H785" s="3" t="s">
        <v>1882</v>
      </c>
      <c r="I785" s="3"/>
      <c r="J785" s="3">
        <v>3</v>
      </c>
      <c r="K785" s="3" t="s">
        <v>72</v>
      </c>
      <c r="M785" s="3">
        <v>50</v>
      </c>
    </row>
    <row r="786" customHeight="1" spans="1:13">
      <c r="A786" s="3">
        <v>12039</v>
      </c>
      <c r="D786" s="91" t="s">
        <v>21</v>
      </c>
      <c r="E786" s="250">
        <v>52171189</v>
      </c>
      <c r="F786" s="3">
        <v>1988</v>
      </c>
      <c r="G786" s="3" t="s">
        <v>1969</v>
      </c>
      <c r="H786" s="3" t="s">
        <v>1882</v>
      </c>
      <c r="J786" s="3">
        <v>3</v>
      </c>
      <c r="K786" s="3" t="s">
        <v>72</v>
      </c>
      <c r="M786" s="3">
        <v>50</v>
      </c>
    </row>
    <row r="787" customHeight="1" spans="1:13">
      <c r="A787" s="3">
        <v>12089</v>
      </c>
      <c r="D787" s="91" t="s">
        <v>21</v>
      </c>
      <c r="E787" s="91" t="s">
        <v>2359</v>
      </c>
      <c r="F787" s="3">
        <v>1987</v>
      </c>
      <c r="G787" s="3" t="s">
        <v>102</v>
      </c>
      <c r="H787" s="3" t="s">
        <v>1961</v>
      </c>
      <c r="I787" s="3"/>
      <c r="J787" s="3">
        <v>118</v>
      </c>
      <c r="K787" s="3" t="s">
        <v>25</v>
      </c>
      <c r="M787" s="3">
        <v>50</v>
      </c>
    </row>
    <row r="788" customHeight="1" spans="1:13">
      <c r="A788" s="3">
        <v>12103</v>
      </c>
      <c r="D788" s="91" t="s">
        <v>21</v>
      </c>
      <c r="E788" s="91" t="s">
        <v>2360</v>
      </c>
      <c r="F788" s="3">
        <v>2007</v>
      </c>
      <c r="G788" s="3" t="s">
        <v>2227</v>
      </c>
      <c r="H788" s="3" t="s">
        <v>2228</v>
      </c>
      <c r="I788" s="3"/>
      <c r="J788" s="3">
        <v>2</v>
      </c>
      <c r="K788" s="3" t="s">
        <v>72</v>
      </c>
      <c r="M788" s="3">
        <v>50</v>
      </c>
    </row>
    <row r="789" customHeight="1" spans="1:13">
      <c r="A789" s="3">
        <v>12104</v>
      </c>
      <c r="D789" s="91" t="s">
        <v>21</v>
      </c>
      <c r="E789" s="91" t="s">
        <v>2361</v>
      </c>
      <c r="F789" s="3">
        <v>2007</v>
      </c>
      <c r="G789" s="3" t="s">
        <v>2227</v>
      </c>
      <c r="H789" s="3" t="s">
        <v>2228</v>
      </c>
      <c r="I789" s="3"/>
      <c r="J789" s="3">
        <v>2</v>
      </c>
      <c r="K789" s="3" t="s">
        <v>72</v>
      </c>
      <c r="M789" s="3">
        <v>50</v>
      </c>
    </row>
    <row r="790" customHeight="1" spans="1:13">
      <c r="A790" s="3">
        <v>12105</v>
      </c>
      <c r="D790" s="91" t="s">
        <v>21</v>
      </c>
      <c r="E790" s="91" t="s">
        <v>2362</v>
      </c>
      <c r="F790" s="3">
        <v>2007</v>
      </c>
      <c r="G790" s="3" t="s">
        <v>2227</v>
      </c>
      <c r="H790" s="3" t="s">
        <v>2228</v>
      </c>
      <c r="I790" s="3"/>
      <c r="J790" s="3">
        <v>2</v>
      </c>
      <c r="K790" s="3" t="s">
        <v>72</v>
      </c>
      <c r="M790" s="3">
        <v>50</v>
      </c>
    </row>
    <row r="791" customHeight="1" spans="1:13">
      <c r="A791" s="3">
        <v>12111</v>
      </c>
      <c r="D791" s="91" t="s">
        <v>66</v>
      </c>
      <c r="E791" s="91" t="s">
        <v>2363</v>
      </c>
      <c r="F791" s="3">
        <v>2019</v>
      </c>
      <c r="G791" s="3" t="s">
        <v>119</v>
      </c>
      <c r="H791" s="3" t="s">
        <v>1786</v>
      </c>
      <c r="I791" s="3"/>
      <c r="J791" s="3">
        <v>201</v>
      </c>
      <c r="K791" s="3" t="s">
        <v>68</v>
      </c>
      <c r="M791" s="3">
        <v>50</v>
      </c>
    </row>
    <row r="792" customHeight="1" spans="1:13">
      <c r="A792" s="3">
        <v>12142</v>
      </c>
      <c r="D792" s="91" t="s">
        <v>21</v>
      </c>
      <c r="E792" s="91" t="s">
        <v>2364</v>
      </c>
      <c r="F792" s="3">
        <v>2019</v>
      </c>
      <c r="G792" s="3" t="s">
        <v>884</v>
      </c>
      <c r="H792" s="3" t="s">
        <v>1786</v>
      </c>
      <c r="I792" s="3" t="s">
        <v>920</v>
      </c>
      <c r="J792" s="3">
        <v>269</v>
      </c>
      <c r="K792" s="3" t="s">
        <v>30</v>
      </c>
      <c r="M792" s="3">
        <v>50</v>
      </c>
    </row>
    <row r="793" customHeight="1" spans="1:13">
      <c r="A793" s="3">
        <v>12172</v>
      </c>
      <c r="D793" s="91" t="s">
        <v>21</v>
      </c>
      <c r="E793" s="91" t="s">
        <v>2365</v>
      </c>
      <c r="F793" s="3">
        <v>2019</v>
      </c>
      <c r="G793" s="3" t="s">
        <v>786</v>
      </c>
      <c r="H793" s="3" t="s">
        <v>1859</v>
      </c>
      <c r="I793" s="3">
        <v>288</v>
      </c>
      <c r="J793" s="3" t="s">
        <v>105</v>
      </c>
      <c r="K793" s="3" t="s">
        <v>30</v>
      </c>
      <c r="M793" s="3">
        <v>50</v>
      </c>
    </row>
    <row r="794" customHeight="1" spans="1:13">
      <c r="A794" s="3">
        <v>12206</v>
      </c>
      <c r="D794" s="91" t="s">
        <v>21</v>
      </c>
      <c r="E794" s="91" t="s">
        <v>2366</v>
      </c>
      <c r="F794" s="3">
        <v>2019</v>
      </c>
      <c r="G794" s="3" t="s">
        <v>956</v>
      </c>
      <c r="H794" s="3" t="s">
        <v>1848</v>
      </c>
      <c r="I794" s="3">
        <v>116</v>
      </c>
      <c r="J794" s="3" t="s">
        <v>243</v>
      </c>
      <c r="K794" s="3" t="s">
        <v>25</v>
      </c>
      <c r="M794" s="3">
        <v>50</v>
      </c>
    </row>
    <row r="795" customHeight="1" spans="1:13">
      <c r="A795" s="3">
        <v>12391</v>
      </c>
      <c r="D795" s="91" t="s">
        <v>21</v>
      </c>
      <c r="E795" s="91" t="s">
        <v>2367</v>
      </c>
      <c r="F795" s="3">
        <v>1988</v>
      </c>
      <c r="G795" s="3" t="s">
        <v>102</v>
      </c>
      <c r="H795" s="3" t="s">
        <v>1933</v>
      </c>
      <c r="I795" s="3">
        <v>9</v>
      </c>
      <c r="J795" s="3" t="s">
        <v>105</v>
      </c>
      <c r="K795" s="3" t="s">
        <v>25</v>
      </c>
      <c r="M795" s="3">
        <v>50</v>
      </c>
    </row>
    <row r="796" customHeight="1" spans="1:13">
      <c r="A796" s="3">
        <v>12397</v>
      </c>
      <c r="D796" s="91" t="s">
        <v>21</v>
      </c>
      <c r="E796" s="91" t="s">
        <v>2368</v>
      </c>
      <c r="F796" s="3">
        <v>1988</v>
      </c>
      <c r="G796" s="3" t="s">
        <v>102</v>
      </c>
      <c r="H796" s="3" t="s">
        <v>2369</v>
      </c>
      <c r="I796" s="3">
        <v>57</v>
      </c>
      <c r="J796" s="3" t="s">
        <v>105</v>
      </c>
      <c r="K796" s="3" t="s">
        <v>72</v>
      </c>
      <c r="M796" s="3">
        <v>50</v>
      </c>
    </row>
    <row r="797" customHeight="1" spans="1:13">
      <c r="A797" s="3" t="s">
        <v>2854</v>
      </c>
      <c r="D797" s="163"/>
      <c r="E797" s="91" t="s">
        <v>2370</v>
      </c>
      <c r="F797" s="3">
        <v>1988</v>
      </c>
      <c r="G797" s="3" t="s">
        <v>102</v>
      </c>
      <c r="H797" s="3" t="s">
        <v>2371</v>
      </c>
      <c r="I797" s="3">
        <v>20</v>
      </c>
      <c r="J797" s="3" t="s">
        <v>105</v>
      </c>
      <c r="K797" s="3" t="s">
        <v>666</v>
      </c>
      <c r="M797" s="3">
        <v>50</v>
      </c>
    </row>
    <row r="798" customHeight="1" spans="1:13">
      <c r="A798" s="3" t="s">
        <v>2854</v>
      </c>
      <c r="D798" s="163"/>
      <c r="E798" s="91" t="s">
        <v>2372</v>
      </c>
      <c r="F798" s="3">
        <v>1988</v>
      </c>
      <c r="G798" s="3" t="s">
        <v>102</v>
      </c>
      <c r="H798" s="3" t="s">
        <v>2371</v>
      </c>
      <c r="I798" s="3">
        <v>20</v>
      </c>
      <c r="J798" s="3" t="s">
        <v>105</v>
      </c>
      <c r="K798" s="3" t="s">
        <v>666</v>
      </c>
      <c r="M798" s="3">
        <v>50</v>
      </c>
    </row>
    <row r="799" customHeight="1" spans="1:13">
      <c r="A799" s="3" t="s">
        <v>2854</v>
      </c>
      <c r="D799" s="163"/>
      <c r="E799" s="91" t="s">
        <v>2373</v>
      </c>
      <c r="F799" s="3">
        <v>1988</v>
      </c>
      <c r="G799" s="3" t="s">
        <v>102</v>
      </c>
      <c r="H799" s="3" t="s">
        <v>2371</v>
      </c>
      <c r="I799" s="3">
        <v>20</v>
      </c>
      <c r="J799" s="3" t="s">
        <v>105</v>
      </c>
      <c r="K799" s="3" t="s">
        <v>666</v>
      </c>
      <c r="M799" s="3">
        <v>50</v>
      </c>
    </row>
    <row r="800" customHeight="1" spans="1:13">
      <c r="A800" s="3" t="s">
        <v>2854</v>
      </c>
      <c r="D800" s="163"/>
      <c r="E800" s="91" t="s">
        <v>2374</v>
      </c>
      <c r="F800" s="3">
        <v>1981</v>
      </c>
      <c r="G800" s="3" t="s">
        <v>62</v>
      </c>
      <c r="H800" s="3" t="s">
        <v>1993</v>
      </c>
      <c r="I800" s="3">
        <v>21</v>
      </c>
      <c r="J800" s="3" t="s">
        <v>105</v>
      </c>
      <c r="K800" s="3" t="s">
        <v>763</v>
      </c>
      <c r="M800" s="3">
        <v>50</v>
      </c>
    </row>
    <row r="801" customHeight="1" spans="1:13">
      <c r="A801" s="3" t="s">
        <v>2854</v>
      </c>
      <c r="D801" s="91" t="s">
        <v>21</v>
      </c>
      <c r="E801" s="91" t="s">
        <v>2375</v>
      </c>
      <c r="F801" s="3">
        <v>2007</v>
      </c>
      <c r="G801" s="3" t="s">
        <v>62</v>
      </c>
      <c r="H801" s="3" t="s">
        <v>1795</v>
      </c>
      <c r="I801" s="3">
        <v>112</v>
      </c>
      <c r="J801" s="3" t="s">
        <v>1796</v>
      </c>
      <c r="K801" s="3" t="s">
        <v>72</v>
      </c>
      <c r="M801" s="3">
        <v>50</v>
      </c>
    </row>
    <row r="802" customHeight="1" spans="1:13">
      <c r="A802" s="3" t="s">
        <v>2854</v>
      </c>
      <c r="D802" s="163"/>
      <c r="E802" s="91" t="s">
        <v>2376</v>
      </c>
      <c r="F802" s="3">
        <v>1987</v>
      </c>
      <c r="G802" s="3" t="s">
        <v>102</v>
      </c>
      <c r="H802" s="3" t="s">
        <v>2377</v>
      </c>
      <c r="I802" s="3">
        <v>11</v>
      </c>
      <c r="J802" s="3" t="s">
        <v>1567</v>
      </c>
      <c r="K802" s="3" t="s">
        <v>72</v>
      </c>
      <c r="M802" s="3">
        <v>50</v>
      </c>
    </row>
    <row r="803" customHeight="1" spans="1:13">
      <c r="A803" s="3" t="s">
        <v>2854</v>
      </c>
      <c r="D803" s="91" t="s">
        <v>21</v>
      </c>
      <c r="E803" s="91" t="s">
        <v>2378</v>
      </c>
      <c r="F803" s="3">
        <v>1981</v>
      </c>
      <c r="G803" s="3" t="s">
        <v>62</v>
      </c>
      <c r="H803" s="3" t="s">
        <v>1933</v>
      </c>
      <c r="I803" s="3">
        <v>101</v>
      </c>
      <c r="J803" s="3" t="s">
        <v>2036</v>
      </c>
      <c r="K803" s="3" t="s">
        <v>72</v>
      </c>
      <c r="M803" s="3">
        <v>50</v>
      </c>
    </row>
    <row r="804" customHeight="1" spans="1:13">
      <c r="A804" s="3" t="s">
        <v>2854</v>
      </c>
      <c r="D804" s="91" t="s">
        <v>21</v>
      </c>
      <c r="E804" s="91" t="s">
        <v>2379</v>
      </c>
      <c r="F804" s="3">
        <v>1981</v>
      </c>
      <c r="G804" s="3" t="s">
        <v>62</v>
      </c>
      <c r="H804" s="3" t="s">
        <v>1933</v>
      </c>
      <c r="I804" s="3">
        <v>101</v>
      </c>
      <c r="J804" s="3" t="s">
        <v>2036</v>
      </c>
      <c r="K804" s="3" t="s">
        <v>72</v>
      </c>
      <c r="M804" s="3">
        <v>50</v>
      </c>
    </row>
    <row r="805" customHeight="1" spans="1:13">
      <c r="A805" s="3" t="s">
        <v>2854</v>
      </c>
      <c r="D805" s="91" t="s">
        <v>21</v>
      </c>
      <c r="E805" s="91" t="s">
        <v>2380</v>
      </c>
      <c r="F805" s="3">
        <v>1981</v>
      </c>
      <c r="G805" s="3" t="s">
        <v>62</v>
      </c>
      <c r="H805" s="3" t="s">
        <v>1933</v>
      </c>
      <c r="I805" s="3">
        <v>101</v>
      </c>
      <c r="J805" s="3" t="s">
        <v>2036</v>
      </c>
      <c r="K805" s="3" t="s">
        <v>72</v>
      </c>
      <c r="M805" s="3">
        <v>50</v>
      </c>
    </row>
    <row r="806" customHeight="1" spans="1:13">
      <c r="A806" s="3" t="s">
        <v>2854</v>
      </c>
      <c r="D806" s="91" t="s">
        <v>21</v>
      </c>
      <c r="E806" s="91" t="s">
        <v>2381</v>
      </c>
      <c r="F806" s="3">
        <v>1981</v>
      </c>
      <c r="G806" s="3" t="s">
        <v>62</v>
      </c>
      <c r="H806" s="3" t="s">
        <v>1933</v>
      </c>
      <c r="I806" s="3">
        <v>101</v>
      </c>
      <c r="J806" s="3" t="s">
        <v>2036</v>
      </c>
      <c r="K806" s="3" t="s">
        <v>72</v>
      </c>
      <c r="M806" s="3">
        <v>50</v>
      </c>
    </row>
    <row r="807" customHeight="1" spans="1:13">
      <c r="A807" s="3" t="s">
        <v>2854</v>
      </c>
      <c r="D807" s="91" t="s">
        <v>21</v>
      </c>
      <c r="E807" s="91" t="s">
        <v>2382</v>
      </c>
      <c r="F807" s="3">
        <v>1981</v>
      </c>
      <c r="G807" s="3" t="s">
        <v>62</v>
      </c>
      <c r="H807" s="3" t="s">
        <v>1933</v>
      </c>
      <c r="I807" s="3">
        <v>101</v>
      </c>
      <c r="J807" s="3" t="s">
        <v>2036</v>
      </c>
      <c r="K807" s="3" t="s">
        <v>72</v>
      </c>
      <c r="M807" s="3">
        <v>50</v>
      </c>
    </row>
    <row r="808" customHeight="1" spans="1:13">
      <c r="A808" s="3" t="s">
        <v>2854</v>
      </c>
      <c r="D808" s="91" t="s">
        <v>21</v>
      </c>
      <c r="E808" s="91" t="s">
        <v>2383</v>
      </c>
      <c r="F808" s="3">
        <v>1981</v>
      </c>
      <c r="G808" s="3" t="s">
        <v>62</v>
      </c>
      <c r="H808" s="3" t="s">
        <v>1933</v>
      </c>
      <c r="I808" s="3">
        <v>101</v>
      </c>
      <c r="J808" s="3" t="s">
        <v>2036</v>
      </c>
      <c r="K808" s="3" t="s">
        <v>72</v>
      </c>
      <c r="M808" s="3">
        <v>50</v>
      </c>
    </row>
    <row r="809" customHeight="1" spans="1:13">
      <c r="A809" s="3" t="s">
        <v>2854</v>
      </c>
      <c r="D809" s="91" t="s">
        <v>21</v>
      </c>
      <c r="E809" s="91" t="s">
        <v>2384</v>
      </c>
      <c r="F809" s="3">
        <v>1981</v>
      </c>
      <c r="G809" s="3" t="s">
        <v>62</v>
      </c>
      <c r="H809" s="3" t="s">
        <v>1933</v>
      </c>
      <c r="I809" s="3">
        <v>101</v>
      </c>
      <c r="J809" s="3" t="s">
        <v>2036</v>
      </c>
      <c r="K809" s="3" t="s">
        <v>72</v>
      </c>
      <c r="M809" s="3">
        <v>50</v>
      </c>
    </row>
    <row r="810" customHeight="1" spans="1:13">
      <c r="A810" s="3" t="s">
        <v>2854</v>
      </c>
      <c r="D810" s="91" t="s">
        <v>21</v>
      </c>
      <c r="E810" s="91" t="s">
        <v>2385</v>
      </c>
      <c r="F810" s="3">
        <v>1981</v>
      </c>
      <c r="G810" s="3" t="s">
        <v>62</v>
      </c>
      <c r="H810" s="3" t="s">
        <v>1933</v>
      </c>
      <c r="I810" s="3">
        <v>101</v>
      </c>
      <c r="J810" s="3" t="s">
        <v>2036</v>
      </c>
      <c r="K810" s="3" t="s">
        <v>72</v>
      </c>
      <c r="M810" s="3">
        <v>50</v>
      </c>
    </row>
    <row r="811" customHeight="1" spans="1:13">
      <c r="A811" s="3" t="s">
        <v>2854</v>
      </c>
      <c r="D811" s="91" t="s">
        <v>66</v>
      </c>
      <c r="E811" s="91" t="s">
        <v>2386</v>
      </c>
      <c r="F811" s="3">
        <v>1990</v>
      </c>
      <c r="G811" s="3" t="s">
        <v>102</v>
      </c>
      <c r="H811" s="3" t="s">
        <v>288</v>
      </c>
      <c r="I811" s="3">
        <v>5</v>
      </c>
      <c r="J811" s="3" t="s">
        <v>1927</v>
      </c>
      <c r="K811" s="3" t="s">
        <v>467</v>
      </c>
      <c r="M811" s="3">
        <v>50</v>
      </c>
    </row>
    <row r="812" customHeight="1" spans="1:13">
      <c r="A812" s="3" t="s">
        <v>2854</v>
      </c>
      <c r="D812" s="91" t="s">
        <v>21</v>
      </c>
      <c r="E812" s="91" t="s">
        <v>2387</v>
      </c>
      <c r="F812" s="3">
        <v>1981</v>
      </c>
      <c r="G812" s="3" t="s">
        <v>62</v>
      </c>
      <c r="H812" s="3" t="s">
        <v>1993</v>
      </c>
      <c r="I812" s="3">
        <v>21</v>
      </c>
      <c r="J812" s="3" t="s">
        <v>105</v>
      </c>
      <c r="K812" s="3" t="s">
        <v>666</v>
      </c>
      <c r="M812" s="3">
        <v>50</v>
      </c>
    </row>
    <row r="813" customHeight="1" spans="1:13">
      <c r="A813" s="3" t="s">
        <v>2854</v>
      </c>
      <c r="D813" s="91" t="s">
        <v>21</v>
      </c>
      <c r="E813" s="91" t="s">
        <v>2388</v>
      </c>
      <c r="F813" s="3">
        <v>1981</v>
      </c>
      <c r="G813" s="3" t="s">
        <v>62</v>
      </c>
      <c r="H813" s="3" t="s">
        <v>1993</v>
      </c>
      <c r="I813" s="3">
        <v>21</v>
      </c>
      <c r="J813" s="3" t="s">
        <v>105</v>
      </c>
      <c r="K813" s="3" t="s">
        <v>666</v>
      </c>
      <c r="M813" s="3">
        <v>50</v>
      </c>
    </row>
    <row r="814" customHeight="1" spans="1:13">
      <c r="A814" s="162" t="e">
        <f t="shared" ref="A814:A817" si="30">A813+1</f>
        <v>#VALUE!</v>
      </c>
      <c r="B814" s="3"/>
      <c r="C814" s="3"/>
      <c r="D814" s="91" t="s">
        <v>21</v>
      </c>
      <c r="E814" s="91" t="s">
        <v>2390</v>
      </c>
      <c r="F814" s="63">
        <v>2018</v>
      </c>
      <c r="G814" s="63" t="s">
        <v>1995</v>
      </c>
      <c r="H814" s="63" t="s">
        <v>1840</v>
      </c>
      <c r="I814" s="63">
        <v>268</v>
      </c>
      <c r="J814" s="62"/>
      <c r="K814" s="63" t="s">
        <v>25</v>
      </c>
      <c r="L814" s="62"/>
      <c r="M814" s="3">
        <v>55</v>
      </c>
    </row>
    <row r="815" customHeight="1" spans="1:13">
      <c r="A815" s="162" t="e">
        <f t="shared" si="30"/>
        <v>#VALUE!</v>
      </c>
      <c r="B815" s="3"/>
      <c r="C815" s="3"/>
      <c r="D815" s="91" t="s">
        <v>21</v>
      </c>
      <c r="E815" s="91" t="s">
        <v>2391</v>
      </c>
      <c r="F815" s="63">
        <v>2018</v>
      </c>
      <c r="G815" s="63" t="s">
        <v>1995</v>
      </c>
      <c r="H815" s="63" t="s">
        <v>1840</v>
      </c>
      <c r="I815" s="63">
        <v>268</v>
      </c>
      <c r="J815" s="62"/>
      <c r="K815" s="63" t="s">
        <v>25</v>
      </c>
      <c r="L815" s="62"/>
      <c r="M815" s="3">
        <v>55</v>
      </c>
    </row>
    <row r="816" customHeight="1" spans="1:13">
      <c r="A816" s="162" t="e">
        <f t="shared" si="30"/>
        <v>#VALUE!</v>
      </c>
      <c r="B816" s="3"/>
      <c r="C816" s="3"/>
      <c r="D816" s="91" t="s">
        <v>21</v>
      </c>
      <c r="E816" s="91" t="s">
        <v>2392</v>
      </c>
      <c r="F816" s="63">
        <v>2019</v>
      </c>
      <c r="G816" s="63" t="s">
        <v>786</v>
      </c>
      <c r="H816" s="63" t="s">
        <v>2393</v>
      </c>
      <c r="I816" s="63">
        <v>259</v>
      </c>
      <c r="J816" s="62"/>
      <c r="K816" s="63" t="s">
        <v>30</v>
      </c>
      <c r="L816" s="62"/>
      <c r="M816" s="3">
        <v>55</v>
      </c>
    </row>
    <row r="817" customHeight="1" spans="1:13">
      <c r="A817" s="162" t="e">
        <f t="shared" si="30"/>
        <v>#VALUE!</v>
      </c>
      <c r="B817" s="3"/>
      <c r="C817" s="3"/>
      <c r="D817" s="91" t="s">
        <v>21</v>
      </c>
      <c r="E817" s="91" t="s">
        <v>2394</v>
      </c>
      <c r="F817" s="241">
        <v>2019</v>
      </c>
      <c r="G817" s="70" t="s">
        <v>305</v>
      </c>
      <c r="H817" s="70" t="s">
        <v>1848</v>
      </c>
      <c r="I817" s="70">
        <v>7</v>
      </c>
      <c r="J817" s="70" t="s">
        <v>2395</v>
      </c>
      <c r="K817" s="70" t="s">
        <v>30</v>
      </c>
      <c r="M817" s="3">
        <v>55</v>
      </c>
    </row>
    <row r="818" customHeight="1" spans="1:13">
      <c r="A818" s="3">
        <v>12165</v>
      </c>
      <c r="D818" s="91" t="s">
        <v>21</v>
      </c>
      <c r="E818" s="91" t="s">
        <v>2396</v>
      </c>
      <c r="F818" s="3">
        <v>2019</v>
      </c>
      <c r="G818" s="3" t="s">
        <v>1161</v>
      </c>
      <c r="H818" s="3" t="s">
        <v>1786</v>
      </c>
      <c r="I818" s="3" t="s">
        <v>886</v>
      </c>
      <c r="J818" s="3">
        <v>269</v>
      </c>
      <c r="K818" s="3" t="s">
        <v>30</v>
      </c>
      <c r="M818" s="3">
        <v>55</v>
      </c>
    </row>
    <row r="819" customHeight="1" spans="1:13">
      <c r="A819" s="3" t="s">
        <v>2854</v>
      </c>
      <c r="D819" s="163"/>
      <c r="E819" s="91" t="s">
        <v>2397</v>
      </c>
      <c r="F819" s="3">
        <v>2007</v>
      </c>
      <c r="G819" s="3" t="s">
        <v>62</v>
      </c>
      <c r="H819" s="3" t="s">
        <v>1795</v>
      </c>
      <c r="I819" s="3">
        <v>112</v>
      </c>
      <c r="J819" s="3" t="s">
        <v>2398</v>
      </c>
      <c r="K819" s="3" t="s">
        <v>25</v>
      </c>
      <c r="M819" s="3">
        <v>55</v>
      </c>
    </row>
    <row r="820" customHeight="1" spans="1:13">
      <c r="A820" s="3" t="s">
        <v>2854</v>
      </c>
      <c r="D820" s="163"/>
      <c r="E820" s="91" t="s">
        <v>2399</v>
      </c>
      <c r="F820" s="3">
        <v>1990</v>
      </c>
      <c r="G820" s="3" t="s">
        <v>102</v>
      </c>
      <c r="H820" s="3" t="s">
        <v>288</v>
      </c>
      <c r="I820" s="3">
        <v>5</v>
      </c>
      <c r="J820" s="3" t="s">
        <v>1927</v>
      </c>
      <c r="K820" s="3" t="s">
        <v>25</v>
      </c>
      <c r="M820" s="3">
        <v>55</v>
      </c>
    </row>
    <row r="821" customHeight="1" spans="1:13">
      <c r="A821" s="3" t="s">
        <v>2854</v>
      </c>
      <c r="D821" s="91" t="s">
        <v>66</v>
      </c>
      <c r="E821" s="91" t="s">
        <v>2400</v>
      </c>
      <c r="F821" s="3">
        <v>1989</v>
      </c>
      <c r="G821" s="3" t="s">
        <v>102</v>
      </c>
      <c r="H821" s="3" t="s">
        <v>288</v>
      </c>
      <c r="I821" s="3">
        <v>21</v>
      </c>
      <c r="J821" s="3" t="s">
        <v>243</v>
      </c>
      <c r="K821" s="3" t="s">
        <v>467</v>
      </c>
      <c r="M821" s="3">
        <v>55</v>
      </c>
    </row>
    <row r="822" customHeight="1" spans="1:13">
      <c r="A822" s="3" t="s">
        <v>2854</v>
      </c>
      <c r="D822" s="91" t="s">
        <v>66</v>
      </c>
      <c r="E822" s="91" t="s">
        <v>2401</v>
      </c>
      <c r="F822" s="3">
        <v>1989</v>
      </c>
      <c r="G822" s="3" t="s">
        <v>102</v>
      </c>
      <c r="H822" s="3" t="s">
        <v>288</v>
      </c>
      <c r="I822" s="3">
        <v>21</v>
      </c>
      <c r="J822" s="3" t="s">
        <v>243</v>
      </c>
      <c r="K822" s="3" t="s">
        <v>467</v>
      </c>
      <c r="M822" s="3">
        <v>55</v>
      </c>
    </row>
    <row r="823" customHeight="1" spans="1:13">
      <c r="A823" s="3" t="s">
        <v>2854</v>
      </c>
      <c r="D823" s="91" t="s">
        <v>66</v>
      </c>
      <c r="E823" s="91" t="s">
        <v>2402</v>
      </c>
      <c r="F823" s="3">
        <v>1989</v>
      </c>
      <c r="G823" s="3" t="s">
        <v>102</v>
      </c>
      <c r="H823" s="3" t="s">
        <v>288</v>
      </c>
      <c r="I823" s="3">
        <v>21</v>
      </c>
      <c r="J823" s="3" t="s">
        <v>243</v>
      </c>
      <c r="K823" s="3" t="s">
        <v>467</v>
      </c>
      <c r="M823" s="3">
        <v>55</v>
      </c>
    </row>
    <row r="824" customHeight="1" spans="1:13">
      <c r="A824" s="3" t="s">
        <v>2854</v>
      </c>
      <c r="D824" s="91" t="s">
        <v>66</v>
      </c>
      <c r="E824" s="91" t="s">
        <v>2403</v>
      </c>
      <c r="F824" s="3">
        <v>1989</v>
      </c>
      <c r="G824" s="3" t="s">
        <v>102</v>
      </c>
      <c r="H824" s="3" t="s">
        <v>288</v>
      </c>
      <c r="I824" s="3">
        <v>21</v>
      </c>
      <c r="J824" s="3" t="s">
        <v>243</v>
      </c>
      <c r="K824" s="3" t="s">
        <v>467</v>
      </c>
      <c r="M824" s="3">
        <v>55</v>
      </c>
    </row>
    <row r="825" customHeight="1" spans="1:13">
      <c r="A825" s="3" t="s">
        <v>2854</v>
      </c>
      <c r="D825" s="91" t="s">
        <v>21</v>
      </c>
      <c r="E825" s="91" t="s">
        <v>2404</v>
      </c>
      <c r="F825" s="3">
        <v>1992</v>
      </c>
      <c r="G825" s="3" t="s">
        <v>1802</v>
      </c>
      <c r="H825" s="3" t="s">
        <v>1826</v>
      </c>
      <c r="I825" s="3" t="s">
        <v>1907</v>
      </c>
      <c r="J825" s="3" t="s">
        <v>1908</v>
      </c>
      <c r="K825" s="3" t="s">
        <v>25</v>
      </c>
      <c r="M825" s="3">
        <v>55</v>
      </c>
    </row>
    <row r="826" customHeight="1" spans="13:13">
      <c r="M826" s="6">
        <f>M825/1048</f>
        <v>0.0524809160305343</v>
      </c>
    </row>
    <row r="827" customHeight="1" spans="1:13">
      <c r="A827" s="162">
        <f t="shared" ref="A827:A832" si="31">A826+1</f>
        <v>1</v>
      </c>
      <c r="B827" s="3"/>
      <c r="C827" s="3"/>
      <c r="D827" s="91" t="s">
        <v>21</v>
      </c>
      <c r="E827" s="91" t="s">
        <v>2405</v>
      </c>
      <c r="F827" s="63">
        <v>2018</v>
      </c>
      <c r="G827" s="63" t="s">
        <v>1995</v>
      </c>
      <c r="H827" s="63" t="s">
        <v>1840</v>
      </c>
      <c r="I827" s="63">
        <v>268</v>
      </c>
      <c r="J827" s="62"/>
      <c r="K827" s="63" t="s">
        <v>25</v>
      </c>
      <c r="L827" s="62"/>
      <c r="M827" s="3">
        <v>58</v>
      </c>
    </row>
    <row r="828" customHeight="1" spans="1:13">
      <c r="A828" s="162">
        <f t="shared" si="31"/>
        <v>2</v>
      </c>
      <c r="B828" s="3"/>
      <c r="C828" s="3"/>
      <c r="D828" s="91" t="s">
        <v>21</v>
      </c>
      <c r="E828" s="91" t="s">
        <v>2406</v>
      </c>
      <c r="F828" s="122">
        <v>2019</v>
      </c>
      <c r="G828" s="122" t="s">
        <v>1852</v>
      </c>
      <c r="H828" s="122" t="s">
        <v>2247</v>
      </c>
      <c r="I828" s="122">
        <v>201</v>
      </c>
      <c r="J828" s="123" t="s">
        <v>2407</v>
      </c>
      <c r="K828" s="63" t="s">
        <v>30</v>
      </c>
      <c r="L828" s="62"/>
      <c r="M828" s="3">
        <v>60</v>
      </c>
    </row>
    <row r="829" customHeight="1" spans="1:13">
      <c r="A829" s="162">
        <f t="shared" si="31"/>
        <v>3</v>
      </c>
      <c r="B829" s="3"/>
      <c r="C829" s="3"/>
      <c r="D829" s="91" t="s">
        <v>149</v>
      </c>
      <c r="E829" s="91" t="s">
        <v>2408</v>
      </c>
      <c r="F829" s="3">
        <v>2019</v>
      </c>
      <c r="G829" s="3" t="s">
        <v>911</v>
      </c>
      <c r="H829" s="3" t="s">
        <v>1786</v>
      </c>
      <c r="I829" s="3">
        <v>1</v>
      </c>
      <c r="J829" s="3" t="s">
        <v>2409</v>
      </c>
      <c r="K829" s="3" t="s">
        <v>155</v>
      </c>
      <c r="M829" s="3">
        <v>60</v>
      </c>
    </row>
    <row r="830" customHeight="1" spans="1:13">
      <c r="A830" s="162">
        <f t="shared" si="31"/>
        <v>4</v>
      </c>
      <c r="B830" s="3"/>
      <c r="C830" s="3"/>
      <c r="D830" s="91" t="s">
        <v>21</v>
      </c>
      <c r="E830" s="91" t="s">
        <v>2410</v>
      </c>
      <c r="F830" s="3">
        <v>2019</v>
      </c>
      <c r="G830" s="3" t="s">
        <v>1852</v>
      </c>
      <c r="H830" s="3" t="s">
        <v>1786</v>
      </c>
      <c r="I830" s="3">
        <v>296</v>
      </c>
      <c r="J830" s="3" t="s">
        <v>898</v>
      </c>
      <c r="K830" s="3" t="s">
        <v>30</v>
      </c>
      <c r="M830" s="3">
        <v>60</v>
      </c>
    </row>
    <row r="831" customHeight="1" spans="1:13">
      <c r="A831" s="162">
        <f t="shared" si="31"/>
        <v>5</v>
      </c>
      <c r="B831" s="3"/>
      <c r="C831" s="3"/>
      <c r="D831" s="91" t="s">
        <v>21</v>
      </c>
      <c r="E831" s="91" t="s">
        <v>2411</v>
      </c>
      <c r="F831" s="3">
        <v>2019</v>
      </c>
      <c r="G831" s="3" t="s">
        <v>905</v>
      </c>
      <c r="H831" s="3" t="s">
        <v>1786</v>
      </c>
      <c r="I831" s="3">
        <v>248</v>
      </c>
      <c r="K831" s="3" t="s">
        <v>25</v>
      </c>
      <c r="M831" s="3">
        <v>60</v>
      </c>
    </row>
    <row r="832" customHeight="1" spans="1:13">
      <c r="A832" s="162">
        <f t="shared" si="31"/>
        <v>6</v>
      </c>
      <c r="D832" s="91" t="s">
        <v>21</v>
      </c>
      <c r="E832" s="91" t="s">
        <v>2412</v>
      </c>
      <c r="F832" s="3">
        <v>2020</v>
      </c>
      <c r="G832" s="3" t="s">
        <v>1847</v>
      </c>
      <c r="H832" s="3" t="s">
        <v>1978</v>
      </c>
      <c r="I832" s="3">
        <v>43</v>
      </c>
      <c r="J832" s="3" t="s">
        <v>889</v>
      </c>
      <c r="K832" s="3" t="s">
        <v>30</v>
      </c>
      <c r="M832" s="3">
        <v>60</v>
      </c>
    </row>
    <row r="833" customHeight="1" spans="1:13">
      <c r="A833" s="162">
        <f>'Drop 1 Baseball'!A171+1</f>
        <v>11734</v>
      </c>
      <c r="B833" s="143"/>
      <c r="C833" s="143"/>
      <c r="D833" s="144" t="s">
        <v>21</v>
      </c>
      <c r="E833" s="144" t="s">
        <v>2413</v>
      </c>
      <c r="F833" s="140">
        <v>2018</v>
      </c>
      <c r="G833" s="140" t="s">
        <v>305</v>
      </c>
      <c r="H833" s="140" t="s">
        <v>2068</v>
      </c>
      <c r="I833" s="140">
        <v>182</v>
      </c>
      <c r="J833" s="140" t="s">
        <v>1811</v>
      </c>
      <c r="K833" s="140" t="s">
        <v>30</v>
      </c>
      <c r="M833" s="3">
        <v>60</v>
      </c>
    </row>
    <row r="834" customHeight="1" spans="1:13">
      <c r="A834" s="162">
        <f t="shared" ref="A834:A835" si="32">A833+1</f>
        <v>11735</v>
      </c>
      <c r="B834" s="143"/>
      <c r="C834" s="143"/>
      <c r="D834" s="144" t="s">
        <v>21</v>
      </c>
      <c r="E834" s="144" t="s">
        <v>2414</v>
      </c>
      <c r="F834" s="140">
        <v>2019</v>
      </c>
      <c r="G834" s="140" t="s">
        <v>786</v>
      </c>
      <c r="H834" s="140" t="s">
        <v>1786</v>
      </c>
      <c r="I834" s="140">
        <v>248</v>
      </c>
      <c r="J834" s="140"/>
      <c r="K834" s="140" t="s">
        <v>25</v>
      </c>
      <c r="M834" s="3">
        <v>60</v>
      </c>
    </row>
    <row r="835" customHeight="1" spans="1:13">
      <c r="A835" s="162">
        <f t="shared" si="32"/>
        <v>11736</v>
      </c>
      <c r="B835" s="143"/>
      <c r="C835" s="143"/>
      <c r="D835" s="144" t="s">
        <v>21</v>
      </c>
      <c r="E835" s="144" t="s">
        <v>2415</v>
      </c>
      <c r="F835" s="140">
        <v>2019</v>
      </c>
      <c r="G835" s="140" t="s">
        <v>786</v>
      </c>
      <c r="H835" s="140" t="s">
        <v>1786</v>
      </c>
      <c r="I835" s="140">
        <v>248</v>
      </c>
      <c r="J835" s="140"/>
      <c r="K835" s="140" t="s">
        <v>25</v>
      </c>
      <c r="M835" s="3">
        <v>60</v>
      </c>
    </row>
    <row r="836" customHeight="1" spans="1:13">
      <c r="A836" s="162" t="e">
        <f>'Drop 1 Football'!A582+1</f>
        <v>#VALUE!</v>
      </c>
      <c r="B836" s="143"/>
      <c r="C836" s="143"/>
      <c r="D836" s="144" t="s">
        <v>21</v>
      </c>
      <c r="E836" s="144" t="s">
        <v>2416</v>
      </c>
      <c r="F836" s="140">
        <v>2019</v>
      </c>
      <c r="G836" s="140" t="s">
        <v>786</v>
      </c>
      <c r="H836" s="140" t="s">
        <v>1786</v>
      </c>
      <c r="I836" s="140">
        <v>248</v>
      </c>
      <c r="J836" s="140"/>
      <c r="K836" s="140" t="s">
        <v>25</v>
      </c>
      <c r="M836" s="3">
        <v>60</v>
      </c>
    </row>
    <row r="837" customHeight="1" spans="1:13">
      <c r="A837" s="3">
        <v>11948</v>
      </c>
      <c r="D837" s="91" t="s">
        <v>21</v>
      </c>
      <c r="E837" s="91" t="s">
        <v>2417</v>
      </c>
      <c r="F837" s="3">
        <v>1991</v>
      </c>
      <c r="G837" s="3" t="s">
        <v>2125</v>
      </c>
      <c r="H837" s="3" t="s">
        <v>2418</v>
      </c>
      <c r="J837" s="3">
        <v>337</v>
      </c>
      <c r="K837" s="3" t="s">
        <v>30</v>
      </c>
      <c r="M837" s="3">
        <v>60</v>
      </c>
    </row>
    <row r="838" customHeight="1" spans="1:13">
      <c r="A838" s="3">
        <v>12100</v>
      </c>
      <c r="D838" s="91" t="s">
        <v>21</v>
      </c>
      <c r="E838" s="91" t="s">
        <v>2419</v>
      </c>
      <c r="F838" s="3">
        <v>2007</v>
      </c>
      <c r="G838" s="3" t="s">
        <v>2227</v>
      </c>
      <c r="H838" s="3" t="s">
        <v>2228</v>
      </c>
      <c r="I838" s="3"/>
      <c r="J838" s="3">
        <v>2</v>
      </c>
      <c r="K838" s="3" t="s">
        <v>498</v>
      </c>
      <c r="M838" s="3">
        <v>60</v>
      </c>
    </row>
    <row r="839" customHeight="1" spans="1:13">
      <c r="A839" s="3">
        <v>12101</v>
      </c>
      <c r="D839" s="91" t="s">
        <v>21</v>
      </c>
      <c r="E839" s="91" t="s">
        <v>2420</v>
      </c>
      <c r="F839" s="3">
        <v>2007</v>
      </c>
      <c r="G839" s="3" t="s">
        <v>2227</v>
      </c>
      <c r="H839" s="3" t="s">
        <v>2228</v>
      </c>
      <c r="I839" s="3"/>
      <c r="J839" s="3">
        <v>2</v>
      </c>
      <c r="K839" s="3" t="s">
        <v>498</v>
      </c>
      <c r="M839" s="3">
        <v>60</v>
      </c>
    </row>
    <row r="840" customHeight="1" spans="1:13">
      <c r="A840" s="3">
        <v>12102</v>
      </c>
      <c r="D840" s="91" t="s">
        <v>21</v>
      </c>
      <c r="E840" s="91" t="s">
        <v>2421</v>
      </c>
      <c r="F840" s="3">
        <v>2007</v>
      </c>
      <c r="G840" s="3" t="s">
        <v>2227</v>
      </c>
      <c r="H840" s="3" t="s">
        <v>2228</v>
      </c>
      <c r="I840" s="3"/>
      <c r="J840" s="3">
        <v>2</v>
      </c>
      <c r="K840" s="3" t="s">
        <v>498</v>
      </c>
      <c r="M840" s="3">
        <v>60</v>
      </c>
    </row>
    <row r="841" customHeight="1" spans="1:13">
      <c r="A841" s="3">
        <v>12164</v>
      </c>
      <c r="D841" s="91" t="s">
        <v>149</v>
      </c>
      <c r="E841" s="91" t="s">
        <v>2422</v>
      </c>
      <c r="F841" s="3">
        <v>2019</v>
      </c>
      <c r="G841" s="3" t="s">
        <v>1161</v>
      </c>
      <c r="H841" s="3" t="s">
        <v>1786</v>
      </c>
      <c r="I841" s="3" t="s">
        <v>2423</v>
      </c>
      <c r="J841" s="3">
        <v>269</v>
      </c>
      <c r="K841" s="3" t="s">
        <v>155</v>
      </c>
      <c r="M841" s="3">
        <v>60</v>
      </c>
    </row>
    <row r="842" customHeight="1" spans="1:13">
      <c r="A842" s="3">
        <v>12392</v>
      </c>
      <c r="D842" s="91" t="s">
        <v>21</v>
      </c>
      <c r="E842" s="91" t="s">
        <v>2424</v>
      </c>
      <c r="F842" s="3">
        <v>1988</v>
      </c>
      <c r="G842" s="3" t="s">
        <v>102</v>
      </c>
      <c r="H842" s="3" t="s">
        <v>2235</v>
      </c>
      <c r="I842" s="3">
        <v>43</v>
      </c>
      <c r="J842" s="3" t="s">
        <v>105</v>
      </c>
      <c r="K842" s="3" t="s">
        <v>72</v>
      </c>
      <c r="M842" s="3">
        <v>60</v>
      </c>
    </row>
    <row r="843" customHeight="1" spans="1:13">
      <c r="A843" s="3">
        <v>12393</v>
      </c>
      <c r="D843" s="91" t="s">
        <v>21</v>
      </c>
      <c r="E843" s="91" t="s">
        <v>2425</v>
      </c>
      <c r="F843" s="3">
        <v>1988</v>
      </c>
      <c r="G843" s="3" t="s">
        <v>102</v>
      </c>
      <c r="H843" s="3" t="s">
        <v>2235</v>
      </c>
      <c r="I843" s="3">
        <v>43</v>
      </c>
      <c r="J843" s="3" t="s">
        <v>105</v>
      </c>
      <c r="K843" s="3" t="s">
        <v>72</v>
      </c>
      <c r="M843" s="3">
        <v>60</v>
      </c>
    </row>
    <row r="844" customHeight="1" spans="1:13">
      <c r="A844" s="3">
        <v>12394</v>
      </c>
      <c r="D844" s="91" t="s">
        <v>21</v>
      </c>
      <c r="E844" s="91" t="s">
        <v>2426</v>
      </c>
      <c r="F844" s="3">
        <v>1988</v>
      </c>
      <c r="G844" s="3" t="s">
        <v>102</v>
      </c>
      <c r="H844" s="3" t="s">
        <v>2235</v>
      </c>
      <c r="I844" s="3">
        <v>43</v>
      </c>
      <c r="J844" s="3" t="s">
        <v>105</v>
      </c>
      <c r="K844" s="3" t="s">
        <v>72</v>
      </c>
      <c r="M844" s="3">
        <v>60</v>
      </c>
    </row>
    <row r="845" customHeight="1" spans="1:13">
      <c r="A845" s="3">
        <v>12395</v>
      </c>
      <c r="D845" s="91" t="s">
        <v>21</v>
      </c>
      <c r="E845" s="91" t="s">
        <v>2427</v>
      </c>
      <c r="F845" s="3">
        <v>1988</v>
      </c>
      <c r="G845" s="3" t="s">
        <v>102</v>
      </c>
      <c r="H845" s="3" t="s">
        <v>2235</v>
      </c>
      <c r="I845" s="3">
        <v>43</v>
      </c>
      <c r="J845" s="3" t="s">
        <v>105</v>
      </c>
      <c r="K845" s="3" t="s">
        <v>72</v>
      </c>
      <c r="M845" s="3">
        <v>60</v>
      </c>
    </row>
    <row r="846" customHeight="1" spans="1:13">
      <c r="A846" s="3">
        <v>12396</v>
      </c>
      <c r="D846" s="91" t="s">
        <v>21</v>
      </c>
      <c r="E846" s="91" t="s">
        <v>2428</v>
      </c>
      <c r="F846" s="3">
        <v>1988</v>
      </c>
      <c r="G846" s="3" t="s">
        <v>102</v>
      </c>
      <c r="H846" s="3" t="s">
        <v>2235</v>
      </c>
      <c r="I846" s="3">
        <v>43</v>
      </c>
      <c r="J846" s="3" t="s">
        <v>105</v>
      </c>
      <c r="K846" s="3" t="s">
        <v>72</v>
      </c>
      <c r="M846" s="3">
        <v>60</v>
      </c>
    </row>
    <row r="847" customHeight="1" spans="1:13">
      <c r="A847" s="3" t="s">
        <v>2854</v>
      </c>
      <c r="D847" s="163"/>
      <c r="E847" s="91" t="s">
        <v>2429</v>
      </c>
      <c r="F847" s="3">
        <v>1996</v>
      </c>
      <c r="G847" s="3" t="s">
        <v>2031</v>
      </c>
      <c r="H847" s="3" t="s">
        <v>2430</v>
      </c>
      <c r="I847" s="3">
        <v>52</v>
      </c>
      <c r="J847" s="3" t="s">
        <v>105</v>
      </c>
      <c r="K847" s="3" t="s">
        <v>72</v>
      </c>
      <c r="M847" s="3">
        <v>60</v>
      </c>
    </row>
    <row r="848" customHeight="1" spans="1:13">
      <c r="A848" s="3" t="s">
        <v>2854</v>
      </c>
      <c r="D848" s="91" t="s">
        <v>21</v>
      </c>
      <c r="E848" s="91" t="s">
        <v>2431</v>
      </c>
      <c r="F848" s="3">
        <v>1981</v>
      </c>
      <c r="G848" s="3" t="s">
        <v>62</v>
      </c>
      <c r="H848" s="3" t="s">
        <v>1993</v>
      </c>
      <c r="I848" s="3">
        <v>21</v>
      </c>
      <c r="J848" s="3" t="s">
        <v>105</v>
      </c>
      <c r="K848" s="3" t="s">
        <v>72</v>
      </c>
      <c r="M848" s="3">
        <v>60</v>
      </c>
    </row>
    <row r="849" customHeight="1" spans="1:13">
      <c r="A849" s="3" t="s">
        <v>2854</v>
      </c>
      <c r="D849" s="91" t="s">
        <v>161</v>
      </c>
      <c r="E849" s="91" t="s">
        <v>2432</v>
      </c>
      <c r="F849" s="3">
        <v>1988</v>
      </c>
      <c r="G849" s="3" t="s">
        <v>102</v>
      </c>
      <c r="H849" s="3" t="s">
        <v>1952</v>
      </c>
      <c r="I849" s="3">
        <v>9</v>
      </c>
      <c r="J849" s="3" t="s">
        <v>1567</v>
      </c>
      <c r="K849" s="3" t="s">
        <v>72</v>
      </c>
      <c r="M849" s="3">
        <v>60</v>
      </c>
    </row>
    <row r="850" customHeight="1" spans="1:13">
      <c r="A850" s="162" t="e">
        <f t="shared" ref="A850:A851" si="33">A849+1</f>
        <v>#VALUE!</v>
      </c>
      <c r="B850" s="3"/>
      <c r="C850" s="3"/>
      <c r="D850" s="91" t="s">
        <v>21</v>
      </c>
      <c r="E850" s="91" t="s">
        <v>2433</v>
      </c>
      <c r="F850" s="63">
        <v>2014</v>
      </c>
      <c r="G850" s="63" t="s">
        <v>844</v>
      </c>
      <c r="H850" s="63" t="s">
        <v>2434</v>
      </c>
      <c r="I850" s="63">
        <v>251</v>
      </c>
      <c r="J850" s="62"/>
      <c r="K850" s="63" t="s">
        <v>30</v>
      </c>
      <c r="L850" s="62"/>
      <c r="M850" s="3">
        <v>65</v>
      </c>
    </row>
    <row r="851" customHeight="1" spans="1:13">
      <c r="A851" s="162" t="e">
        <f t="shared" si="33"/>
        <v>#VALUE!</v>
      </c>
      <c r="B851" s="3"/>
      <c r="C851" s="3"/>
      <c r="D851" s="91" t="s">
        <v>21</v>
      </c>
      <c r="E851" s="91" t="s">
        <v>2435</v>
      </c>
      <c r="F851" s="63">
        <v>2018</v>
      </c>
      <c r="G851" s="63" t="s">
        <v>305</v>
      </c>
      <c r="H851" s="63" t="s">
        <v>1840</v>
      </c>
      <c r="I851" s="63">
        <v>177</v>
      </c>
      <c r="J851" s="62"/>
      <c r="K851" s="63" t="s">
        <v>72</v>
      </c>
      <c r="L851" s="62"/>
      <c r="M851" s="3">
        <v>65</v>
      </c>
    </row>
    <row r="852" customHeight="1" spans="1:13">
      <c r="A852" s="162" t="e">
        <f>'Drop 1 Football'!A401+1</f>
        <v>#VALUE!</v>
      </c>
      <c r="B852" s="3"/>
      <c r="C852" s="3"/>
      <c r="D852" s="91" t="s">
        <v>21</v>
      </c>
      <c r="E852" s="91" t="s">
        <v>2436</v>
      </c>
      <c r="F852" s="3">
        <v>2019</v>
      </c>
      <c r="G852" s="3" t="s">
        <v>905</v>
      </c>
      <c r="H852" s="3" t="s">
        <v>2437</v>
      </c>
      <c r="I852" s="3">
        <v>263</v>
      </c>
      <c r="J852" s="3" t="s">
        <v>898</v>
      </c>
      <c r="K852" s="3" t="s">
        <v>30</v>
      </c>
      <c r="M852" s="3">
        <v>65</v>
      </c>
    </row>
    <row r="853" customHeight="1" spans="1:13">
      <c r="A853" s="3">
        <v>12040</v>
      </c>
      <c r="D853" s="91" t="s">
        <v>21</v>
      </c>
      <c r="E853" s="3">
        <v>52171196</v>
      </c>
      <c r="F853" s="3">
        <v>1988</v>
      </c>
      <c r="G853" s="3" t="s">
        <v>1969</v>
      </c>
      <c r="H853" s="3" t="s">
        <v>1993</v>
      </c>
      <c r="J853" s="3">
        <v>6</v>
      </c>
      <c r="K853" s="3" t="s">
        <v>72</v>
      </c>
      <c r="M853" s="3">
        <v>65</v>
      </c>
    </row>
    <row r="854" customHeight="1" spans="1:13">
      <c r="A854" s="3">
        <v>12117</v>
      </c>
      <c r="D854" s="91" t="s">
        <v>21</v>
      </c>
      <c r="E854" s="3">
        <v>3190374</v>
      </c>
      <c r="F854" s="3">
        <v>1988</v>
      </c>
      <c r="G854" s="3" t="s">
        <v>102</v>
      </c>
      <c r="H854" s="3" t="s">
        <v>2235</v>
      </c>
      <c r="J854" s="3">
        <v>43</v>
      </c>
      <c r="K854" s="3" t="s">
        <v>72</v>
      </c>
      <c r="M854" s="3">
        <v>65</v>
      </c>
    </row>
    <row r="855" customHeight="1" spans="1:13">
      <c r="A855" s="3" t="s">
        <v>2854</v>
      </c>
      <c r="D855" s="91" t="s">
        <v>66</v>
      </c>
      <c r="E855" s="91" t="s">
        <v>2438</v>
      </c>
      <c r="F855" s="3">
        <v>1992</v>
      </c>
      <c r="G855" s="3" t="s">
        <v>2439</v>
      </c>
      <c r="H855" s="3" t="s">
        <v>1826</v>
      </c>
      <c r="I855" s="3">
        <v>247</v>
      </c>
      <c r="J855" s="3" t="s">
        <v>105</v>
      </c>
      <c r="K855" s="3" t="s">
        <v>68</v>
      </c>
      <c r="M855" s="3">
        <v>65</v>
      </c>
    </row>
    <row r="856" customHeight="1" spans="1:13">
      <c r="A856" s="3" t="s">
        <v>2854</v>
      </c>
      <c r="D856" s="91" t="s">
        <v>21</v>
      </c>
      <c r="E856" s="91" t="s">
        <v>2440</v>
      </c>
      <c r="F856" s="3">
        <v>1987</v>
      </c>
      <c r="G856" s="3" t="s">
        <v>102</v>
      </c>
      <c r="H856" s="3" t="s">
        <v>1933</v>
      </c>
      <c r="I856" s="3">
        <v>4</v>
      </c>
      <c r="J856" s="3" t="s">
        <v>2072</v>
      </c>
      <c r="K856" s="3" t="s">
        <v>72</v>
      </c>
      <c r="M856" s="3">
        <v>65</v>
      </c>
    </row>
    <row r="857" customHeight="1" spans="1:13">
      <c r="A857" s="3" t="s">
        <v>2854</v>
      </c>
      <c r="D857" s="91" t="s">
        <v>21</v>
      </c>
      <c r="E857" s="91" t="s">
        <v>2441</v>
      </c>
      <c r="F857" s="3">
        <v>1987</v>
      </c>
      <c r="G857" s="3" t="s">
        <v>102</v>
      </c>
      <c r="H857" s="3" t="s">
        <v>1933</v>
      </c>
      <c r="I857" s="3">
        <v>4</v>
      </c>
      <c r="J857" s="3" t="s">
        <v>2072</v>
      </c>
      <c r="K857" s="3" t="s">
        <v>72</v>
      </c>
      <c r="M857" s="3">
        <v>65</v>
      </c>
    </row>
    <row r="858" customHeight="1" spans="1:13">
      <c r="A858" s="3" t="s">
        <v>2854</v>
      </c>
      <c r="D858" s="91" t="s">
        <v>21</v>
      </c>
      <c r="E858" s="91" t="s">
        <v>2442</v>
      </c>
      <c r="F858" s="3">
        <v>1987</v>
      </c>
      <c r="G858" s="3" t="s">
        <v>102</v>
      </c>
      <c r="H858" s="3" t="s">
        <v>1933</v>
      </c>
      <c r="I858" s="3">
        <v>4</v>
      </c>
      <c r="J858" s="3" t="s">
        <v>2072</v>
      </c>
      <c r="K858" s="3" t="s">
        <v>72</v>
      </c>
      <c r="M858" s="3">
        <v>65</v>
      </c>
    </row>
    <row r="859" customHeight="1" spans="1:13">
      <c r="A859" s="162" t="e">
        <f t="shared" ref="A859:A868" si="34">A858+1</f>
        <v>#VALUE!</v>
      </c>
      <c r="B859" s="3"/>
      <c r="C859" s="3"/>
      <c r="D859" s="91" t="s">
        <v>21</v>
      </c>
      <c r="E859" s="91" t="s">
        <v>2443</v>
      </c>
      <c r="F859" s="59">
        <v>2019</v>
      </c>
      <c r="G859" s="59" t="s">
        <v>786</v>
      </c>
      <c r="H859" s="59" t="s">
        <v>1848</v>
      </c>
      <c r="I859" s="59">
        <v>249</v>
      </c>
      <c r="J859" s="60"/>
      <c r="K859" s="59" t="s">
        <v>25</v>
      </c>
      <c r="M859" s="3">
        <v>66</v>
      </c>
    </row>
    <row r="860" customHeight="1" spans="1:13">
      <c r="A860" s="162" t="e">
        <f t="shared" si="34"/>
        <v>#VALUE!</v>
      </c>
      <c r="B860" s="3"/>
      <c r="C860" s="3"/>
      <c r="D860" s="91" t="s">
        <v>21</v>
      </c>
      <c r="E860" s="91" t="s">
        <v>2444</v>
      </c>
      <c r="F860" s="63">
        <v>2016</v>
      </c>
      <c r="G860" s="63" t="s">
        <v>305</v>
      </c>
      <c r="H860" s="63" t="s">
        <v>2445</v>
      </c>
      <c r="I860" s="63">
        <v>157</v>
      </c>
      <c r="J860" s="62"/>
      <c r="K860" s="63" t="s">
        <v>30</v>
      </c>
      <c r="L860" s="62"/>
      <c r="M860" s="3">
        <v>70</v>
      </c>
    </row>
    <row r="861" customHeight="1" spans="1:13">
      <c r="A861" s="162" t="e">
        <f t="shared" si="34"/>
        <v>#VALUE!</v>
      </c>
      <c r="B861" s="3"/>
      <c r="C861" s="3"/>
      <c r="D861" s="91" t="s">
        <v>21</v>
      </c>
      <c r="E861" s="91" t="s">
        <v>2446</v>
      </c>
      <c r="F861" s="63">
        <v>2018</v>
      </c>
      <c r="G861" s="63" t="s">
        <v>786</v>
      </c>
      <c r="H861" s="63" t="s">
        <v>2447</v>
      </c>
      <c r="I861" s="63">
        <v>66</v>
      </c>
      <c r="J861" s="63" t="s">
        <v>2069</v>
      </c>
      <c r="K861" s="63" t="s">
        <v>30</v>
      </c>
      <c r="L861" s="62"/>
      <c r="M861" s="3">
        <v>70</v>
      </c>
    </row>
    <row r="862" customHeight="1" spans="1:13">
      <c r="A862" s="162" t="e">
        <f t="shared" si="34"/>
        <v>#VALUE!</v>
      </c>
      <c r="B862" s="3"/>
      <c r="C862" s="3"/>
      <c r="D862" s="91" t="s">
        <v>21</v>
      </c>
      <c r="E862" s="91" t="s">
        <v>2448</v>
      </c>
      <c r="F862" s="63">
        <v>2019</v>
      </c>
      <c r="G862" s="63" t="s">
        <v>884</v>
      </c>
      <c r="H862" s="63" t="s">
        <v>1848</v>
      </c>
      <c r="I862" s="170">
        <v>274</v>
      </c>
      <c r="J862" s="62"/>
      <c r="K862" s="63" t="s">
        <v>30</v>
      </c>
      <c r="L862" s="62"/>
      <c r="M862" s="3">
        <v>70</v>
      </c>
    </row>
    <row r="863" customHeight="1" spans="1:13">
      <c r="A863" s="162" t="e">
        <f t="shared" si="34"/>
        <v>#VALUE!</v>
      </c>
      <c r="B863" s="3"/>
      <c r="C863" s="3"/>
      <c r="D863" s="91" t="s">
        <v>21</v>
      </c>
      <c r="E863" s="91" t="s">
        <v>2449</v>
      </c>
      <c r="F863" s="63">
        <v>2019</v>
      </c>
      <c r="G863" s="63" t="s">
        <v>884</v>
      </c>
      <c r="H863" s="63" t="s">
        <v>1848</v>
      </c>
      <c r="I863" s="170">
        <v>274</v>
      </c>
      <c r="J863" s="62"/>
      <c r="K863" s="63" t="s">
        <v>30</v>
      </c>
      <c r="L863" s="62"/>
      <c r="M863" s="3">
        <v>70</v>
      </c>
    </row>
    <row r="864" customHeight="1" spans="1:13">
      <c r="A864" s="162" t="e">
        <f t="shared" si="34"/>
        <v>#VALUE!</v>
      </c>
      <c r="D864" s="91" t="s">
        <v>66</v>
      </c>
      <c r="E864" s="140">
        <v>4655418</v>
      </c>
      <c r="F864" s="140">
        <v>2019</v>
      </c>
      <c r="G864" s="140" t="s">
        <v>786</v>
      </c>
      <c r="H864" s="140" t="s">
        <v>2450</v>
      </c>
      <c r="I864" s="140">
        <v>248</v>
      </c>
      <c r="J864" s="143"/>
      <c r="K864" s="140" t="s">
        <v>244</v>
      </c>
      <c r="M864" s="3">
        <v>70</v>
      </c>
    </row>
    <row r="865" customHeight="1" spans="1:13">
      <c r="A865" s="162" t="e">
        <f t="shared" si="34"/>
        <v>#VALUE!</v>
      </c>
      <c r="D865" s="91" t="s">
        <v>66</v>
      </c>
      <c r="E865" s="140">
        <v>6588720</v>
      </c>
      <c r="F865" s="140">
        <v>2019</v>
      </c>
      <c r="G865" s="140" t="s">
        <v>786</v>
      </c>
      <c r="H865" s="140" t="s">
        <v>2450</v>
      </c>
      <c r="I865" s="140">
        <v>248</v>
      </c>
      <c r="J865" s="143"/>
      <c r="K865" s="140" t="s">
        <v>244</v>
      </c>
      <c r="M865" s="3">
        <v>70</v>
      </c>
    </row>
    <row r="866" customHeight="1" spans="1:13">
      <c r="A866" s="162" t="e">
        <f t="shared" si="34"/>
        <v>#VALUE!</v>
      </c>
      <c r="D866" s="91" t="s">
        <v>21</v>
      </c>
      <c r="E866" s="239">
        <v>46499385</v>
      </c>
      <c r="F866" s="239">
        <v>2019</v>
      </c>
      <c r="G866" s="240" t="s">
        <v>786</v>
      </c>
      <c r="H866" s="240" t="s">
        <v>2450</v>
      </c>
      <c r="I866" s="240">
        <v>248</v>
      </c>
      <c r="J866" s="143"/>
      <c r="K866" s="240" t="s">
        <v>25</v>
      </c>
      <c r="M866" s="3">
        <v>70</v>
      </c>
    </row>
    <row r="867" customHeight="1" spans="1:13">
      <c r="A867" s="162" t="e">
        <f t="shared" si="34"/>
        <v>#VALUE!</v>
      </c>
      <c r="D867" s="91" t="s">
        <v>21</v>
      </c>
      <c r="E867" s="91" t="s">
        <v>2451</v>
      </c>
      <c r="F867" s="3">
        <v>2019</v>
      </c>
      <c r="G867" s="3" t="s">
        <v>1847</v>
      </c>
      <c r="H867" s="3" t="s">
        <v>1848</v>
      </c>
      <c r="I867" s="3">
        <v>11</v>
      </c>
      <c r="J867" s="3" t="s">
        <v>2452</v>
      </c>
      <c r="K867" s="3" t="s">
        <v>30</v>
      </c>
      <c r="M867" s="3">
        <v>70</v>
      </c>
    </row>
    <row r="868" customHeight="1" spans="1:13">
      <c r="A868" s="162" t="e">
        <f t="shared" si="34"/>
        <v>#VALUE!</v>
      </c>
      <c r="B868" s="143"/>
      <c r="C868" s="143"/>
      <c r="D868" s="144" t="s">
        <v>21</v>
      </c>
      <c r="E868" s="144" t="s">
        <v>2453</v>
      </c>
      <c r="F868" s="140">
        <v>2018</v>
      </c>
      <c r="G868" s="140" t="s">
        <v>786</v>
      </c>
      <c r="H868" s="140" t="s">
        <v>1976</v>
      </c>
      <c r="I868" s="140">
        <v>78</v>
      </c>
      <c r="J868" s="140" t="s">
        <v>1072</v>
      </c>
      <c r="K868" s="140" t="s">
        <v>25</v>
      </c>
      <c r="M868" s="3">
        <v>70</v>
      </c>
    </row>
    <row r="869" customHeight="1" spans="1:13">
      <c r="A869" s="3">
        <v>12097</v>
      </c>
      <c r="D869" s="91" t="s">
        <v>21</v>
      </c>
      <c r="E869" s="91" t="s">
        <v>2454</v>
      </c>
      <c r="F869" s="3">
        <v>1987</v>
      </c>
      <c r="G869" s="3" t="s">
        <v>1969</v>
      </c>
      <c r="H869" s="3" t="s">
        <v>1933</v>
      </c>
      <c r="I869" s="3"/>
      <c r="J869" s="3">
        <v>4</v>
      </c>
      <c r="K869" s="3" t="s">
        <v>498</v>
      </c>
      <c r="M869" s="3">
        <v>70</v>
      </c>
    </row>
    <row r="870" customHeight="1" spans="1:13">
      <c r="A870" s="162" t="e">
        <f>'Drop 1 Football'!A519+1</f>
        <v>#VALUE!</v>
      </c>
      <c r="D870" s="91" t="s">
        <v>66</v>
      </c>
      <c r="E870" s="3">
        <v>4574480</v>
      </c>
      <c r="F870" s="3">
        <v>2020</v>
      </c>
      <c r="G870" s="3" t="s">
        <v>786</v>
      </c>
      <c r="H870" s="3" t="s">
        <v>2455</v>
      </c>
      <c r="I870" s="3" t="s">
        <v>2210</v>
      </c>
      <c r="J870" s="3" t="s">
        <v>2456</v>
      </c>
      <c r="K870" s="3" t="s">
        <v>68</v>
      </c>
      <c r="M870" s="3">
        <v>75</v>
      </c>
    </row>
    <row r="871" customHeight="1" spans="1:13">
      <c r="A871" s="162" t="e">
        <f>A870+1</f>
        <v>#VALUE!</v>
      </c>
      <c r="B871" s="143"/>
      <c r="C871" s="143"/>
      <c r="D871" s="144" t="s">
        <v>149</v>
      </c>
      <c r="E871" s="144" t="s">
        <v>2457</v>
      </c>
      <c r="F871" s="140">
        <v>2016</v>
      </c>
      <c r="G871" s="140" t="s">
        <v>786</v>
      </c>
      <c r="H871" s="140" t="s">
        <v>2458</v>
      </c>
      <c r="I871" s="140">
        <v>1</v>
      </c>
      <c r="J871" s="140"/>
      <c r="K871" s="140" t="s">
        <v>155</v>
      </c>
      <c r="M871" s="3">
        <v>75</v>
      </c>
    </row>
    <row r="872" customHeight="1" spans="1:13">
      <c r="A872" s="3">
        <v>11781</v>
      </c>
      <c r="D872" s="91" t="s">
        <v>21</v>
      </c>
      <c r="E872" s="91" t="s">
        <v>2459</v>
      </c>
      <c r="F872" s="3">
        <v>2019</v>
      </c>
      <c r="G872" s="3" t="s">
        <v>1995</v>
      </c>
      <c r="H872" s="3" t="s">
        <v>1848</v>
      </c>
      <c r="I872" s="3" t="s">
        <v>2460</v>
      </c>
      <c r="J872" s="3">
        <v>259</v>
      </c>
      <c r="K872" s="3" t="s">
        <v>30</v>
      </c>
      <c r="M872" s="3">
        <v>75</v>
      </c>
    </row>
    <row r="873" customHeight="1" spans="1:13">
      <c r="A873" s="3">
        <v>11933</v>
      </c>
      <c r="D873" s="91" t="s">
        <v>21</v>
      </c>
      <c r="E873" s="91" t="s">
        <v>2461</v>
      </c>
      <c r="F873" s="3">
        <v>1989</v>
      </c>
      <c r="G873" s="3" t="s">
        <v>1995</v>
      </c>
      <c r="H873" s="3" t="s">
        <v>1996</v>
      </c>
      <c r="J873" s="3">
        <v>310</v>
      </c>
      <c r="K873" s="3" t="s">
        <v>30</v>
      </c>
      <c r="M873" s="3">
        <v>75</v>
      </c>
    </row>
    <row r="874" customHeight="1" spans="1:13">
      <c r="A874" s="3">
        <v>12145</v>
      </c>
      <c r="D874" s="91" t="s">
        <v>21</v>
      </c>
      <c r="E874" s="91" t="s">
        <v>2462</v>
      </c>
      <c r="F874" s="3">
        <v>1988</v>
      </c>
      <c r="G874" s="3" t="s">
        <v>102</v>
      </c>
      <c r="H874" s="3" t="s">
        <v>2235</v>
      </c>
      <c r="J874" s="3">
        <v>43</v>
      </c>
      <c r="K874" s="3" t="s">
        <v>72</v>
      </c>
      <c r="M874" s="3">
        <v>75</v>
      </c>
    </row>
    <row r="875" customHeight="1" spans="1:13">
      <c r="A875" s="3" t="s">
        <v>2854</v>
      </c>
      <c r="D875" s="91" t="s">
        <v>21</v>
      </c>
      <c r="E875" s="91" t="s">
        <v>2463</v>
      </c>
      <c r="F875" s="3">
        <v>1981</v>
      </c>
      <c r="G875" s="3" t="s">
        <v>62</v>
      </c>
      <c r="H875" s="3" t="s">
        <v>1933</v>
      </c>
      <c r="I875" s="3">
        <v>4</v>
      </c>
      <c r="J875" s="3" t="s">
        <v>105</v>
      </c>
      <c r="K875" s="3" t="s">
        <v>666</v>
      </c>
      <c r="M875" s="3">
        <v>75</v>
      </c>
    </row>
    <row r="876" customHeight="1" spans="1:13">
      <c r="A876" s="3" t="s">
        <v>2854</v>
      </c>
      <c r="D876" s="91" t="s">
        <v>21</v>
      </c>
      <c r="E876" s="91" t="s">
        <v>2464</v>
      </c>
      <c r="F876" s="3">
        <v>1981</v>
      </c>
      <c r="G876" s="3" t="s">
        <v>62</v>
      </c>
      <c r="H876" s="3" t="s">
        <v>1933</v>
      </c>
      <c r="I876" s="3">
        <v>4</v>
      </c>
      <c r="J876" s="3" t="s">
        <v>105</v>
      </c>
      <c r="K876" s="3" t="s">
        <v>666</v>
      </c>
      <c r="M876" s="3">
        <v>75</v>
      </c>
    </row>
    <row r="877" customHeight="1" spans="1:13">
      <c r="A877" s="3" t="s">
        <v>2854</v>
      </c>
      <c r="D877" s="91" t="s">
        <v>21</v>
      </c>
      <c r="E877" s="91" t="s">
        <v>2465</v>
      </c>
      <c r="F877" s="3">
        <v>1981</v>
      </c>
      <c r="G877" s="3" t="s">
        <v>62</v>
      </c>
      <c r="H877" s="3" t="s">
        <v>1933</v>
      </c>
      <c r="I877" s="3">
        <v>4</v>
      </c>
      <c r="J877" s="3" t="s">
        <v>105</v>
      </c>
      <c r="K877" s="3" t="s">
        <v>666</v>
      </c>
      <c r="M877" s="3">
        <v>75</v>
      </c>
    </row>
    <row r="878" customHeight="1" spans="1:13">
      <c r="A878" s="3" t="s">
        <v>2854</v>
      </c>
      <c r="D878" s="91" t="s">
        <v>21</v>
      </c>
      <c r="E878" s="91" t="s">
        <v>2466</v>
      </c>
      <c r="F878" s="3">
        <v>1981</v>
      </c>
      <c r="G878" s="3" t="s">
        <v>62</v>
      </c>
      <c r="H878" s="3" t="s">
        <v>1933</v>
      </c>
      <c r="I878" s="3">
        <v>4</v>
      </c>
      <c r="J878" s="3" t="s">
        <v>105</v>
      </c>
      <c r="K878" s="3" t="s">
        <v>666</v>
      </c>
      <c r="M878" s="3">
        <v>75</v>
      </c>
    </row>
    <row r="879" customHeight="1" spans="1:13">
      <c r="A879" s="3" t="s">
        <v>2854</v>
      </c>
      <c r="D879" s="91" t="s">
        <v>21</v>
      </c>
      <c r="E879" s="91" t="s">
        <v>2467</v>
      </c>
      <c r="F879" s="3">
        <v>1981</v>
      </c>
      <c r="G879" s="3" t="s">
        <v>62</v>
      </c>
      <c r="H879" s="3" t="s">
        <v>1933</v>
      </c>
      <c r="I879" s="3">
        <v>4</v>
      </c>
      <c r="J879" s="3" t="s">
        <v>105</v>
      </c>
      <c r="K879" s="3" t="s">
        <v>666</v>
      </c>
      <c r="M879" s="3">
        <v>75</v>
      </c>
    </row>
    <row r="880" customHeight="1" spans="1:13">
      <c r="A880" s="3" t="s">
        <v>2854</v>
      </c>
      <c r="D880" s="91" t="s">
        <v>21</v>
      </c>
      <c r="E880" s="91" t="s">
        <v>2468</v>
      </c>
      <c r="F880" s="3">
        <v>1981</v>
      </c>
      <c r="G880" s="3" t="s">
        <v>62</v>
      </c>
      <c r="H880" s="3" t="s">
        <v>1933</v>
      </c>
      <c r="I880" s="3">
        <v>4</v>
      </c>
      <c r="J880" s="3" t="s">
        <v>105</v>
      </c>
      <c r="K880" s="3" t="s">
        <v>666</v>
      </c>
      <c r="M880" s="3">
        <v>75</v>
      </c>
    </row>
    <row r="881" customHeight="1" spans="1:13">
      <c r="A881" s="3" t="s">
        <v>2854</v>
      </c>
      <c r="D881" s="91" t="s">
        <v>21</v>
      </c>
      <c r="E881" s="91" t="s">
        <v>2469</v>
      </c>
      <c r="F881" s="3">
        <v>1981</v>
      </c>
      <c r="G881" s="3" t="s">
        <v>62</v>
      </c>
      <c r="H881" s="3" t="s">
        <v>1933</v>
      </c>
      <c r="I881" s="3">
        <v>4</v>
      </c>
      <c r="J881" s="3" t="s">
        <v>105</v>
      </c>
      <c r="K881" s="3" t="s">
        <v>666</v>
      </c>
      <c r="M881" s="3">
        <v>75</v>
      </c>
    </row>
    <row r="882" customHeight="1" spans="1:13">
      <c r="A882" s="3" t="s">
        <v>2854</v>
      </c>
      <c r="D882" s="91" t="s">
        <v>21</v>
      </c>
      <c r="E882" s="91" t="s">
        <v>2470</v>
      </c>
      <c r="F882" s="3">
        <v>1981</v>
      </c>
      <c r="G882" s="3" t="s">
        <v>62</v>
      </c>
      <c r="H882" s="3" t="s">
        <v>1933</v>
      </c>
      <c r="I882" s="3">
        <v>4</v>
      </c>
      <c r="J882" s="3" t="s">
        <v>105</v>
      </c>
      <c r="K882" s="3" t="s">
        <v>666</v>
      </c>
      <c r="M882" s="3">
        <v>75</v>
      </c>
    </row>
    <row r="883" customHeight="1" spans="1:13">
      <c r="A883" s="3" t="s">
        <v>2854</v>
      </c>
      <c r="D883" s="91" t="s">
        <v>21</v>
      </c>
      <c r="E883" s="91" t="s">
        <v>2471</v>
      </c>
      <c r="F883" s="3">
        <v>1981</v>
      </c>
      <c r="G883" s="3" t="s">
        <v>62</v>
      </c>
      <c r="H883" s="3" t="s">
        <v>1933</v>
      </c>
      <c r="I883" s="3">
        <v>4</v>
      </c>
      <c r="J883" s="3" t="s">
        <v>105</v>
      </c>
      <c r="K883" s="3" t="s">
        <v>666</v>
      </c>
      <c r="M883" s="3">
        <v>75</v>
      </c>
    </row>
    <row r="884" customHeight="1" spans="1:13">
      <c r="A884" s="3" t="s">
        <v>2854</v>
      </c>
      <c r="D884" s="163"/>
      <c r="E884" s="91" t="s">
        <v>2472</v>
      </c>
      <c r="F884" s="3">
        <v>1988</v>
      </c>
      <c r="G884" s="3" t="s">
        <v>102</v>
      </c>
      <c r="H884" s="3" t="s">
        <v>288</v>
      </c>
      <c r="I884" s="3">
        <v>120</v>
      </c>
      <c r="J884" s="3" t="s">
        <v>1927</v>
      </c>
      <c r="K884" s="3" t="s">
        <v>763</v>
      </c>
      <c r="M884" s="3">
        <v>75</v>
      </c>
    </row>
    <row r="885" customHeight="1" spans="1:13">
      <c r="A885" s="162" t="e">
        <f t="shared" ref="A885:A892" si="35">A884+1</f>
        <v>#VALUE!</v>
      </c>
      <c r="B885" s="3"/>
      <c r="C885" s="3"/>
      <c r="D885" s="91" t="s">
        <v>21</v>
      </c>
      <c r="E885" s="91" t="s">
        <v>2473</v>
      </c>
      <c r="F885" s="63">
        <v>2012</v>
      </c>
      <c r="G885" s="63" t="s">
        <v>2474</v>
      </c>
      <c r="H885" s="63" t="s">
        <v>1945</v>
      </c>
      <c r="I885" s="63">
        <v>237</v>
      </c>
      <c r="J885" s="62"/>
      <c r="K885" s="63" t="s">
        <v>30</v>
      </c>
      <c r="L885" s="62"/>
      <c r="M885" s="3">
        <v>80</v>
      </c>
    </row>
    <row r="886" customHeight="1" spans="1:13">
      <c r="A886" s="162" t="e">
        <f t="shared" si="35"/>
        <v>#VALUE!</v>
      </c>
      <c r="B886" s="3"/>
      <c r="C886" s="3"/>
      <c r="D886" s="91" t="s">
        <v>21</v>
      </c>
      <c r="E886" s="91" t="s">
        <v>2475</v>
      </c>
      <c r="F886" s="63">
        <v>2018</v>
      </c>
      <c r="G886" s="63" t="s">
        <v>786</v>
      </c>
      <c r="H886" s="63" t="s">
        <v>1840</v>
      </c>
      <c r="I886" s="63">
        <v>3</v>
      </c>
      <c r="J886" s="63" t="s">
        <v>901</v>
      </c>
      <c r="K886" s="63" t="s">
        <v>30</v>
      </c>
      <c r="L886" s="62"/>
      <c r="M886" s="3">
        <v>80</v>
      </c>
    </row>
    <row r="887" customHeight="1" spans="1:13">
      <c r="A887" s="162" t="e">
        <f t="shared" si="35"/>
        <v>#VALUE!</v>
      </c>
      <c r="B887" s="3"/>
      <c r="C887" s="3"/>
      <c r="D887" s="91" t="s">
        <v>21</v>
      </c>
      <c r="E887" s="91" t="s">
        <v>2476</v>
      </c>
      <c r="F887" s="63">
        <v>2018</v>
      </c>
      <c r="G887" s="63" t="s">
        <v>1995</v>
      </c>
      <c r="H887" s="63" t="s">
        <v>1976</v>
      </c>
      <c r="I887" s="63"/>
      <c r="J887" s="62"/>
      <c r="K887" s="63" t="s">
        <v>30</v>
      </c>
      <c r="L887" s="62"/>
      <c r="M887" s="3">
        <v>80</v>
      </c>
    </row>
    <row r="888" customHeight="1" spans="1:13">
      <c r="A888" s="162" t="e">
        <f t="shared" si="35"/>
        <v>#VALUE!</v>
      </c>
      <c r="B888" s="3"/>
      <c r="C888" s="3"/>
      <c r="D888" s="91" t="s">
        <v>21</v>
      </c>
      <c r="E888" s="91" t="s">
        <v>2477</v>
      </c>
      <c r="F888" s="122">
        <v>2018</v>
      </c>
      <c r="G888" s="122" t="s">
        <v>305</v>
      </c>
      <c r="H888" s="122" t="s">
        <v>1976</v>
      </c>
      <c r="I888" s="122">
        <v>198</v>
      </c>
      <c r="J888" s="123" t="s">
        <v>2478</v>
      </c>
      <c r="K888" s="123" t="s">
        <v>862</v>
      </c>
      <c r="L888" s="62"/>
      <c r="M888" s="3">
        <v>80</v>
      </c>
    </row>
    <row r="889" customHeight="1" spans="1:13">
      <c r="A889" s="162" t="e">
        <f t="shared" si="35"/>
        <v>#VALUE!</v>
      </c>
      <c r="B889" s="3"/>
      <c r="C889" s="3"/>
      <c r="D889" s="91" t="s">
        <v>161</v>
      </c>
      <c r="E889" s="91" t="s">
        <v>2479</v>
      </c>
      <c r="F889" s="63">
        <v>2019</v>
      </c>
      <c r="G889" s="63" t="s">
        <v>1099</v>
      </c>
      <c r="H889" s="63" t="s">
        <v>1817</v>
      </c>
      <c r="I889" s="63">
        <v>9</v>
      </c>
      <c r="J889" s="63" t="s">
        <v>1746</v>
      </c>
      <c r="K889" s="63" t="s">
        <v>30</v>
      </c>
      <c r="L889" s="62"/>
      <c r="M889" s="3">
        <v>80</v>
      </c>
    </row>
    <row r="890" customHeight="1" spans="1:13">
      <c r="A890" s="162" t="e">
        <f t="shared" si="35"/>
        <v>#VALUE!</v>
      </c>
      <c r="B890" s="3"/>
      <c r="C890" s="3"/>
      <c r="D890" s="91" t="s">
        <v>21</v>
      </c>
      <c r="E890" s="91" t="s">
        <v>2480</v>
      </c>
      <c r="F890" s="118">
        <v>2019</v>
      </c>
      <c r="G890" s="118" t="s">
        <v>786</v>
      </c>
      <c r="H890" s="118" t="s">
        <v>1859</v>
      </c>
      <c r="I890" s="118">
        <v>288</v>
      </c>
      <c r="J890" s="119" t="s">
        <v>898</v>
      </c>
      <c r="K890" s="119" t="s">
        <v>25</v>
      </c>
      <c r="M890" s="3">
        <v>80</v>
      </c>
    </row>
    <row r="891" customHeight="1" spans="1:13">
      <c r="A891" s="162" t="e">
        <f t="shared" si="35"/>
        <v>#VALUE!</v>
      </c>
      <c r="B891" s="3"/>
      <c r="C891" s="3"/>
      <c r="D891" s="91" t="s">
        <v>21</v>
      </c>
      <c r="E891" s="91" t="s">
        <v>2481</v>
      </c>
      <c r="F891" s="3">
        <v>2019</v>
      </c>
      <c r="G891" s="3" t="s">
        <v>1161</v>
      </c>
      <c r="H891" s="3" t="s">
        <v>1848</v>
      </c>
      <c r="I891" s="3">
        <v>219</v>
      </c>
      <c r="J891" s="3"/>
      <c r="K891" s="3" t="s">
        <v>30</v>
      </c>
      <c r="M891" s="3">
        <v>80</v>
      </c>
    </row>
    <row r="892" customHeight="1" spans="1:13">
      <c r="A892" s="162" t="e">
        <f t="shared" si="35"/>
        <v>#VALUE!</v>
      </c>
      <c r="B892" s="143"/>
      <c r="C892" s="143"/>
      <c r="D892" s="144" t="s">
        <v>21</v>
      </c>
      <c r="E892" s="144" t="s">
        <v>3069</v>
      </c>
      <c r="F892" s="140">
        <v>2019</v>
      </c>
      <c r="G892" s="140" t="s">
        <v>1099</v>
      </c>
      <c r="H892" s="140" t="s">
        <v>1848</v>
      </c>
      <c r="I892" s="140">
        <v>161</v>
      </c>
      <c r="J892" s="140"/>
      <c r="K892" s="140" t="s">
        <v>30</v>
      </c>
      <c r="M892" s="3">
        <v>80</v>
      </c>
    </row>
    <row r="893" customHeight="1" spans="1:13">
      <c r="A893" s="3" t="s">
        <v>2854</v>
      </c>
      <c r="D893" s="91" t="s">
        <v>66</v>
      </c>
      <c r="E893" s="91" t="s">
        <v>2482</v>
      </c>
      <c r="F893" s="3">
        <v>1988</v>
      </c>
      <c r="G893" s="3" t="s">
        <v>102</v>
      </c>
      <c r="H893" s="3" t="s">
        <v>288</v>
      </c>
      <c r="I893" s="3">
        <v>120</v>
      </c>
      <c r="J893" s="3" t="s">
        <v>1927</v>
      </c>
      <c r="K893" s="3" t="s">
        <v>1919</v>
      </c>
      <c r="M893" s="3">
        <v>80</v>
      </c>
    </row>
    <row r="894" customHeight="1" spans="1:13">
      <c r="A894" s="3" t="s">
        <v>2854</v>
      </c>
      <c r="D894" s="91" t="s">
        <v>21</v>
      </c>
      <c r="E894" s="91" t="s">
        <v>2483</v>
      </c>
      <c r="F894" s="3">
        <v>1987</v>
      </c>
      <c r="G894" s="3" t="s">
        <v>102</v>
      </c>
      <c r="H894" s="3" t="s">
        <v>2326</v>
      </c>
      <c r="I894" s="3">
        <v>35</v>
      </c>
      <c r="J894" s="3" t="s">
        <v>243</v>
      </c>
      <c r="K894" s="3" t="s">
        <v>25</v>
      </c>
      <c r="M894" s="3">
        <v>80</v>
      </c>
    </row>
    <row r="895" customHeight="1" spans="1:13">
      <c r="A895" s="3">
        <v>11947</v>
      </c>
      <c r="D895" s="91" t="s">
        <v>21</v>
      </c>
      <c r="E895" s="91" t="s">
        <v>2484</v>
      </c>
      <c r="F895" s="3">
        <v>1991</v>
      </c>
      <c r="G895" s="3" t="s">
        <v>2125</v>
      </c>
      <c r="H895" s="3" t="s">
        <v>288</v>
      </c>
      <c r="J895" s="3">
        <v>307</v>
      </c>
      <c r="K895" s="3" t="s">
        <v>30</v>
      </c>
      <c r="M895" s="3">
        <v>85</v>
      </c>
    </row>
    <row r="896" customHeight="1" spans="1:13">
      <c r="A896" s="3">
        <v>12116</v>
      </c>
      <c r="D896" s="91" t="s">
        <v>21</v>
      </c>
      <c r="E896" s="3">
        <v>52171143</v>
      </c>
      <c r="F896" s="3">
        <v>1988</v>
      </c>
      <c r="G896" s="3" t="s">
        <v>102</v>
      </c>
      <c r="H896" s="3" t="s">
        <v>2371</v>
      </c>
      <c r="J896" s="3">
        <v>20</v>
      </c>
      <c r="K896" s="3" t="s">
        <v>72</v>
      </c>
      <c r="M896" s="3">
        <v>85</v>
      </c>
    </row>
    <row r="897" customHeight="1" spans="1:13">
      <c r="A897" s="162">
        <f t="shared" ref="A897:A899" si="36">A896+1</f>
        <v>12117</v>
      </c>
      <c r="B897" s="3"/>
      <c r="C897" s="3"/>
      <c r="D897" s="91" t="s">
        <v>21</v>
      </c>
      <c r="E897" s="91" t="s">
        <v>2485</v>
      </c>
      <c r="F897" s="63">
        <v>2013</v>
      </c>
      <c r="G897" s="63" t="s">
        <v>2486</v>
      </c>
      <c r="H897" s="63" t="s">
        <v>2487</v>
      </c>
      <c r="I897" s="63">
        <v>5</v>
      </c>
      <c r="J897" s="62"/>
      <c r="K897" s="63" t="s">
        <v>72</v>
      </c>
      <c r="L897" s="62"/>
      <c r="M897" s="3">
        <v>90</v>
      </c>
    </row>
    <row r="898" customHeight="1" spans="1:13">
      <c r="A898" s="162">
        <f t="shared" si="36"/>
        <v>12118</v>
      </c>
      <c r="B898" s="3"/>
      <c r="C898" s="3"/>
      <c r="D898" s="91" t="s">
        <v>21</v>
      </c>
      <c r="E898" s="91" t="s">
        <v>2488</v>
      </c>
      <c r="F898" s="63">
        <v>2013</v>
      </c>
      <c r="G898" s="63" t="s">
        <v>2489</v>
      </c>
      <c r="H898" s="63" t="s">
        <v>2490</v>
      </c>
      <c r="I898" s="63">
        <v>194</v>
      </c>
      <c r="J898" s="62"/>
      <c r="K898" s="63" t="s">
        <v>72</v>
      </c>
      <c r="L898" s="62"/>
      <c r="M898" s="3">
        <v>90</v>
      </c>
    </row>
    <row r="899" customHeight="1" spans="1:13">
      <c r="A899" s="162">
        <f t="shared" si="36"/>
        <v>12119</v>
      </c>
      <c r="B899" s="3"/>
      <c r="C899" s="3"/>
      <c r="D899" s="91" t="s">
        <v>21</v>
      </c>
      <c r="E899" s="91" t="s">
        <v>2491</v>
      </c>
      <c r="F899" s="122">
        <v>2018</v>
      </c>
      <c r="G899" s="122" t="s">
        <v>119</v>
      </c>
      <c r="H899" s="122" t="s">
        <v>1840</v>
      </c>
      <c r="I899" s="122">
        <v>177</v>
      </c>
      <c r="J899" s="123"/>
      <c r="K899" s="123" t="s">
        <v>25</v>
      </c>
      <c r="L899" s="62"/>
      <c r="M899" s="3">
        <v>90</v>
      </c>
    </row>
    <row r="900" customHeight="1" spans="1:13">
      <c r="A900" s="3">
        <v>12099</v>
      </c>
      <c r="D900" s="91" t="s">
        <v>21</v>
      </c>
      <c r="E900" s="91" t="s">
        <v>2492</v>
      </c>
      <c r="F900" s="3">
        <v>2007</v>
      </c>
      <c r="G900" s="3" t="s">
        <v>2227</v>
      </c>
      <c r="H900" s="3" t="s">
        <v>2228</v>
      </c>
      <c r="I900" s="3"/>
      <c r="J900" s="3">
        <v>2</v>
      </c>
      <c r="K900" s="3" t="s">
        <v>25</v>
      </c>
      <c r="M900" s="3">
        <v>90</v>
      </c>
    </row>
    <row r="901" customHeight="1" spans="1:13">
      <c r="A901" s="3" t="s">
        <v>2854</v>
      </c>
      <c r="D901" s="163"/>
      <c r="E901" s="91" t="s">
        <v>3070</v>
      </c>
      <c r="F901" s="3">
        <v>1988</v>
      </c>
      <c r="G901" s="3" t="s">
        <v>102</v>
      </c>
      <c r="H901" s="3" t="s">
        <v>288</v>
      </c>
      <c r="I901" s="3">
        <v>17</v>
      </c>
      <c r="J901" s="3" t="s">
        <v>243</v>
      </c>
      <c r="K901" s="3" t="s">
        <v>763</v>
      </c>
      <c r="M901" s="3">
        <v>90</v>
      </c>
    </row>
    <row r="902" customHeight="1" spans="1:13">
      <c r="A902" s="3" t="s">
        <v>2854</v>
      </c>
      <c r="D902" s="163"/>
      <c r="E902" s="91" t="s">
        <v>2493</v>
      </c>
      <c r="F902" s="3">
        <v>1987</v>
      </c>
      <c r="G902" s="3" t="s">
        <v>102</v>
      </c>
      <c r="H902" s="3" t="s">
        <v>288</v>
      </c>
      <c r="I902" s="3">
        <v>120</v>
      </c>
      <c r="J902" s="3" t="s">
        <v>1927</v>
      </c>
      <c r="K902" s="3" t="s">
        <v>666</v>
      </c>
      <c r="M902" s="3">
        <v>90</v>
      </c>
    </row>
    <row r="903" customHeight="1" spans="1:13">
      <c r="A903" s="3" t="s">
        <v>2854</v>
      </c>
      <c r="D903" s="91" t="s">
        <v>21</v>
      </c>
      <c r="E903" s="91" t="s">
        <v>2494</v>
      </c>
      <c r="F903" s="3">
        <v>1988</v>
      </c>
      <c r="G903" s="3" t="s">
        <v>102</v>
      </c>
      <c r="H903" s="3" t="s">
        <v>1993</v>
      </c>
      <c r="I903" s="3">
        <v>67</v>
      </c>
      <c r="J903" s="3" t="s">
        <v>105</v>
      </c>
      <c r="K903" s="3" t="s">
        <v>25</v>
      </c>
      <c r="M903" s="3">
        <v>90</v>
      </c>
    </row>
    <row r="904" customHeight="1" spans="1:13">
      <c r="A904" s="3" t="s">
        <v>2854</v>
      </c>
      <c r="D904" s="91" t="s">
        <v>21</v>
      </c>
      <c r="E904" s="91" t="s">
        <v>2495</v>
      </c>
      <c r="F904" s="3">
        <v>1988</v>
      </c>
      <c r="G904" s="3" t="s">
        <v>102</v>
      </c>
      <c r="H904" s="3" t="s">
        <v>288</v>
      </c>
      <c r="I904" s="3">
        <v>120</v>
      </c>
      <c r="J904" s="3" t="s">
        <v>1927</v>
      </c>
      <c r="K904" s="3" t="s">
        <v>666</v>
      </c>
      <c r="M904" s="3">
        <v>95</v>
      </c>
    </row>
    <row r="905" customHeight="1" spans="1:13">
      <c r="A905" s="3" t="s">
        <v>2854</v>
      </c>
      <c r="D905" s="91" t="s">
        <v>21</v>
      </c>
      <c r="E905" s="91" t="s">
        <v>2496</v>
      </c>
      <c r="F905" s="3">
        <v>1988</v>
      </c>
      <c r="G905" s="3" t="s">
        <v>102</v>
      </c>
      <c r="H905" s="3" t="s">
        <v>288</v>
      </c>
      <c r="I905" s="3">
        <v>120</v>
      </c>
      <c r="J905" s="3" t="s">
        <v>1927</v>
      </c>
      <c r="K905" s="3" t="s">
        <v>666</v>
      </c>
      <c r="M905" s="3">
        <v>95</v>
      </c>
    </row>
    <row r="906" customHeight="1" spans="1:13">
      <c r="A906" s="3" t="s">
        <v>2854</v>
      </c>
      <c r="D906" s="91" t="s">
        <v>21</v>
      </c>
      <c r="E906" s="91" t="s">
        <v>2497</v>
      </c>
      <c r="F906" s="3">
        <v>1988</v>
      </c>
      <c r="G906" s="3" t="s">
        <v>102</v>
      </c>
      <c r="H906" s="3" t="s">
        <v>288</v>
      </c>
      <c r="I906" s="3">
        <v>120</v>
      </c>
      <c r="J906" s="3" t="s">
        <v>1927</v>
      </c>
      <c r="K906" s="3" t="s">
        <v>666</v>
      </c>
      <c r="M906" s="3">
        <v>95</v>
      </c>
    </row>
    <row r="907" customHeight="1" spans="1:13">
      <c r="A907" s="3" t="s">
        <v>2854</v>
      </c>
      <c r="D907" s="91" t="s">
        <v>21</v>
      </c>
      <c r="E907" s="91" t="s">
        <v>2498</v>
      </c>
      <c r="F907" s="3">
        <v>1988</v>
      </c>
      <c r="G907" s="3" t="s">
        <v>102</v>
      </c>
      <c r="H907" s="3" t="s">
        <v>288</v>
      </c>
      <c r="I907" s="3">
        <v>120</v>
      </c>
      <c r="J907" s="3" t="s">
        <v>1927</v>
      </c>
      <c r="K907" s="3" t="s">
        <v>666</v>
      </c>
      <c r="M907" s="3">
        <v>95</v>
      </c>
    </row>
    <row r="908" customHeight="1" spans="1:13">
      <c r="A908" s="3" t="s">
        <v>2854</v>
      </c>
      <c r="D908" s="91" t="s">
        <v>21</v>
      </c>
      <c r="E908" s="91" t="s">
        <v>2499</v>
      </c>
      <c r="F908" s="3">
        <v>1988</v>
      </c>
      <c r="G908" s="3" t="s">
        <v>102</v>
      </c>
      <c r="H908" s="3" t="s">
        <v>288</v>
      </c>
      <c r="I908" s="3">
        <v>120</v>
      </c>
      <c r="J908" s="3" t="s">
        <v>1927</v>
      </c>
      <c r="K908" s="3" t="s">
        <v>666</v>
      </c>
      <c r="M908" s="3">
        <v>95</v>
      </c>
    </row>
    <row r="909" customHeight="1" spans="1:13">
      <c r="A909" s="3" t="s">
        <v>2854</v>
      </c>
      <c r="D909" s="91" t="s">
        <v>21</v>
      </c>
      <c r="E909" s="91" t="s">
        <v>2500</v>
      </c>
      <c r="F909" s="3">
        <v>1988</v>
      </c>
      <c r="G909" s="3" t="s">
        <v>102</v>
      </c>
      <c r="H909" s="3" t="s">
        <v>288</v>
      </c>
      <c r="I909" s="3">
        <v>120</v>
      </c>
      <c r="J909" s="3" t="s">
        <v>1927</v>
      </c>
      <c r="K909" s="3" t="s">
        <v>666</v>
      </c>
      <c r="M909" s="3">
        <v>95</v>
      </c>
    </row>
    <row r="910" customHeight="1" spans="1:13">
      <c r="A910" s="3" t="s">
        <v>2854</v>
      </c>
      <c r="D910" s="91" t="s">
        <v>21</v>
      </c>
      <c r="E910" s="91" t="s">
        <v>2501</v>
      </c>
      <c r="F910" s="3">
        <v>1988</v>
      </c>
      <c r="G910" s="3" t="s">
        <v>102</v>
      </c>
      <c r="H910" s="3" t="s">
        <v>288</v>
      </c>
      <c r="I910" s="3">
        <v>120</v>
      </c>
      <c r="J910" s="3" t="s">
        <v>1927</v>
      </c>
      <c r="K910" s="3" t="s">
        <v>666</v>
      </c>
      <c r="M910" s="3">
        <v>95</v>
      </c>
    </row>
    <row r="911" customHeight="1" spans="1:13">
      <c r="A911" s="3" t="s">
        <v>2854</v>
      </c>
      <c r="D911" s="91" t="s">
        <v>21</v>
      </c>
      <c r="E911" s="91" t="s">
        <v>2502</v>
      </c>
      <c r="F911" s="3">
        <v>1988</v>
      </c>
      <c r="G911" s="3" t="s">
        <v>102</v>
      </c>
      <c r="H911" s="3" t="s">
        <v>288</v>
      </c>
      <c r="I911" s="3">
        <v>120</v>
      </c>
      <c r="J911" s="3" t="s">
        <v>1927</v>
      </c>
      <c r="K911" s="3" t="s">
        <v>666</v>
      </c>
      <c r="M911" s="3">
        <v>95</v>
      </c>
    </row>
    <row r="912" customHeight="1" spans="1:14">
      <c r="A912" s="162" t="e">
        <f t="shared" ref="A912:A918" si="37">A911+1</f>
        <v>#VALUE!</v>
      </c>
      <c r="B912" s="3"/>
      <c r="C912" s="3"/>
      <c r="D912" s="91" t="s">
        <v>21</v>
      </c>
      <c r="E912" s="91" t="s">
        <v>2503</v>
      </c>
      <c r="F912" s="63">
        <v>2007</v>
      </c>
      <c r="G912" s="63" t="s">
        <v>62</v>
      </c>
      <c r="H912" s="63" t="s">
        <v>1795</v>
      </c>
      <c r="I912" s="63">
        <v>2</v>
      </c>
      <c r="J912" s="63" t="s">
        <v>2504</v>
      </c>
      <c r="K912" s="63" t="s">
        <v>25</v>
      </c>
      <c r="L912" s="62"/>
      <c r="M912" s="3">
        <v>100</v>
      </c>
      <c r="N912" s="10"/>
    </row>
    <row r="913" customHeight="1" spans="1:13">
      <c r="A913" s="162" t="e">
        <f t="shared" si="37"/>
        <v>#VALUE!</v>
      </c>
      <c r="B913" s="3"/>
      <c r="C913" s="3"/>
      <c r="D913" s="91" t="s">
        <v>21</v>
      </c>
      <c r="E913" s="91" t="s">
        <v>2505</v>
      </c>
      <c r="F913" s="122">
        <v>2018</v>
      </c>
      <c r="G913" s="122" t="s">
        <v>119</v>
      </c>
      <c r="H913" s="122" t="s">
        <v>1840</v>
      </c>
      <c r="I913" s="122">
        <v>177</v>
      </c>
      <c r="J913" s="123"/>
      <c r="K913" s="123" t="s">
        <v>25</v>
      </c>
      <c r="L913" s="62"/>
      <c r="M913" s="3">
        <v>100</v>
      </c>
    </row>
    <row r="914" customHeight="1" spans="1:13">
      <c r="A914" s="162" t="e">
        <f t="shared" si="37"/>
        <v>#VALUE!</v>
      </c>
      <c r="B914" s="3"/>
      <c r="C914" s="3"/>
      <c r="D914" s="91" t="s">
        <v>21</v>
      </c>
      <c r="E914" s="91" t="s">
        <v>2506</v>
      </c>
      <c r="F914" s="63">
        <v>2018</v>
      </c>
      <c r="G914" s="63" t="s">
        <v>119</v>
      </c>
      <c r="H914" s="63" t="s">
        <v>1976</v>
      </c>
      <c r="I914" s="63">
        <v>198</v>
      </c>
      <c r="J914" s="63" t="s">
        <v>2507</v>
      </c>
      <c r="K914" s="63" t="s">
        <v>25</v>
      </c>
      <c r="L914" s="62"/>
      <c r="M914" s="3">
        <v>100</v>
      </c>
    </row>
    <row r="915" customHeight="1" spans="1:13">
      <c r="A915" s="162" t="e">
        <f t="shared" si="37"/>
        <v>#VALUE!</v>
      </c>
      <c r="B915" s="3"/>
      <c r="C915" s="3"/>
      <c r="D915" s="91" t="s">
        <v>21</v>
      </c>
      <c r="E915" s="91" t="s">
        <v>2508</v>
      </c>
      <c r="F915" s="122">
        <v>2019</v>
      </c>
      <c r="G915" s="122" t="s">
        <v>1852</v>
      </c>
      <c r="H915" s="122" t="s">
        <v>1848</v>
      </c>
      <c r="I915" s="122"/>
      <c r="J915" s="123" t="s">
        <v>2178</v>
      </c>
      <c r="K915" s="63" t="s">
        <v>30</v>
      </c>
      <c r="L915" s="62"/>
      <c r="M915" s="3">
        <v>100</v>
      </c>
    </row>
    <row r="916" customHeight="1" spans="1:13">
      <c r="A916" s="162" t="e">
        <f t="shared" si="37"/>
        <v>#VALUE!</v>
      </c>
      <c r="B916" s="3"/>
      <c r="C916" s="3"/>
      <c r="D916" s="91" t="s">
        <v>21</v>
      </c>
      <c r="E916" s="91" t="s">
        <v>2509</v>
      </c>
      <c r="F916" s="122">
        <v>2019</v>
      </c>
      <c r="G916" s="122" t="s">
        <v>956</v>
      </c>
      <c r="H916" s="122" t="s">
        <v>2510</v>
      </c>
      <c r="I916" s="122">
        <v>165</v>
      </c>
      <c r="J916" s="123"/>
      <c r="K916" s="63" t="s">
        <v>30</v>
      </c>
      <c r="L916" s="62"/>
      <c r="M916" s="3">
        <v>100</v>
      </c>
    </row>
    <row r="917" customHeight="1" spans="1:13">
      <c r="A917" s="162" t="e">
        <f t="shared" si="37"/>
        <v>#VALUE!</v>
      </c>
      <c r="B917" s="3"/>
      <c r="C917" s="3"/>
      <c r="D917" s="91" t="s">
        <v>21</v>
      </c>
      <c r="E917" s="91" t="s">
        <v>2511</v>
      </c>
      <c r="F917" s="122">
        <v>2019</v>
      </c>
      <c r="G917" s="122" t="s">
        <v>956</v>
      </c>
      <c r="H917" s="122" t="s">
        <v>2510</v>
      </c>
      <c r="I917" s="122">
        <v>165</v>
      </c>
      <c r="J917" s="123"/>
      <c r="K917" s="63" t="s">
        <v>30</v>
      </c>
      <c r="L917" s="62"/>
      <c r="M917" s="3">
        <v>100</v>
      </c>
    </row>
    <row r="918" customHeight="1" spans="1:13">
      <c r="A918" s="162" t="e">
        <f t="shared" si="37"/>
        <v>#VALUE!</v>
      </c>
      <c r="B918" s="3"/>
      <c r="C918" s="3"/>
      <c r="D918" s="3" t="s">
        <v>21</v>
      </c>
      <c r="E918" s="3">
        <v>56963427</v>
      </c>
      <c r="F918" s="63">
        <v>2017</v>
      </c>
      <c r="G918" s="63" t="s">
        <v>119</v>
      </c>
      <c r="H918" s="170" t="s">
        <v>2302</v>
      </c>
      <c r="I918" s="63">
        <v>3</v>
      </c>
      <c r="J918" s="63" t="s">
        <v>2512</v>
      </c>
      <c r="K918" s="63" t="s">
        <v>72</v>
      </c>
      <c r="L918" s="62"/>
      <c r="M918" s="3">
        <v>100</v>
      </c>
    </row>
    <row r="919" customHeight="1" spans="1:13">
      <c r="A919" s="162" t="e">
        <f>'Drop 1 Football'!A185+1</f>
        <v>#VALUE!</v>
      </c>
      <c r="B919" s="3"/>
      <c r="C919" s="3"/>
      <c r="D919" s="91" t="s">
        <v>21</v>
      </c>
      <c r="E919" s="91" t="s">
        <v>2513</v>
      </c>
      <c r="F919" s="3">
        <v>2019</v>
      </c>
      <c r="G919" s="3" t="s">
        <v>1852</v>
      </c>
      <c r="H919" s="3" t="s">
        <v>1848</v>
      </c>
      <c r="I919" s="3">
        <v>9</v>
      </c>
      <c r="J919" s="3" t="s">
        <v>2514</v>
      </c>
      <c r="K919" s="3" t="s">
        <v>25</v>
      </c>
      <c r="M919" s="3">
        <v>100</v>
      </c>
    </row>
    <row r="920" customHeight="1" spans="1:13">
      <c r="A920" s="162">
        <f>'Drop 1 Baseball'!A166+1</f>
        <v>11721</v>
      </c>
      <c r="B920" s="3"/>
      <c r="C920" s="3"/>
      <c r="D920" s="91" t="s">
        <v>21</v>
      </c>
      <c r="E920" s="91" t="s">
        <v>2515</v>
      </c>
      <c r="F920" s="3">
        <v>2016</v>
      </c>
      <c r="G920" s="3" t="s">
        <v>905</v>
      </c>
      <c r="H920" s="3" t="s">
        <v>2458</v>
      </c>
      <c r="I920" s="3">
        <v>6</v>
      </c>
      <c r="K920" s="3" t="s">
        <v>30</v>
      </c>
      <c r="M920" s="3">
        <v>100</v>
      </c>
    </row>
    <row r="921" customHeight="1" spans="1:13">
      <c r="A921" s="162">
        <f t="shared" ref="A921:A922" si="38">A920+1</f>
        <v>11722</v>
      </c>
      <c r="B921" s="143"/>
      <c r="C921" s="143"/>
      <c r="D921" s="144" t="s">
        <v>21</v>
      </c>
      <c r="E921" s="144" t="s">
        <v>2516</v>
      </c>
      <c r="F921" s="140">
        <v>2019</v>
      </c>
      <c r="G921" s="140" t="s">
        <v>884</v>
      </c>
      <c r="H921" s="140" t="s">
        <v>1786</v>
      </c>
      <c r="I921" s="140">
        <v>209</v>
      </c>
      <c r="J921" s="140" t="s">
        <v>920</v>
      </c>
      <c r="K921" s="140" t="s">
        <v>30</v>
      </c>
      <c r="M921" s="3">
        <v>100</v>
      </c>
    </row>
    <row r="922" customHeight="1" spans="1:13">
      <c r="A922" s="162">
        <f t="shared" si="38"/>
        <v>11723</v>
      </c>
      <c r="B922" s="143"/>
      <c r="C922" s="143"/>
      <c r="D922" s="144" t="s">
        <v>21</v>
      </c>
      <c r="E922" s="144" t="s">
        <v>2517</v>
      </c>
      <c r="F922" s="140">
        <v>2019</v>
      </c>
      <c r="G922" s="140" t="s">
        <v>2518</v>
      </c>
      <c r="H922" s="140" t="s">
        <v>1848</v>
      </c>
      <c r="I922" s="140">
        <v>297</v>
      </c>
      <c r="J922" s="140" t="s">
        <v>2178</v>
      </c>
      <c r="K922" s="140" t="s">
        <v>30</v>
      </c>
      <c r="M922" s="3">
        <v>100</v>
      </c>
    </row>
    <row r="923" customHeight="1" spans="1:13">
      <c r="A923" s="3">
        <v>12041</v>
      </c>
      <c r="D923" s="91" t="s">
        <v>21</v>
      </c>
      <c r="E923" s="3">
        <v>47110806</v>
      </c>
      <c r="F923" s="3">
        <v>1988</v>
      </c>
      <c r="G923" s="3" t="s">
        <v>102</v>
      </c>
      <c r="H923" s="3" t="s">
        <v>288</v>
      </c>
      <c r="I923" s="3" t="s">
        <v>1865</v>
      </c>
      <c r="J923" s="3">
        <v>120</v>
      </c>
      <c r="K923" s="3" t="s">
        <v>666</v>
      </c>
      <c r="M923" s="3">
        <v>100</v>
      </c>
    </row>
    <row r="924" customHeight="1" spans="1:13">
      <c r="A924" s="162">
        <f t="shared" ref="A924:A927" si="39">A923+1</f>
        <v>12042</v>
      </c>
      <c r="B924" s="3"/>
      <c r="C924" s="3"/>
      <c r="D924" s="91" t="s">
        <v>21</v>
      </c>
      <c r="E924" s="91" t="s">
        <v>2519</v>
      </c>
      <c r="F924" s="63">
        <v>2019</v>
      </c>
      <c r="G924" s="63" t="s">
        <v>956</v>
      </c>
      <c r="H924" s="63" t="s">
        <v>1848</v>
      </c>
      <c r="I924" s="63">
        <v>165</v>
      </c>
      <c r="J924" s="62"/>
      <c r="K924" s="63" t="s">
        <v>30</v>
      </c>
      <c r="L924" s="62"/>
      <c r="M924" s="3">
        <v>105</v>
      </c>
    </row>
    <row r="925" customHeight="1" spans="1:13">
      <c r="A925" s="162">
        <f t="shared" si="39"/>
        <v>12043</v>
      </c>
      <c r="B925" s="3"/>
      <c r="C925" s="3"/>
      <c r="D925" s="91" t="s">
        <v>21</v>
      </c>
      <c r="E925" s="91" t="s">
        <v>2520</v>
      </c>
      <c r="F925" s="59">
        <v>2019</v>
      </c>
      <c r="G925" s="59" t="s">
        <v>884</v>
      </c>
      <c r="H925" s="59" t="s">
        <v>1848</v>
      </c>
      <c r="I925" s="59"/>
      <c r="J925" s="59" t="s">
        <v>2521</v>
      </c>
      <c r="K925" s="59" t="s">
        <v>30</v>
      </c>
      <c r="M925" s="3">
        <v>105</v>
      </c>
    </row>
    <row r="926" customHeight="1" spans="1:14">
      <c r="A926" s="162">
        <f t="shared" si="39"/>
        <v>12044</v>
      </c>
      <c r="B926" s="3"/>
      <c r="C926" s="3"/>
      <c r="D926" s="91" t="s">
        <v>21</v>
      </c>
      <c r="E926" s="91" t="s">
        <v>2522</v>
      </c>
      <c r="F926" s="122">
        <v>2012</v>
      </c>
      <c r="G926" s="122" t="s">
        <v>2523</v>
      </c>
      <c r="H926" s="122" t="s">
        <v>2524</v>
      </c>
      <c r="I926" s="122">
        <v>280</v>
      </c>
      <c r="J926" s="123"/>
      <c r="K926" s="63" t="s">
        <v>30</v>
      </c>
      <c r="L926" s="62"/>
      <c r="M926" s="3">
        <v>110</v>
      </c>
      <c r="N926" s="10"/>
    </row>
    <row r="927" customHeight="1" spans="1:13">
      <c r="A927" s="162">
        <f t="shared" si="39"/>
        <v>12045</v>
      </c>
      <c r="D927" s="144" t="s">
        <v>21</v>
      </c>
      <c r="E927" s="91" t="s">
        <v>2525</v>
      </c>
      <c r="F927" s="65">
        <v>2020</v>
      </c>
      <c r="G927" s="45" t="s">
        <v>786</v>
      </c>
      <c r="H927" s="45" t="s">
        <v>2526</v>
      </c>
      <c r="I927" s="3">
        <v>278</v>
      </c>
      <c r="J927" s="45" t="s">
        <v>1837</v>
      </c>
      <c r="K927" s="65" t="s">
        <v>72</v>
      </c>
      <c r="M927" s="3">
        <v>110</v>
      </c>
    </row>
    <row r="928" customHeight="1" spans="1:13">
      <c r="A928" s="3" t="s">
        <v>2854</v>
      </c>
      <c r="D928" s="91" t="s">
        <v>21</v>
      </c>
      <c r="E928" s="91" t="s">
        <v>2527</v>
      </c>
      <c r="F928" s="3">
        <v>1992</v>
      </c>
      <c r="G928" s="3" t="s">
        <v>2031</v>
      </c>
      <c r="H928" s="3" t="s">
        <v>1826</v>
      </c>
      <c r="I928" s="3">
        <v>328</v>
      </c>
      <c r="J928" s="3" t="s">
        <v>105</v>
      </c>
      <c r="K928" s="3" t="s">
        <v>30</v>
      </c>
      <c r="M928" s="3">
        <v>110</v>
      </c>
    </row>
    <row r="929" customHeight="1" spans="1:13">
      <c r="A929" s="3" t="s">
        <v>2854</v>
      </c>
      <c r="D929" s="163"/>
      <c r="E929" s="91" t="s">
        <v>2528</v>
      </c>
      <c r="F929" s="3">
        <v>1992</v>
      </c>
      <c r="G929" s="3" t="s">
        <v>2031</v>
      </c>
      <c r="H929" s="3" t="s">
        <v>1826</v>
      </c>
      <c r="I929" s="3">
        <v>328</v>
      </c>
      <c r="J929" s="3" t="s">
        <v>105</v>
      </c>
      <c r="K929" s="3" t="s">
        <v>30</v>
      </c>
      <c r="M929" s="3">
        <v>110</v>
      </c>
    </row>
    <row r="930" customHeight="1" spans="1:13">
      <c r="A930" s="3" t="s">
        <v>2854</v>
      </c>
      <c r="D930" s="163"/>
      <c r="E930" s="91" t="s">
        <v>2529</v>
      </c>
      <c r="F930" s="3">
        <v>1992</v>
      </c>
      <c r="G930" s="3" t="s">
        <v>2031</v>
      </c>
      <c r="H930" s="3" t="s">
        <v>1826</v>
      </c>
      <c r="I930" s="3">
        <v>328</v>
      </c>
      <c r="J930" s="3" t="s">
        <v>105</v>
      </c>
      <c r="K930" s="3" t="s">
        <v>30</v>
      </c>
      <c r="M930" s="3">
        <v>110</v>
      </c>
    </row>
    <row r="931" customHeight="1" spans="1:13">
      <c r="A931" s="3" t="s">
        <v>2854</v>
      </c>
      <c r="D931" s="163"/>
      <c r="E931" s="91" t="s">
        <v>2530</v>
      </c>
      <c r="F931" s="3">
        <v>1992</v>
      </c>
      <c r="G931" s="3" t="s">
        <v>2031</v>
      </c>
      <c r="H931" s="3" t="s">
        <v>1826</v>
      </c>
      <c r="I931" s="3">
        <v>328</v>
      </c>
      <c r="J931" s="3" t="s">
        <v>105</v>
      </c>
      <c r="K931" s="3" t="s">
        <v>30</v>
      </c>
      <c r="M931" s="3">
        <v>110</v>
      </c>
    </row>
    <row r="932" customHeight="1" spans="1:13">
      <c r="A932" s="162" t="e">
        <f>A931+1</f>
        <v>#VALUE!</v>
      </c>
      <c r="B932" s="3"/>
      <c r="C932" s="3"/>
      <c r="D932" s="91" t="s">
        <v>21</v>
      </c>
      <c r="E932" s="91" t="s">
        <v>2531</v>
      </c>
      <c r="F932" s="66">
        <v>1992</v>
      </c>
      <c r="G932" s="66" t="s">
        <v>1802</v>
      </c>
      <c r="H932" s="130" t="s">
        <v>2532</v>
      </c>
      <c r="I932" s="66" t="s">
        <v>2533</v>
      </c>
      <c r="J932" s="66" t="s">
        <v>2534</v>
      </c>
      <c r="K932" s="66" t="s">
        <v>30</v>
      </c>
      <c r="M932" s="3">
        <v>115</v>
      </c>
    </row>
    <row r="933" customHeight="1" spans="1:13">
      <c r="A933" s="162">
        <f>'Drop 1 Baseball'!A114+1</f>
        <v>11699</v>
      </c>
      <c r="B933" s="3"/>
      <c r="C933" s="3"/>
      <c r="D933" s="91" t="s">
        <v>149</v>
      </c>
      <c r="E933" s="91" t="s">
        <v>2535</v>
      </c>
      <c r="F933" s="3">
        <v>2003</v>
      </c>
      <c r="G933" s="3" t="s">
        <v>2536</v>
      </c>
      <c r="H933" s="3" t="s">
        <v>2272</v>
      </c>
      <c r="I933" s="3">
        <v>264</v>
      </c>
      <c r="K933" s="3" t="s">
        <v>178</v>
      </c>
      <c r="M933" s="3">
        <v>115</v>
      </c>
    </row>
    <row r="934" customHeight="1" spans="1:14">
      <c r="A934" s="162">
        <v>10003</v>
      </c>
      <c r="B934" s="162"/>
      <c r="D934" s="91" t="s">
        <v>21</v>
      </c>
      <c r="E934" s="91" t="s">
        <v>2537</v>
      </c>
      <c r="F934" s="63">
        <v>2019</v>
      </c>
      <c r="G934" s="63" t="s">
        <v>884</v>
      </c>
      <c r="H934" s="63" t="s">
        <v>1786</v>
      </c>
      <c r="I934" s="63">
        <v>209</v>
      </c>
      <c r="J934" s="63" t="s">
        <v>886</v>
      </c>
      <c r="K934" s="63" t="s">
        <v>30</v>
      </c>
      <c r="L934" s="62"/>
      <c r="M934" s="3">
        <v>120</v>
      </c>
      <c r="N934" s="10"/>
    </row>
    <row r="935" customHeight="1" spans="1:13">
      <c r="A935" s="162">
        <f t="shared" ref="A935:A939" si="40">A934+1</f>
        <v>10004</v>
      </c>
      <c r="B935" s="3"/>
      <c r="C935" s="3"/>
      <c r="D935" s="91" t="s">
        <v>21</v>
      </c>
      <c r="E935" s="91" t="s">
        <v>2538</v>
      </c>
      <c r="F935" s="63">
        <v>2016</v>
      </c>
      <c r="G935" s="63" t="s">
        <v>954</v>
      </c>
      <c r="H935" s="63" t="s">
        <v>2539</v>
      </c>
      <c r="I935" s="63">
        <v>33</v>
      </c>
      <c r="J935" s="62"/>
      <c r="K935" s="63" t="s">
        <v>30</v>
      </c>
      <c r="L935" s="62"/>
      <c r="M935" s="3">
        <v>120</v>
      </c>
    </row>
    <row r="936" customHeight="1" spans="1:13">
      <c r="A936" s="162">
        <f t="shared" si="40"/>
        <v>10005</v>
      </c>
      <c r="B936" s="3"/>
      <c r="C936" s="3"/>
      <c r="D936" s="91" t="s">
        <v>21</v>
      </c>
      <c r="E936" s="91" t="s">
        <v>2540</v>
      </c>
      <c r="F936" s="63">
        <v>2018</v>
      </c>
      <c r="G936" s="63" t="s">
        <v>786</v>
      </c>
      <c r="H936" s="63" t="s">
        <v>1976</v>
      </c>
      <c r="I936" s="63">
        <v>78</v>
      </c>
      <c r="J936" s="62"/>
      <c r="K936" s="63" t="s">
        <v>30</v>
      </c>
      <c r="L936" s="62"/>
      <c r="M936" s="3">
        <v>120</v>
      </c>
    </row>
    <row r="937" customHeight="1" spans="1:13">
      <c r="A937" s="162">
        <f t="shared" si="40"/>
        <v>10006</v>
      </c>
      <c r="B937" s="3"/>
      <c r="C937" s="3"/>
      <c r="D937" s="91" t="s">
        <v>21</v>
      </c>
      <c r="E937" s="91" t="s">
        <v>2541</v>
      </c>
      <c r="F937" s="63">
        <v>2018</v>
      </c>
      <c r="G937" s="63" t="s">
        <v>786</v>
      </c>
      <c r="H937" s="63" t="s">
        <v>1976</v>
      </c>
      <c r="I937" s="63">
        <v>78</v>
      </c>
      <c r="J937" s="62"/>
      <c r="K937" s="63" t="s">
        <v>30</v>
      </c>
      <c r="L937" s="62"/>
      <c r="M937" s="3">
        <v>120</v>
      </c>
    </row>
    <row r="938" customHeight="1" spans="1:13">
      <c r="A938" s="162">
        <f t="shared" si="40"/>
        <v>10007</v>
      </c>
      <c r="B938" s="3"/>
      <c r="C938" s="3"/>
      <c r="D938" s="91" t="s">
        <v>21</v>
      </c>
      <c r="E938" s="91" t="s">
        <v>2542</v>
      </c>
      <c r="F938" s="122">
        <v>2018</v>
      </c>
      <c r="G938" s="122" t="s">
        <v>786</v>
      </c>
      <c r="H938" s="122" t="s">
        <v>1976</v>
      </c>
      <c r="I938" s="122">
        <v>78</v>
      </c>
      <c r="J938" s="123"/>
      <c r="K938" s="123" t="s">
        <v>814</v>
      </c>
      <c r="L938" s="62"/>
      <c r="M938" s="3">
        <v>120</v>
      </c>
    </row>
    <row r="939" customHeight="1" spans="1:13">
      <c r="A939" s="162">
        <f t="shared" si="40"/>
        <v>10008</v>
      </c>
      <c r="B939" s="3"/>
      <c r="C939" s="3"/>
      <c r="D939" s="91" t="s">
        <v>66</v>
      </c>
      <c r="E939" s="91" t="s">
        <v>2543</v>
      </c>
      <c r="F939" s="63">
        <v>2020</v>
      </c>
      <c r="G939" s="63" t="s">
        <v>305</v>
      </c>
      <c r="H939" s="63" t="s">
        <v>2544</v>
      </c>
      <c r="I939" s="63">
        <v>180</v>
      </c>
      <c r="J939" s="63" t="s">
        <v>2204</v>
      </c>
      <c r="K939" s="63" t="s">
        <v>68</v>
      </c>
      <c r="L939" s="62"/>
      <c r="M939" s="3">
        <v>120</v>
      </c>
    </row>
    <row r="940" customHeight="1" spans="1:13">
      <c r="A940" s="3" t="s">
        <v>2854</v>
      </c>
      <c r="D940" s="163"/>
      <c r="E940" s="91" t="s">
        <v>2545</v>
      </c>
      <c r="F940" s="3">
        <v>1987</v>
      </c>
      <c r="G940" s="3" t="s">
        <v>102</v>
      </c>
      <c r="H940" s="3" t="s">
        <v>288</v>
      </c>
      <c r="I940" s="3">
        <v>2</v>
      </c>
      <c r="J940" s="3" t="s">
        <v>1567</v>
      </c>
      <c r="K940" s="3" t="s">
        <v>763</v>
      </c>
      <c r="M940" s="3">
        <v>120</v>
      </c>
    </row>
    <row r="941" customHeight="1" spans="1:13">
      <c r="A941" s="162" t="e">
        <f t="shared" ref="A941:A954" si="41">A940+1</f>
        <v>#VALUE!</v>
      </c>
      <c r="B941" s="3"/>
      <c r="C941" s="3"/>
      <c r="D941" s="91" t="s">
        <v>21</v>
      </c>
      <c r="E941" s="91" t="s">
        <v>2547</v>
      </c>
      <c r="F941" s="63">
        <v>2015</v>
      </c>
      <c r="G941" s="63" t="s">
        <v>119</v>
      </c>
      <c r="H941" s="63" t="s">
        <v>2548</v>
      </c>
      <c r="I941" s="63">
        <v>215</v>
      </c>
      <c r="J941" s="62"/>
      <c r="K941" s="63" t="s">
        <v>25</v>
      </c>
      <c r="L941" s="62"/>
      <c r="M941" s="3">
        <v>125</v>
      </c>
    </row>
    <row r="942" customHeight="1" spans="1:13">
      <c r="A942" s="162" t="e">
        <f t="shared" si="41"/>
        <v>#VALUE!</v>
      </c>
      <c r="B942" s="3"/>
      <c r="C942" s="3"/>
      <c r="D942" s="91" t="s">
        <v>21</v>
      </c>
      <c r="E942" s="91" t="s">
        <v>2549</v>
      </c>
      <c r="F942" s="63">
        <v>2019</v>
      </c>
      <c r="G942" s="63" t="s">
        <v>1852</v>
      </c>
      <c r="H942" s="63" t="s">
        <v>2550</v>
      </c>
      <c r="I942" s="277">
        <v>259</v>
      </c>
      <c r="J942" s="63" t="s">
        <v>2178</v>
      </c>
      <c r="K942" s="63" t="s">
        <v>30</v>
      </c>
      <c r="L942" s="62"/>
      <c r="M942" s="3">
        <v>125</v>
      </c>
    </row>
    <row r="943" customHeight="1" spans="1:13">
      <c r="A943" s="162" t="e">
        <f t="shared" si="41"/>
        <v>#VALUE!</v>
      </c>
      <c r="B943" s="3"/>
      <c r="C943" s="3"/>
      <c r="D943" s="91" t="s">
        <v>21</v>
      </c>
      <c r="E943" s="91" t="s">
        <v>2551</v>
      </c>
      <c r="F943" s="63">
        <v>2019</v>
      </c>
      <c r="G943" s="63" t="s">
        <v>1852</v>
      </c>
      <c r="H943" s="63" t="s">
        <v>2550</v>
      </c>
      <c r="I943" s="277">
        <v>259</v>
      </c>
      <c r="J943" s="63" t="s">
        <v>2178</v>
      </c>
      <c r="K943" s="63" t="s">
        <v>30</v>
      </c>
      <c r="L943" s="62"/>
      <c r="M943" s="3">
        <v>125</v>
      </c>
    </row>
    <row r="944" customHeight="1" spans="1:13">
      <c r="A944" s="162" t="e">
        <f t="shared" si="41"/>
        <v>#VALUE!</v>
      </c>
      <c r="B944" s="3"/>
      <c r="C944" s="3"/>
      <c r="D944" s="91" t="s">
        <v>21</v>
      </c>
      <c r="E944" s="91" t="s">
        <v>2552</v>
      </c>
      <c r="F944" s="63">
        <v>2019</v>
      </c>
      <c r="G944" s="63" t="s">
        <v>1852</v>
      </c>
      <c r="H944" s="63" t="s">
        <v>2550</v>
      </c>
      <c r="I944" s="277">
        <v>259</v>
      </c>
      <c r="J944" s="63" t="s">
        <v>2178</v>
      </c>
      <c r="K944" s="63" t="s">
        <v>30</v>
      </c>
      <c r="L944" s="62"/>
      <c r="M944" s="3">
        <v>125</v>
      </c>
    </row>
    <row r="945" customHeight="1" spans="1:13">
      <c r="A945" s="162" t="e">
        <f t="shared" si="41"/>
        <v>#VALUE!</v>
      </c>
      <c r="D945" s="91" t="s">
        <v>66</v>
      </c>
      <c r="E945" s="140">
        <v>7454586</v>
      </c>
      <c r="F945" s="140">
        <v>2019</v>
      </c>
      <c r="G945" s="140" t="s">
        <v>786</v>
      </c>
      <c r="H945" s="140" t="s">
        <v>2450</v>
      </c>
      <c r="I945" s="140">
        <v>248</v>
      </c>
      <c r="J945" s="143"/>
      <c r="K945" s="140" t="s">
        <v>68</v>
      </c>
      <c r="M945" s="3">
        <v>125</v>
      </c>
    </row>
    <row r="946" customHeight="1" spans="1:13">
      <c r="A946" s="162" t="e">
        <f t="shared" si="41"/>
        <v>#VALUE!</v>
      </c>
      <c r="B946" s="143"/>
      <c r="C946" s="143"/>
      <c r="D946" s="144" t="s">
        <v>21</v>
      </c>
      <c r="E946" s="144" t="s">
        <v>2553</v>
      </c>
      <c r="F946" s="140">
        <v>2018</v>
      </c>
      <c r="G946" s="140" t="s">
        <v>786</v>
      </c>
      <c r="H946" s="140" t="s">
        <v>1976</v>
      </c>
      <c r="I946" s="140">
        <v>78</v>
      </c>
      <c r="J946" s="140"/>
      <c r="K946" s="140" t="s">
        <v>30</v>
      </c>
      <c r="M946" s="3">
        <v>125</v>
      </c>
    </row>
    <row r="947" customHeight="1" spans="1:13">
      <c r="A947" s="162" t="e">
        <f t="shared" si="41"/>
        <v>#VALUE!</v>
      </c>
      <c r="B947" s="143"/>
      <c r="C947" s="143"/>
      <c r="D947" s="144" t="s">
        <v>21</v>
      </c>
      <c r="E947" s="144" t="s">
        <v>2554</v>
      </c>
      <c r="F947" s="140">
        <v>2018</v>
      </c>
      <c r="G947" s="140" t="s">
        <v>786</v>
      </c>
      <c r="H947" s="140" t="s">
        <v>1976</v>
      </c>
      <c r="I947" s="140">
        <v>78</v>
      </c>
      <c r="J947" s="140"/>
      <c r="K947" s="140" t="s">
        <v>30</v>
      </c>
      <c r="M947" s="3">
        <v>125</v>
      </c>
    </row>
    <row r="948" customHeight="1" spans="1:13">
      <c r="A948" s="162" t="e">
        <f t="shared" si="41"/>
        <v>#VALUE!</v>
      </c>
      <c r="D948" s="144" t="s">
        <v>21</v>
      </c>
      <c r="E948" s="91" t="s">
        <v>2555</v>
      </c>
      <c r="F948" s="65">
        <v>2020</v>
      </c>
      <c r="G948" s="45" t="s">
        <v>786</v>
      </c>
      <c r="H948" s="45" t="s">
        <v>2526</v>
      </c>
      <c r="I948" s="3">
        <v>278</v>
      </c>
      <c r="J948" s="45" t="s">
        <v>2556</v>
      </c>
      <c r="K948" s="65" t="s">
        <v>72</v>
      </c>
      <c r="M948" s="3">
        <v>125</v>
      </c>
    </row>
    <row r="949" customHeight="1" spans="1:13">
      <c r="A949" s="162" t="e">
        <f t="shared" si="41"/>
        <v>#VALUE!</v>
      </c>
      <c r="D949" s="144" t="s">
        <v>21</v>
      </c>
      <c r="E949" s="91" t="s">
        <v>2557</v>
      </c>
      <c r="F949" s="65">
        <v>2020</v>
      </c>
      <c r="G949" s="45" t="s">
        <v>786</v>
      </c>
      <c r="H949" s="45" t="s">
        <v>2526</v>
      </c>
      <c r="I949" s="3">
        <v>278</v>
      </c>
      <c r="J949" s="45" t="s">
        <v>2556</v>
      </c>
      <c r="K949" s="65" t="s">
        <v>72</v>
      </c>
      <c r="M949" s="3">
        <v>125</v>
      </c>
    </row>
    <row r="950" customHeight="1" spans="1:13">
      <c r="A950" s="162" t="e">
        <f t="shared" si="41"/>
        <v>#VALUE!</v>
      </c>
      <c r="D950" s="144" t="s">
        <v>21</v>
      </c>
      <c r="E950" s="91" t="s">
        <v>2558</v>
      </c>
      <c r="F950" s="65">
        <v>2020</v>
      </c>
      <c r="G950" s="45" t="s">
        <v>786</v>
      </c>
      <c r="H950" s="45" t="s">
        <v>2526</v>
      </c>
      <c r="I950" s="3">
        <v>278</v>
      </c>
      <c r="J950" s="45" t="s">
        <v>2556</v>
      </c>
      <c r="K950" s="65" t="s">
        <v>72</v>
      </c>
      <c r="M950" s="3">
        <v>125</v>
      </c>
    </row>
    <row r="951" customHeight="1" spans="1:13">
      <c r="A951" s="162" t="e">
        <f t="shared" si="41"/>
        <v>#VALUE!</v>
      </c>
      <c r="D951" s="144" t="s">
        <v>21</v>
      </c>
      <c r="E951" s="91" t="s">
        <v>2559</v>
      </c>
      <c r="F951" s="65">
        <v>2020</v>
      </c>
      <c r="G951" s="45" t="s">
        <v>786</v>
      </c>
      <c r="H951" s="45" t="s">
        <v>2526</v>
      </c>
      <c r="I951" s="3">
        <v>278</v>
      </c>
      <c r="J951" s="45" t="s">
        <v>2556</v>
      </c>
      <c r="K951" s="65" t="s">
        <v>72</v>
      </c>
      <c r="M951" s="3">
        <v>125</v>
      </c>
    </row>
    <row r="952" customHeight="1" spans="1:13">
      <c r="A952" s="162" t="e">
        <f t="shared" si="41"/>
        <v>#VALUE!</v>
      </c>
      <c r="D952" s="144" t="s">
        <v>21</v>
      </c>
      <c r="E952" s="91" t="s">
        <v>2560</v>
      </c>
      <c r="F952" s="65">
        <v>2020</v>
      </c>
      <c r="G952" s="45" t="s">
        <v>786</v>
      </c>
      <c r="H952" s="45" t="s">
        <v>2526</v>
      </c>
      <c r="I952" s="3">
        <v>278</v>
      </c>
      <c r="J952" s="45" t="s">
        <v>2556</v>
      </c>
      <c r="K952" s="65" t="s">
        <v>72</v>
      </c>
      <c r="M952" s="3">
        <v>125</v>
      </c>
    </row>
    <row r="953" customHeight="1" spans="1:13">
      <c r="A953" s="162" t="e">
        <f t="shared" si="41"/>
        <v>#VALUE!</v>
      </c>
      <c r="D953" s="144" t="s">
        <v>21</v>
      </c>
      <c r="E953" s="91" t="s">
        <v>2561</v>
      </c>
      <c r="F953" s="65">
        <v>2020</v>
      </c>
      <c r="G953" s="45" t="s">
        <v>786</v>
      </c>
      <c r="H953" s="45" t="s">
        <v>2526</v>
      </c>
      <c r="I953" s="3">
        <v>278</v>
      </c>
      <c r="J953" s="45" t="s">
        <v>2556</v>
      </c>
      <c r="K953" s="65" t="s">
        <v>72</v>
      </c>
      <c r="M953" s="3">
        <v>125</v>
      </c>
    </row>
    <row r="954" customHeight="1" spans="1:13">
      <c r="A954" s="162" t="e">
        <f t="shared" si="41"/>
        <v>#VALUE!</v>
      </c>
      <c r="D954" s="144" t="s">
        <v>21</v>
      </c>
      <c r="E954" s="91" t="s">
        <v>2562</v>
      </c>
      <c r="F954" s="65">
        <v>2020</v>
      </c>
      <c r="G954" s="45" t="s">
        <v>786</v>
      </c>
      <c r="H954" s="45" t="s">
        <v>2526</v>
      </c>
      <c r="I954" s="3">
        <v>278</v>
      </c>
      <c r="J954" s="45" t="s">
        <v>2563</v>
      </c>
      <c r="K954" s="65" t="s">
        <v>72</v>
      </c>
      <c r="M954" s="3">
        <v>125</v>
      </c>
    </row>
    <row r="955" customHeight="1" spans="1:13">
      <c r="A955" s="3">
        <v>12144</v>
      </c>
      <c r="D955" s="91" t="s">
        <v>21</v>
      </c>
      <c r="E955" s="91" t="s">
        <v>2564</v>
      </c>
      <c r="F955" s="69">
        <v>1988</v>
      </c>
      <c r="G955" s="69" t="s">
        <v>102</v>
      </c>
      <c r="H955" s="69" t="s">
        <v>288</v>
      </c>
      <c r="I955" s="149"/>
      <c r="J955" s="69">
        <v>17</v>
      </c>
      <c r="K955" s="69" t="s">
        <v>666</v>
      </c>
      <c r="L955" s="69"/>
      <c r="M955" s="3">
        <v>125</v>
      </c>
    </row>
    <row r="956" customHeight="1" spans="1:13">
      <c r="A956" s="3">
        <v>12148</v>
      </c>
      <c r="D956" s="91" t="s">
        <v>21</v>
      </c>
      <c r="E956" s="91" t="s">
        <v>2565</v>
      </c>
      <c r="F956" s="3">
        <v>1988</v>
      </c>
      <c r="G956" s="3" t="s">
        <v>102</v>
      </c>
      <c r="H956" s="3" t="s">
        <v>288</v>
      </c>
      <c r="I956" s="3" t="s">
        <v>1567</v>
      </c>
      <c r="J956" s="3">
        <v>7</v>
      </c>
      <c r="K956" s="3" t="s">
        <v>666</v>
      </c>
      <c r="M956" s="3">
        <v>125</v>
      </c>
    </row>
    <row r="957" customHeight="1" spans="1:13">
      <c r="A957" s="162">
        <f t="shared" ref="A957:A958" si="42">A956+1</f>
        <v>12149</v>
      </c>
      <c r="B957" s="3"/>
      <c r="C957" s="3"/>
      <c r="D957" s="91" t="s">
        <v>21</v>
      </c>
      <c r="E957" s="91" t="s">
        <v>2566</v>
      </c>
      <c r="F957" s="59">
        <v>2019</v>
      </c>
      <c r="G957" s="59" t="s">
        <v>305</v>
      </c>
      <c r="H957" s="59" t="s">
        <v>2430</v>
      </c>
      <c r="I957" s="59">
        <v>19</v>
      </c>
      <c r="J957" s="59" t="s">
        <v>2567</v>
      </c>
      <c r="K957" s="59" t="s">
        <v>30</v>
      </c>
      <c r="M957" s="3">
        <v>140</v>
      </c>
    </row>
    <row r="958" customHeight="1" spans="1:13">
      <c r="A958" s="162">
        <f t="shared" si="42"/>
        <v>12150</v>
      </c>
      <c r="B958" s="3"/>
      <c r="C958" s="3"/>
      <c r="D958" s="91" t="s">
        <v>66</v>
      </c>
      <c r="E958" s="91" t="s">
        <v>2568</v>
      </c>
      <c r="F958" s="59">
        <v>2019</v>
      </c>
      <c r="G958" s="59" t="s">
        <v>786</v>
      </c>
      <c r="H958" s="59" t="s">
        <v>1848</v>
      </c>
      <c r="I958" s="59">
        <v>249</v>
      </c>
      <c r="J958" s="60"/>
      <c r="K958" s="59" t="s">
        <v>68</v>
      </c>
      <c r="M958" s="3">
        <v>150</v>
      </c>
    </row>
    <row r="959" customHeight="1" spans="1:13">
      <c r="A959" s="162" t="e">
        <f>'Drop 1 Football'!A471+1</f>
        <v>#VALUE!</v>
      </c>
      <c r="B959" s="140"/>
      <c r="C959" s="140"/>
      <c r="D959" s="144" t="s">
        <v>21</v>
      </c>
      <c r="E959" s="144" t="s">
        <v>2569</v>
      </c>
      <c r="F959" s="140">
        <v>2003</v>
      </c>
      <c r="G959" s="140" t="s">
        <v>2570</v>
      </c>
      <c r="H959" s="140" t="s">
        <v>2272</v>
      </c>
      <c r="I959" s="140">
        <v>264</v>
      </c>
      <c r="J959" s="143"/>
      <c r="K959" s="140" t="s">
        <v>25</v>
      </c>
      <c r="M959" s="3">
        <v>150</v>
      </c>
    </row>
    <row r="960" customHeight="1" spans="1:13">
      <c r="A960" s="162" t="e">
        <f t="shared" ref="A960:A962" si="43">A959+1</f>
        <v>#VALUE!</v>
      </c>
      <c r="B960" s="140"/>
      <c r="C960" s="140"/>
      <c r="D960" s="144" t="s">
        <v>21</v>
      </c>
      <c r="E960" s="144" t="s">
        <v>2571</v>
      </c>
      <c r="F960" s="140">
        <v>2003</v>
      </c>
      <c r="G960" s="140" t="s">
        <v>2570</v>
      </c>
      <c r="H960" s="140" t="s">
        <v>2272</v>
      </c>
      <c r="I960" s="140">
        <v>264</v>
      </c>
      <c r="J960" s="143"/>
      <c r="K960" s="140" t="s">
        <v>25</v>
      </c>
      <c r="M960" s="3">
        <v>150</v>
      </c>
    </row>
    <row r="961" customHeight="1" spans="1:13">
      <c r="A961" s="162" t="e">
        <f t="shared" si="43"/>
        <v>#VALUE!</v>
      </c>
      <c r="B961" s="140"/>
      <c r="C961" s="140"/>
      <c r="D961" s="144" t="s">
        <v>21</v>
      </c>
      <c r="E961" s="144" t="s">
        <v>2572</v>
      </c>
      <c r="F961" s="140">
        <v>2003</v>
      </c>
      <c r="G961" s="140" t="s">
        <v>2570</v>
      </c>
      <c r="H961" s="140" t="s">
        <v>2272</v>
      </c>
      <c r="I961" s="140">
        <v>264</v>
      </c>
      <c r="J961" s="143"/>
      <c r="K961" s="140" t="s">
        <v>25</v>
      </c>
      <c r="M961" s="3">
        <v>150</v>
      </c>
    </row>
    <row r="962" customHeight="1" spans="1:13">
      <c r="A962" s="162" t="e">
        <f t="shared" si="43"/>
        <v>#VALUE!</v>
      </c>
      <c r="B962" s="140"/>
      <c r="C962" s="140"/>
      <c r="D962" s="144" t="s">
        <v>21</v>
      </c>
      <c r="E962" s="144" t="s">
        <v>2573</v>
      </c>
      <c r="F962" s="140">
        <v>2003</v>
      </c>
      <c r="G962" s="140" t="s">
        <v>2570</v>
      </c>
      <c r="H962" s="140" t="s">
        <v>2272</v>
      </c>
      <c r="I962" s="140">
        <v>264</v>
      </c>
      <c r="J962" s="143"/>
      <c r="K962" s="140" t="s">
        <v>25</v>
      </c>
      <c r="M962" s="3">
        <v>150</v>
      </c>
    </row>
    <row r="963" customHeight="1" spans="1:13">
      <c r="A963" s="3">
        <v>11764</v>
      </c>
      <c r="D963" s="91" t="s">
        <v>21</v>
      </c>
      <c r="E963" s="91" t="s">
        <v>2574</v>
      </c>
      <c r="F963" s="3">
        <v>2019</v>
      </c>
      <c r="G963" s="3" t="s">
        <v>2012</v>
      </c>
      <c r="H963" s="3" t="s">
        <v>1848</v>
      </c>
      <c r="I963" s="3"/>
      <c r="J963" s="3">
        <v>168</v>
      </c>
      <c r="K963" s="3" t="s">
        <v>30</v>
      </c>
      <c r="M963" s="3">
        <v>150</v>
      </c>
    </row>
    <row r="964" customHeight="1" spans="1:13">
      <c r="A964" s="3">
        <v>12098</v>
      </c>
      <c r="D964" s="91" t="s">
        <v>21</v>
      </c>
      <c r="E964" s="91" t="s">
        <v>2575</v>
      </c>
      <c r="F964" s="3">
        <v>1988</v>
      </c>
      <c r="G964" s="3" t="s">
        <v>2576</v>
      </c>
      <c r="H964" s="3" t="s">
        <v>288</v>
      </c>
      <c r="I964" s="3" t="s">
        <v>2577</v>
      </c>
      <c r="J964" s="3"/>
      <c r="K964" s="3" t="s">
        <v>30</v>
      </c>
      <c r="M964" s="3">
        <v>150</v>
      </c>
    </row>
    <row r="965" customHeight="1" spans="1:13">
      <c r="A965" s="3">
        <v>11937</v>
      </c>
      <c r="D965" s="91" t="s">
        <v>21</v>
      </c>
      <c r="E965" s="91" t="s">
        <v>2578</v>
      </c>
      <c r="F965" s="3">
        <v>1989</v>
      </c>
      <c r="G965" s="3" t="s">
        <v>1995</v>
      </c>
      <c r="H965" s="3" t="s">
        <v>288</v>
      </c>
      <c r="I965" s="3" t="s">
        <v>1865</v>
      </c>
      <c r="J965" s="3">
        <v>21</v>
      </c>
      <c r="K965" s="3" t="s">
        <v>30</v>
      </c>
      <c r="M965" s="3">
        <v>160</v>
      </c>
    </row>
    <row r="966" customHeight="1" spans="1:13">
      <c r="A966" s="3">
        <v>11938</v>
      </c>
      <c r="D966" s="91" t="s">
        <v>21</v>
      </c>
      <c r="E966" s="91" t="s">
        <v>2579</v>
      </c>
      <c r="F966" s="3">
        <v>1989</v>
      </c>
      <c r="G966" s="3" t="s">
        <v>1995</v>
      </c>
      <c r="H966" s="3" t="s">
        <v>288</v>
      </c>
      <c r="I966" s="3" t="s">
        <v>1865</v>
      </c>
      <c r="J966" s="3">
        <v>21</v>
      </c>
      <c r="K966" s="3" t="s">
        <v>30</v>
      </c>
      <c r="M966" s="3">
        <v>160</v>
      </c>
    </row>
    <row r="967" customHeight="1" spans="1:13">
      <c r="A967" s="3">
        <v>12059</v>
      </c>
      <c r="D967" s="91" t="s">
        <v>21</v>
      </c>
      <c r="E967" s="91" t="s">
        <v>2580</v>
      </c>
      <c r="F967" s="3">
        <v>1988</v>
      </c>
      <c r="G967" s="3" t="s">
        <v>102</v>
      </c>
      <c r="H967" s="3" t="s">
        <v>2235</v>
      </c>
      <c r="J967" s="3">
        <v>43</v>
      </c>
      <c r="K967" s="3" t="s">
        <v>25</v>
      </c>
      <c r="M967" s="3">
        <v>165</v>
      </c>
    </row>
    <row r="968" customHeight="1" spans="1:13">
      <c r="A968" s="3">
        <v>12060</v>
      </c>
      <c r="D968" s="91" t="s">
        <v>21</v>
      </c>
      <c r="E968" s="91" t="s">
        <v>2581</v>
      </c>
      <c r="F968" s="3">
        <v>1988</v>
      </c>
      <c r="G968" s="3" t="s">
        <v>102</v>
      </c>
      <c r="H968" s="3" t="s">
        <v>2235</v>
      </c>
      <c r="J968" s="3">
        <v>43</v>
      </c>
      <c r="K968" s="3" t="s">
        <v>25</v>
      </c>
      <c r="M968" s="3">
        <v>165</v>
      </c>
    </row>
    <row r="969" customHeight="1" spans="1:13">
      <c r="A969" s="3">
        <v>12061</v>
      </c>
      <c r="D969" s="91" t="s">
        <v>21</v>
      </c>
      <c r="E969" s="91" t="s">
        <v>2582</v>
      </c>
      <c r="F969" s="3">
        <v>1988</v>
      </c>
      <c r="G969" s="3" t="s">
        <v>102</v>
      </c>
      <c r="H969" s="3" t="s">
        <v>2235</v>
      </c>
      <c r="J969" s="3">
        <v>43</v>
      </c>
      <c r="K969" s="3" t="s">
        <v>25</v>
      </c>
      <c r="M969" s="3">
        <v>165</v>
      </c>
    </row>
    <row r="970" customHeight="1" spans="1:13">
      <c r="A970" s="3">
        <v>12062</v>
      </c>
      <c r="D970" s="91" t="s">
        <v>21</v>
      </c>
      <c r="E970" s="91" t="s">
        <v>2583</v>
      </c>
      <c r="F970" s="3">
        <v>1988</v>
      </c>
      <c r="G970" s="3" t="s">
        <v>102</v>
      </c>
      <c r="H970" s="3" t="s">
        <v>2235</v>
      </c>
      <c r="J970" s="3">
        <v>43</v>
      </c>
      <c r="K970" s="3" t="s">
        <v>25</v>
      </c>
      <c r="M970" s="3">
        <v>165</v>
      </c>
    </row>
    <row r="971" customHeight="1" spans="1:13">
      <c r="A971" s="3">
        <v>12042</v>
      </c>
      <c r="D971" s="91" t="s">
        <v>21</v>
      </c>
      <c r="E971" s="3">
        <v>50642626</v>
      </c>
      <c r="F971" s="3">
        <v>1988</v>
      </c>
      <c r="G971" s="3" t="s">
        <v>102</v>
      </c>
      <c r="H971" s="3" t="s">
        <v>288</v>
      </c>
      <c r="I971" s="3" t="s">
        <v>1865</v>
      </c>
      <c r="J971" s="3">
        <v>120</v>
      </c>
      <c r="K971" s="3" t="s">
        <v>72</v>
      </c>
      <c r="M971" s="3">
        <v>170</v>
      </c>
    </row>
    <row r="972" customHeight="1" spans="1:13">
      <c r="A972" s="3">
        <v>12043</v>
      </c>
      <c r="D972" s="91" t="s">
        <v>21</v>
      </c>
      <c r="E972" s="3">
        <v>50642627</v>
      </c>
      <c r="F972" s="3">
        <v>1988</v>
      </c>
      <c r="G972" s="3" t="s">
        <v>102</v>
      </c>
      <c r="H972" s="3" t="s">
        <v>288</v>
      </c>
      <c r="I972" s="3" t="s">
        <v>1865</v>
      </c>
      <c r="J972" s="3">
        <v>120</v>
      </c>
      <c r="K972" s="3" t="s">
        <v>72</v>
      </c>
      <c r="M972" s="3">
        <v>170</v>
      </c>
    </row>
    <row r="973" customHeight="1" spans="1:13">
      <c r="A973" s="162">
        <f t="shared" ref="A973:A974" si="44">A972+1</f>
        <v>12044</v>
      </c>
      <c r="B973" s="3"/>
      <c r="C973" s="3"/>
      <c r="D973" s="91" t="s">
        <v>21</v>
      </c>
      <c r="E973" s="91" t="s">
        <v>2584</v>
      </c>
      <c r="F973" s="63">
        <v>2017</v>
      </c>
      <c r="G973" s="63" t="s">
        <v>954</v>
      </c>
      <c r="H973" s="63" t="s">
        <v>2302</v>
      </c>
      <c r="I973" s="63">
        <v>166</v>
      </c>
      <c r="J973" s="63" t="s">
        <v>898</v>
      </c>
      <c r="K973" s="63" t="s">
        <v>25</v>
      </c>
      <c r="L973" s="62"/>
      <c r="M973" s="3">
        <v>175</v>
      </c>
    </row>
    <row r="974" customHeight="1" spans="1:13">
      <c r="A974" s="162">
        <f t="shared" si="44"/>
        <v>12045</v>
      </c>
      <c r="B974" s="143"/>
      <c r="C974" s="143"/>
      <c r="D974" s="144" t="s">
        <v>21</v>
      </c>
      <c r="E974" s="144" t="s">
        <v>2585</v>
      </c>
      <c r="F974" s="140">
        <v>2019</v>
      </c>
      <c r="G974" s="140" t="s">
        <v>956</v>
      </c>
      <c r="H974" s="140" t="s">
        <v>1848</v>
      </c>
      <c r="I974" s="140">
        <v>116</v>
      </c>
      <c r="J974" s="140" t="s">
        <v>2586</v>
      </c>
      <c r="K974" s="140" t="s">
        <v>30</v>
      </c>
      <c r="M974" s="3">
        <v>175</v>
      </c>
    </row>
    <row r="975" customHeight="1" spans="1:13">
      <c r="A975" s="162">
        <f>'Drop 1 TCG'!A32+1</f>
        <v>11999</v>
      </c>
      <c r="D975" s="144" t="s">
        <v>21</v>
      </c>
      <c r="E975" s="91" t="s">
        <v>2587</v>
      </c>
      <c r="F975" s="65">
        <v>2020</v>
      </c>
      <c r="G975" s="45" t="s">
        <v>786</v>
      </c>
      <c r="H975" s="45" t="s">
        <v>2526</v>
      </c>
      <c r="I975" s="3">
        <v>278</v>
      </c>
      <c r="J975" s="45" t="s">
        <v>2563</v>
      </c>
      <c r="K975" s="65" t="s">
        <v>25</v>
      </c>
      <c r="M975" s="3">
        <v>175</v>
      </c>
    </row>
    <row r="976" customHeight="1" spans="1:13">
      <c r="A976" s="162">
        <f t="shared" ref="A976:A979" si="45">A975+1</f>
        <v>12000</v>
      </c>
      <c r="B976" s="3"/>
      <c r="C976" s="3"/>
      <c r="D976" s="91" t="s">
        <v>21</v>
      </c>
      <c r="E976" s="91" t="s">
        <v>2588</v>
      </c>
      <c r="F976" s="63">
        <v>2009</v>
      </c>
      <c r="G976" s="63" t="s">
        <v>62</v>
      </c>
      <c r="H976" s="63" t="s">
        <v>1804</v>
      </c>
      <c r="I976" s="63">
        <v>319</v>
      </c>
      <c r="J976" s="62"/>
      <c r="K976" s="63" t="s">
        <v>666</v>
      </c>
      <c r="L976" s="62"/>
      <c r="M976" s="3">
        <v>180</v>
      </c>
    </row>
    <row r="977" customHeight="1" spans="1:13">
      <c r="A977" s="162">
        <f t="shared" si="45"/>
        <v>12001</v>
      </c>
      <c r="B977" s="3"/>
      <c r="C977" s="3"/>
      <c r="D977" s="91" t="s">
        <v>21</v>
      </c>
      <c r="E977" s="91" t="s">
        <v>2589</v>
      </c>
      <c r="F977" s="63">
        <v>2018</v>
      </c>
      <c r="G977" s="63" t="s">
        <v>786</v>
      </c>
      <c r="H977" s="63" t="s">
        <v>1840</v>
      </c>
      <c r="I977" s="63">
        <v>280</v>
      </c>
      <c r="J977" s="62"/>
      <c r="K977" s="63" t="s">
        <v>25</v>
      </c>
      <c r="L977" s="62"/>
      <c r="M977" s="3">
        <v>180</v>
      </c>
    </row>
    <row r="978" customHeight="1" spans="1:13">
      <c r="A978" s="162">
        <f t="shared" si="45"/>
        <v>12002</v>
      </c>
      <c r="B978" s="3"/>
      <c r="C978" s="3"/>
      <c r="D978" s="91" t="s">
        <v>21</v>
      </c>
      <c r="E978" s="91" t="s">
        <v>2590</v>
      </c>
      <c r="F978" s="63">
        <v>2018</v>
      </c>
      <c r="G978" s="63" t="s">
        <v>786</v>
      </c>
      <c r="H978" s="63" t="s">
        <v>1840</v>
      </c>
      <c r="I978" s="63">
        <v>280</v>
      </c>
      <c r="J978" s="62"/>
      <c r="K978" s="63" t="s">
        <v>25</v>
      </c>
      <c r="L978" s="62"/>
      <c r="M978" s="3">
        <v>180</v>
      </c>
    </row>
    <row r="979" customHeight="1" spans="1:13">
      <c r="A979" s="162">
        <f t="shared" si="45"/>
        <v>12003</v>
      </c>
      <c r="B979" s="3"/>
      <c r="C979" s="3"/>
      <c r="D979" s="91" t="s">
        <v>21</v>
      </c>
      <c r="E979" s="91" t="s">
        <v>2591</v>
      </c>
      <c r="F979" s="63">
        <v>2018</v>
      </c>
      <c r="G979" s="63" t="s">
        <v>305</v>
      </c>
      <c r="H979" s="63" t="s">
        <v>1840</v>
      </c>
      <c r="I979" s="63">
        <v>177</v>
      </c>
      <c r="J979" s="63" t="s">
        <v>1811</v>
      </c>
      <c r="K979" s="63" t="s">
        <v>25</v>
      </c>
      <c r="L979" s="62"/>
      <c r="M979" s="3">
        <v>190</v>
      </c>
    </row>
    <row r="980" customHeight="1" spans="1:13">
      <c r="A980" s="162">
        <v>10381</v>
      </c>
      <c r="B980" s="3"/>
      <c r="C980" s="3"/>
      <c r="D980" s="91" t="s">
        <v>66</v>
      </c>
      <c r="E980" s="91" t="s">
        <v>2592</v>
      </c>
      <c r="F980" s="75">
        <v>2013</v>
      </c>
      <c r="G980" s="75" t="s">
        <v>1858</v>
      </c>
      <c r="H980" s="248" t="s">
        <v>2487</v>
      </c>
      <c r="I980" s="68">
        <v>275</v>
      </c>
      <c r="J980" s="75" t="s">
        <v>1737</v>
      </c>
      <c r="K980" s="75" t="s">
        <v>244</v>
      </c>
      <c r="M980" s="3">
        <v>190</v>
      </c>
    </row>
    <row r="981" customHeight="1" spans="1:13">
      <c r="A981" s="162">
        <f>A980+1</f>
        <v>10382</v>
      </c>
      <c r="B981" s="3"/>
      <c r="C981" s="3"/>
      <c r="D981" s="91" t="s">
        <v>21</v>
      </c>
      <c r="E981" s="91" t="s">
        <v>2593</v>
      </c>
      <c r="F981" s="63">
        <v>2018</v>
      </c>
      <c r="G981" s="63" t="s">
        <v>119</v>
      </c>
      <c r="H981" s="63" t="s">
        <v>1840</v>
      </c>
      <c r="I981" s="63">
        <v>177</v>
      </c>
      <c r="J981" s="62"/>
      <c r="K981" s="63" t="s">
        <v>30</v>
      </c>
      <c r="L981" s="62"/>
      <c r="M981" s="3">
        <v>200</v>
      </c>
    </row>
    <row r="982" customHeight="1" spans="1:13">
      <c r="A982" s="162">
        <f>'Drop 1 Football'!A199+1</f>
        <v>10642</v>
      </c>
      <c r="B982" s="3"/>
      <c r="C982" s="3"/>
      <c r="D982" s="91" t="s">
        <v>66</v>
      </c>
      <c r="E982" s="91" t="s">
        <v>2594</v>
      </c>
      <c r="F982" s="75">
        <v>2003</v>
      </c>
      <c r="G982" s="75" t="s">
        <v>2595</v>
      </c>
      <c r="H982" s="248" t="s">
        <v>1823</v>
      </c>
      <c r="I982" s="75">
        <v>15</v>
      </c>
      <c r="J982" s="75" t="s">
        <v>2596</v>
      </c>
      <c r="K982" s="75" t="s">
        <v>68</v>
      </c>
      <c r="M982" s="3">
        <v>200</v>
      </c>
    </row>
    <row r="983" customHeight="1" spans="1:13">
      <c r="A983" s="162" t="e">
        <f>'Drop 1 Football'!A427+1</f>
        <v>#VALUE!</v>
      </c>
      <c r="B983" s="3"/>
      <c r="C983" s="3"/>
      <c r="D983" s="91" t="s">
        <v>21</v>
      </c>
      <c r="E983" s="91" t="s">
        <v>2597</v>
      </c>
      <c r="F983" s="3">
        <v>2017</v>
      </c>
      <c r="G983" s="3" t="s">
        <v>905</v>
      </c>
      <c r="H983" s="3" t="s">
        <v>2302</v>
      </c>
      <c r="I983" s="3">
        <v>16</v>
      </c>
      <c r="K983" s="3" t="s">
        <v>30</v>
      </c>
      <c r="M983" s="3">
        <v>200</v>
      </c>
    </row>
    <row r="984" customHeight="1" spans="1:13">
      <c r="A984" s="162" t="e">
        <f t="shared" ref="A984:A988" si="46">A983+1</f>
        <v>#VALUE!</v>
      </c>
      <c r="D984" s="144" t="s">
        <v>21</v>
      </c>
      <c r="E984" s="91" t="s">
        <v>2598</v>
      </c>
      <c r="F984" s="65">
        <v>2020</v>
      </c>
      <c r="G984" s="45" t="s">
        <v>786</v>
      </c>
      <c r="H984" s="45" t="s">
        <v>2526</v>
      </c>
      <c r="I984" s="3">
        <v>278</v>
      </c>
      <c r="J984" s="45" t="s">
        <v>2556</v>
      </c>
      <c r="K984" s="65" t="s">
        <v>25</v>
      </c>
      <c r="M984" s="3">
        <v>200</v>
      </c>
    </row>
    <row r="985" customHeight="1" spans="1:13">
      <c r="A985" s="162" t="e">
        <f t="shared" si="46"/>
        <v>#VALUE!</v>
      </c>
      <c r="D985" s="144" t="s">
        <v>21</v>
      </c>
      <c r="E985" s="91" t="s">
        <v>2599</v>
      </c>
      <c r="F985" s="65">
        <v>2020</v>
      </c>
      <c r="G985" s="45" t="s">
        <v>786</v>
      </c>
      <c r="H985" s="45" t="s">
        <v>2526</v>
      </c>
      <c r="I985" s="3">
        <v>278</v>
      </c>
      <c r="J985" s="45" t="s">
        <v>2556</v>
      </c>
      <c r="K985" s="65" t="s">
        <v>25</v>
      </c>
      <c r="M985" s="3">
        <v>200</v>
      </c>
    </row>
    <row r="986" customHeight="1" spans="1:13">
      <c r="A986" s="162" t="e">
        <f t="shared" si="46"/>
        <v>#VALUE!</v>
      </c>
      <c r="D986" s="144" t="s">
        <v>21</v>
      </c>
      <c r="E986" s="91" t="s">
        <v>2600</v>
      </c>
      <c r="F986" s="65">
        <v>2020</v>
      </c>
      <c r="G986" s="45" t="s">
        <v>786</v>
      </c>
      <c r="H986" s="45" t="s">
        <v>2526</v>
      </c>
      <c r="I986" s="3">
        <v>278</v>
      </c>
      <c r="J986" s="45" t="s">
        <v>2556</v>
      </c>
      <c r="K986" s="65" t="s">
        <v>25</v>
      </c>
      <c r="M986" s="3">
        <v>200</v>
      </c>
    </row>
    <row r="987" customHeight="1" spans="1:13">
      <c r="A987" s="162" t="e">
        <f t="shared" si="46"/>
        <v>#VALUE!</v>
      </c>
      <c r="D987" s="144" t="s">
        <v>21</v>
      </c>
      <c r="E987" s="91" t="s">
        <v>2601</v>
      </c>
      <c r="F987" s="65">
        <v>2020</v>
      </c>
      <c r="G987" s="45" t="s">
        <v>786</v>
      </c>
      <c r="H987" s="45" t="s">
        <v>2526</v>
      </c>
      <c r="I987" s="3">
        <v>278</v>
      </c>
      <c r="J987" s="45" t="s">
        <v>2556</v>
      </c>
      <c r="K987" s="65" t="s">
        <v>25</v>
      </c>
      <c r="M987" s="3">
        <v>200</v>
      </c>
    </row>
    <row r="988" customHeight="1" spans="1:13">
      <c r="A988" s="162" t="e">
        <f t="shared" si="46"/>
        <v>#VALUE!</v>
      </c>
      <c r="D988" s="144" t="s">
        <v>21</v>
      </c>
      <c r="E988" s="91" t="s">
        <v>2602</v>
      </c>
      <c r="F988" s="65">
        <v>2020</v>
      </c>
      <c r="G988" s="45" t="s">
        <v>786</v>
      </c>
      <c r="H988" s="45" t="s">
        <v>2526</v>
      </c>
      <c r="I988" s="3">
        <v>278</v>
      </c>
      <c r="J988" s="45" t="s">
        <v>2556</v>
      </c>
      <c r="K988" s="65" t="s">
        <v>25</v>
      </c>
      <c r="M988" s="3">
        <v>200</v>
      </c>
    </row>
    <row r="989" customHeight="1" spans="1:13">
      <c r="A989" s="3">
        <v>11766</v>
      </c>
      <c r="D989" s="91" t="s">
        <v>21</v>
      </c>
      <c r="E989" s="91" t="s">
        <v>2603</v>
      </c>
      <c r="F989" s="3">
        <v>2020</v>
      </c>
      <c r="G989" s="3" t="s">
        <v>319</v>
      </c>
      <c r="H989" s="3" t="s">
        <v>2455</v>
      </c>
      <c r="I989" s="3" t="s">
        <v>2604</v>
      </c>
      <c r="J989" s="3" t="s">
        <v>2605</v>
      </c>
      <c r="K989" s="3" t="s">
        <v>666</v>
      </c>
      <c r="M989" s="3">
        <v>200</v>
      </c>
    </row>
    <row r="990" customHeight="1" spans="1:13">
      <c r="A990" s="3">
        <v>12048</v>
      </c>
      <c r="D990" s="91" t="s">
        <v>21</v>
      </c>
      <c r="E990" s="91" t="s">
        <v>2606</v>
      </c>
      <c r="F990" s="3">
        <v>1988</v>
      </c>
      <c r="G990" s="3" t="s">
        <v>102</v>
      </c>
      <c r="H990" s="3" t="s">
        <v>2369</v>
      </c>
      <c r="J990" s="3">
        <v>57</v>
      </c>
      <c r="K990" s="3" t="s">
        <v>25</v>
      </c>
      <c r="M990" s="3">
        <v>200</v>
      </c>
    </row>
    <row r="991" customHeight="1" spans="1:13">
      <c r="A991" s="3">
        <v>12049</v>
      </c>
      <c r="D991" s="91" t="s">
        <v>21</v>
      </c>
      <c r="E991" s="91" t="s">
        <v>2607</v>
      </c>
      <c r="F991" s="3">
        <v>1988</v>
      </c>
      <c r="G991" s="3" t="s">
        <v>102</v>
      </c>
      <c r="H991" s="3" t="s">
        <v>2369</v>
      </c>
      <c r="J991" s="3">
        <v>57</v>
      </c>
      <c r="K991" s="3" t="s">
        <v>25</v>
      </c>
      <c r="M991" s="3">
        <v>200</v>
      </c>
    </row>
    <row r="992" customHeight="1" spans="1:13">
      <c r="A992" s="3">
        <v>12050</v>
      </c>
      <c r="D992" s="91" t="s">
        <v>21</v>
      </c>
      <c r="E992" s="91" t="s">
        <v>2608</v>
      </c>
      <c r="F992" s="3">
        <v>1988</v>
      </c>
      <c r="G992" s="3" t="s">
        <v>102</v>
      </c>
      <c r="H992" s="3" t="s">
        <v>2369</v>
      </c>
      <c r="J992" s="3">
        <v>57</v>
      </c>
      <c r="K992" s="3" t="s">
        <v>25</v>
      </c>
      <c r="M992" s="3">
        <v>200</v>
      </c>
    </row>
    <row r="993" customHeight="1" spans="1:13">
      <c r="A993" s="162" t="e">
        <f>'Drop 1 Football'!A272+1</f>
        <v>#VALUE!</v>
      </c>
      <c r="B993" s="3"/>
      <c r="C993" s="3"/>
      <c r="D993" s="91" t="s">
        <v>149</v>
      </c>
      <c r="E993" s="91" t="s">
        <v>2609</v>
      </c>
      <c r="F993" s="66">
        <v>2019</v>
      </c>
      <c r="G993" s="66" t="s">
        <v>305</v>
      </c>
      <c r="H993" s="66" t="s">
        <v>1848</v>
      </c>
      <c r="I993" s="66">
        <v>168</v>
      </c>
      <c r="J993" s="66" t="s">
        <v>2610</v>
      </c>
      <c r="K993" s="66" t="s">
        <v>155</v>
      </c>
      <c r="M993" s="3">
        <v>220</v>
      </c>
    </row>
    <row r="994" customHeight="1" spans="1:13">
      <c r="A994" s="162" t="e">
        <f t="shared" ref="A994:A997" si="47">A993+1</f>
        <v>#VALUE!</v>
      </c>
      <c r="B994" s="3"/>
      <c r="C994" s="3"/>
      <c r="D994" s="91" t="s">
        <v>149</v>
      </c>
      <c r="E994" s="91" t="s">
        <v>2611</v>
      </c>
      <c r="F994" s="122">
        <v>2012</v>
      </c>
      <c r="G994" s="122" t="s">
        <v>786</v>
      </c>
      <c r="H994" s="122" t="s">
        <v>2524</v>
      </c>
      <c r="I994" s="122">
        <v>245</v>
      </c>
      <c r="J994" s="123"/>
      <c r="K994" s="123" t="s">
        <v>155</v>
      </c>
      <c r="L994" s="62"/>
      <c r="M994" s="3">
        <v>225</v>
      </c>
    </row>
    <row r="995" customHeight="1" spans="1:13">
      <c r="A995" s="162" t="e">
        <f t="shared" si="47"/>
        <v>#VALUE!</v>
      </c>
      <c r="B995" s="3"/>
      <c r="C995" s="3"/>
      <c r="D995" s="91" t="s">
        <v>21</v>
      </c>
      <c r="E995" s="91" t="s">
        <v>2612</v>
      </c>
      <c r="F995" s="3">
        <v>2020</v>
      </c>
      <c r="G995" s="3" t="s">
        <v>905</v>
      </c>
      <c r="H995" s="3" t="s">
        <v>2613</v>
      </c>
      <c r="I995" s="3">
        <v>278</v>
      </c>
      <c r="J995" s="3" t="s">
        <v>2614</v>
      </c>
      <c r="K995" s="3" t="s">
        <v>25</v>
      </c>
      <c r="M995" s="3">
        <v>225</v>
      </c>
    </row>
    <row r="996" customHeight="1" spans="1:13">
      <c r="A996" s="162" t="e">
        <f t="shared" si="47"/>
        <v>#VALUE!</v>
      </c>
      <c r="B996" s="3"/>
      <c r="C996" s="3"/>
      <c r="D996" s="91" t="s">
        <v>21</v>
      </c>
      <c r="E996" s="91" t="s">
        <v>2615</v>
      </c>
      <c r="F996" s="3">
        <v>2019</v>
      </c>
      <c r="G996" s="3" t="s">
        <v>905</v>
      </c>
      <c r="H996" s="3" t="s">
        <v>1786</v>
      </c>
      <c r="I996" s="3">
        <v>248</v>
      </c>
      <c r="K996" s="3" t="s">
        <v>30</v>
      </c>
      <c r="M996" s="3">
        <v>240</v>
      </c>
    </row>
    <row r="997" customHeight="1" spans="1:13">
      <c r="A997" s="162" t="e">
        <f t="shared" si="47"/>
        <v>#VALUE!</v>
      </c>
      <c r="B997" s="3"/>
      <c r="C997" s="3"/>
      <c r="D997" s="91" t="s">
        <v>21</v>
      </c>
      <c r="E997" s="91" t="s">
        <v>2616</v>
      </c>
      <c r="F997" s="3">
        <v>2019</v>
      </c>
      <c r="G997" s="3" t="s">
        <v>905</v>
      </c>
      <c r="H997" s="3" t="s">
        <v>1786</v>
      </c>
      <c r="I997" s="3">
        <v>248</v>
      </c>
      <c r="K997" s="3" t="s">
        <v>30</v>
      </c>
      <c r="M997" s="3">
        <v>240</v>
      </c>
    </row>
    <row r="998" customHeight="1" spans="1:13">
      <c r="A998" s="3">
        <v>12056</v>
      </c>
      <c r="D998" s="91" t="s">
        <v>21</v>
      </c>
      <c r="E998" s="91" t="s">
        <v>2617</v>
      </c>
      <c r="F998" s="3">
        <v>1988</v>
      </c>
      <c r="G998" s="3" t="s">
        <v>102</v>
      </c>
      <c r="H998" s="3" t="s">
        <v>2371</v>
      </c>
      <c r="J998" s="3">
        <v>20</v>
      </c>
      <c r="K998" s="3" t="s">
        <v>25</v>
      </c>
      <c r="M998" s="3">
        <v>240</v>
      </c>
    </row>
    <row r="999" customHeight="1" spans="1:13">
      <c r="A999" s="3">
        <v>12057</v>
      </c>
      <c r="D999" s="91" t="s">
        <v>21</v>
      </c>
      <c r="E999" s="91" t="s">
        <v>2618</v>
      </c>
      <c r="F999" s="3">
        <v>1988</v>
      </c>
      <c r="G999" s="3" t="s">
        <v>102</v>
      </c>
      <c r="H999" s="3" t="s">
        <v>2371</v>
      </c>
      <c r="J999" s="3">
        <v>20</v>
      </c>
      <c r="K999" s="3" t="s">
        <v>25</v>
      </c>
      <c r="M999" s="3">
        <v>240</v>
      </c>
    </row>
    <row r="1000" customHeight="1" spans="1:13">
      <c r="A1000" s="3">
        <v>12058</v>
      </c>
      <c r="D1000" s="91" t="s">
        <v>21</v>
      </c>
      <c r="E1000" s="91" t="s">
        <v>2619</v>
      </c>
      <c r="F1000" s="3">
        <v>1988</v>
      </c>
      <c r="G1000" s="3" t="s">
        <v>102</v>
      </c>
      <c r="H1000" s="3" t="s">
        <v>2371</v>
      </c>
      <c r="J1000" s="3">
        <v>20</v>
      </c>
      <c r="K1000" s="3" t="s">
        <v>25</v>
      </c>
      <c r="M1000" s="3">
        <v>240</v>
      </c>
    </row>
    <row r="1001" customHeight="1" spans="1:13">
      <c r="A1001" s="162">
        <f>A1000+1</f>
        <v>12059</v>
      </c>
      <c r="B1001" s="143"/>
      <c r="C1001" s="143"/>
      <c r="D1001" s="144" t="s">
        <v>21</v>
      </c>
      <c r="E1001" s="144" t="s">
        <v>2621</v>
      </c>
      <c r="F1001" s="140">
        <v>2020</v>
      </c>
      <c r="G1001" s="140" t="s">
        <v>786</v>
      </c>
      <c r="H1001" s="140" t="s">
        <v>2209</v>
      </c>
      <c r="I1001" s="140">
        <v>278</v>
      </c>
      <c r="J1001" s="140" t="s">
        <v>898</v>
      </c>
      <c r="K1001" s="140" t="s">
        <v>25</v>
      </c>
      <c r="M1001" s="3">
        <v>250</v>
      </c>
    </row>
    <row r="1002" customHeight="1" spans="1:13">
      <c r="A1002" s="162" t="e">
        <f>'Drop 1 Football'!A588+1</f>
        <v>#VALUE!</v>
      </c>
      <c r="D1002" s="144" t="s">
        <v>21</v>
      </c>
      <c r="E1002" s="91" t="s">
        <v>2622</v>
      </c>
      <c r="F1002" s="65">
        <v>2020</v>
      </c>
      <c r="G1002" s="45" t="s">
        <v>786</v>
      </c>
      <c r="H1002" s="45" t="s">
        <v>2526</v>
      </c>
      <c r="I1002" s="3">
        <v>278</v>
      </c>
      <c r="J1002" s="45" t="s">
        <v>1837</v>
      </c>
      <c r="K1002" s="65" t="s">
        <v>25</v>
      </c>
      <c r="M1002" s="3">
        <v>250</v>
      </c>
    </row>
    <row r="1003" customHeight="1" spans="1:13">
      <c r="A1003" s="162" t="e">
        <f t="shared" ref="A1003:A1006" si="48">A1002+1</f>
        <v>#VALUE!</v>
      </c>
      <c r="D1003" s="144" t="s">
        <v>21</v>
      </c>
      <c r="E1003" s="91" t="s">
        <v>2623</v>
      </c>
      <c r="F1003" s="65">
        <v>2020</v>
      </c>
      <c r="G1003" s="45" t="s">
        <v>786</v>
      </c>
      <c r="H1003" s="45" t="s">
        <v>2526</v>
      </c>
      <c r="I1003" s="3">
        <v>278</v>
      </c>
      <c r="J1003" s="45" t="s">
        <v>1837</v>
      </c>
      <c r="K1003" s="65" t="s">
        <v>25</v>
      </c>
      <c r="M1003" s="3">
        <v>250</v>
      </c>
    </row>
    <row r="1004" customHeight="1" spans="1:13">
      <c r="A1004" s="162" t="e">
        <f t="shared" si="48"/>
        <v>#VALUE!</v>
      </c>
      <c r="B1004" s="3"/>
      <c r="C1004" s="3"/>
      <c r="D1004" s="91" t="s">
        <v>21</v>
      </c>
      <c r="E1004" s="91" t="s">
        <v>2624</v>
      </c>
      <c r="F1004" s="122">
        <v>2020</v>
      </c>
      <c r="G1004" s="122" t="s">
        <v>786</v>
      </c>
      <c r="H1004" s="122" t="s">
        <v>2209</v>
      </c>
      <c r="I1004" s="122">
        <v>278</v>
      </c>
      <c r="J1004" s="123" t="s">
        <v>1731</v>
      </c>
      <c r="K1004" s="123" t="s">
        <v>25</v>
      </c>
      <c r="L1004" s="62"/>
      <c r="M1004" s="3">
        <v>260</v>
      </c>
    </row>
    <row r="1005" customHeight="1" spans="1:14">
      <c r="A1005" s="162" t="e">
        <f t="shared" si="48"/>
        <v>#VALUE!</v>
      </c>
      <c r="B1005" s="3"/>
      <c r="C1005" s="3"/>
      <c r="D1005" s="91" t="s">
        <v>21</v>
      </c>
      <c r="E1005" s="91" t="s">
        <v>2625</v>
      </c>
      <c r="F1005" s="63">
        <v>2009</v>
      </c>
      <c r="G1005" s="63" t="s">
        <v>2489</v>
      </c>
      <c r="H1005" s="63" t="s">
        <v>1804</v>
      </c>
      <c r="I1005" s="63">
        <v>303</v>
      </c>
      <c r="J1005" s="62"/>
      <c r="K1005" s="63" t="s">
        <v>30</v>
      </c>
      <c r="L1005" s="62"/>
      <c r="M1005" s="3">
        <v>275</v>
      </c>
      <c r="N1005" s="10"/>
    </row>
    <row r="1006" customHeight="1" spans="1:13">
      <c r="A1006" s="162" t="e">
        <f t="shared" si="48"/>
        <v>#VALUE!</v>
      </c>
      <c r="B1006" s="3"/>
      <c r="C1006" s="3"/>
      <c r="D1006" s="91" t="s">
        <v>21</v>
      </c>
      <c r="E1006" s="91" t="s">
        <v>2626</v>
      </c>
      <c r="F1006" s="66">
        <v>2019</v>
      </c>
      <c r="G1006" s="66" t="s">
        <v>305</v>
      </c>
      <c r="H1006" s="66" t="s">
        <v>1848</v>
      </c>
      <c r="I1006" s="66">
        <v>168</v>
      </c>
      <c r="J1006" s="66" t="s">
        <v>1981</v>
      </c>
      <c r="K1006" s="66" t="s">
        <v>30</v>
      </c>
      <c r="M1006" s="3">
        <v>275</v>
      </c>
    </row>
    <row r="1007" customHeight="1" spans="1:13">
      <c r="A1007" s="3">
        <v>11866</v>
      </c>
      <c r="D1007" s="91" t="s">
        <v>66</v>
      </c>
      <c r="E1007" s="91" t="s">
        <v>2627</v>
      </c>
      <c r="F1007" s="3">
        <v>1988</v>
      </c>
      <c r="G1007" s="3" t="s">
        <v>102</v>
      </c>
      <c r="H1007" s="3" t="s">
        <v>288</v>
      </c>
      <c r="I1007" s="3"/>
      <c r="J1007" s="3">
        <v>17</v>
      </c>
      <c r="K1007" s="3" t="s">
        <v>467</v>
      </c>
      <c r="M1007" s="3">
        <v>280</v>
      </c>
    </row>
    <row r="1008" customHeight="1" spans="1:13">
      <c r="A1008" s="162">
        <f t="shared" ref="A1008:A1011" si="49">A1007+1</f>
        <v>11867</v>
      </c>
      <c r="B1008" s="3"/>
      <c r="C1008" s="3"/>
      <c r="D1008" s="91" t="s">
        <v>21</v>
      </c>
      <c r="E1008" s="91" t="s">
        <v>2628</v>
      </c>
      <c r="F1008" s="122">
        <v>2018</v>
      </c>
      <c r="G1008" s="122" t="s">
        <v>305</v>
      </c>
      <c r="H1008" s="122" t="s">
        <v>1840</v>
      </c>
      <c r="I1008" s="122">
        <v>177</v>
      </c>
      <c r="J1008" s="123" t="s">
        <v>2478</v>
      </c>
      <c r="K1008" s="123" t="s">
        <v>25</v>
      </c>
      <c r="L1008" s="62"/>
      <c r="M1008" s="3">
        <v>300</v>
      </c>
    </row>
    <row r="1009" customHeight="1" spans="1:13">
      <c r="A1009" s="162">
        <f t="shared" si="49"/>
        <v>11868</v>
      </c>
      <c r="B1009" s="3"/>
      <c r="C1009" s="3"/>
      <c r="D1009" s="91" t="s">
        <v>21</v>
      </c>
      <c r="E1009" s="91" t="s">
        <v>2629</v>
      </c>
      <c r="F1009" s="120">
        <v>2019</v>
      </c>
      <c r="G1009" s="120" t="s">
        <v>119</v>
      </c>
      <c r="H1009" s="120" t="s">
        <v>1848</v>
      </c>
      <c r="I1009" s="120">
        <v>202</v>
      </c>
      <c r="J1009" s="121" t="s">
        <v>2630</v>
      </c>
      <c r="K1009" s="66" t="s">
        <v>30</v>
      </c>
      <c r="M1009" s="3">
        <v>300</v>
      </c>
    </row>
    <row r="1010" customHeight="1" spans="1:13">
      <c r="A1010" s="162">
        <f t="shared" si="49"/>
        <v>11869</v>
      </c>
      <c r="B1010" s="143"/>
      <c r="C1010" s="143"/>
      <c r="D1010" s="144" t="s">
        <v>21</v>
      </c>
      <c r="E1010" s="144" t="s">
        <v>2631</v>
      </c>
      <c r="F1010" s="140">
        <v>2020</v>
      </c>
      <c r="G1010" s="140" t="s">
        <v>786</v>
      </c>
      <c r="H1010" s="140" t="s">
        <v>2209</v>
      </c>
      <c r="I1010" s="140">
        <v>278</v>
      </c>
      <c r="J1010" s="140" t="s">
        <v>2632</v>
      </c>
      <c r="K1010" s="140" t="s">
        <v>25</v>
      </c>
      <c r="M1010" s="3">
        <v>300</v>
      </c>
    </row>
    <row r="1011" customHeight="1" spans="1:13">
      <c r="A1011" s="162">
        <f t="shared" si="49"/>
        <v>11870</v>
      </c>
      <c r="B1011" s="3"/>
      <c r="C1011" s="3"/>
      <c r="D1011" s="91" t="s">
        <v>21</v>
      </c>
      <c r="E1011" s="91" t="s">
        <v>2633</v>
      </c>
      <c r="F1011" s="3">
        <v>2020</v>
      </c>
      <c r="G1011" s="3" t="s">
        <v>319</v>
      </c>
      <c r="H1011" s="3" t="s">
        <v>2613</v>
      </c>
      <c r="I1011" s="3">
        <v>153</v>
      </c>
      <c r="J1011" s="3" t="s">
        <v>2610</v>
      </c>
      <c r="K1011" s="3" t="s">
        <v>30</v>
      </c>
      <c r="M1011" s="3">
        <v>325</v>
      </c>
    </row>
    <row r="1012" customHeight="1" spans="1:13">
      <c r="A1012" s="3">
        <v>12052</v>
      </c>
      <c r="D1012" s="91" t="s">
        <v>21</v>
      </c>
      <c r="E1012" s="91" t="s">
        <v>2634</v>
      </c>
      <c r="F1012" s="3">
        <v>1987</v>
      </c>
      <c r="G1012" s="3" t="s">
        <v>1969</v>
      </c>
      <c r="H1012" s="3" t="s">
        <v>288</v>
      </c>
      <c r="J1012" s="3">
        <v>2</v>
      </c>
      <c r="K1012" s="3" t="s">
        <v>72</v>
      </c>
      <c r="M1012" s="3">
        <v>325</v>
      </c>
    </row>
    <row r="1013" customHeight="1" spans="1:13">
      <c r="A1013" s="162">
        <f>A1012+1</f>
        <v>12053</v>
      </c>
      <c r="B1013" s="3"/>
      <c r="C1013" s="3"/>
      <c r="D1013" s="91" t="s">
        <v>21</v>
      </c>
      <c r="E1013" s="91" t="s">
        <v>2635</v>
      </c>
      <c r="F1013" s="59">
        <v>2019</v>
      </c>
      <c r="G1013" s="59" t="s">
        <v>305</v>
      </c>
      <c r="H1013" s="59" t="s">
        <v>1848</v>
      </c>
      <c r="I1013" s="59">
        <v>168</v>
      </c>
      <c r="J1013" s="59" t="s">
        <v>2478</v>
      </c>
      <c r="K1013" s="59" t="s">
        <v>30</v>
      </c>
      <c r="M1013" s="3">
        <v>335</v>
      </c>
    </row>
    <row r="1014" customHeight="1" spans="1:13">
      <c r="A1014" s="3" t="s">
        <v>2854</v>
      </c>
      <c r="D1014" s="91" t="s">
        <v>21</v>
      </c>
      <c r="E1014" s="91" t="s">
        <v>2636</v>
      </c>
      <c r="F1014" s="3">
        <v>2003</v>
      </c>
      <c r="G1014" s="3" t="s">
        <v>2637</v>
      </c>
      <c r="H1014" s="3" t="s">
        <v>1823</v>
      </c>
      <c r="I1014" s="3">
        <v>15</v>
      </c>
      <c r="J1014" s="3" t="s">
        <v>2596</v>
      </c>
      <c r="K1014" s="3" t="s">
        <v>30</v>
      </c>
      <c r="M1014" s="3">
        <v>350</v>
      </c>
    </row>
    <row r="1015" customHeight="1" spans="1:13">
      <c r="A1015" s="162" t="e">
        <f t="shared" ref="A1015:A1019" si="50">A1014+1</f>
        <v>#VALUE!</v>
      </c>
      <c r="B1015" s="3"/>
      <c r="C1015" s="3"/>
      <c r="D1015" s="91" t="s">
        <v>21</v>
      </c>
      <c r="E1015" s="91" t="s">
        <v>2638</v>
      </c>
      <c r="F1015" s="59">
        <v>2019</v>
      </c>
      <c r="G1015" s="59" t="s">
        <v>786</v>
      </c>
      <c r="H1015" s="59" t="s">
        <v>1848</v>
      </c>
      <c r="I1015" s="59">
        <v>249</v>
      </c>
      <c r="J1015" s="59" t="s">
        <v>2639</v>
      </c>
      <c r="K1015" s="59" t="s">
        <v>30</v>
      </c>
      <c r="M1015" s="3">
        <v>375</v>
      </c>
    </row>
    <row r="1016" customHeight="1" spans="1:14">
      <c r="A1016" s="162" t="e">
        <f t="shared" si="50"/>
        <v>#VALUE!</v>
      </c>
      <c r="B1016" s="3"/>
      <c r="C1016" s="3"/>
      <c r="D1016" s="91" t="s">
        <v>21</v>
      </c>
      <c r="E1016" s="91" t="s">
        <v>2640</v>
      </c>
      <c r="F1016" s="63">
        <v>2003</v>
      </c>
      <c r="G1016" s="63" t="s">
        <v>62</v>
      </c>
      <c r="H1016" s="63" t="s">
        <v>1823</v>
      </c>
      <c r="I1016" s="63">
        <v>221</v>
      </c>
      <c r="J1016" s="62"/>
      <c r="K1016" s="63" t="s">
        <v>72</v>
      </c>
      <c r="L1016" s="62"/>
      <c r="M1016" s="3">
        <v>400</v>
      </c>
      <c r="N1016" s="10"/>
    </row>
    <row r="1017" customHeight="1" spans="1:13">
      <c r="A1017" s="162" t="e">
        <f t="shared" si="50"/>
        <v>#VALUE!</v>
      </c>
      <c r="B1017" s="3"/>
      <c r="C1017" s="3"/>
      <c r="D1017" s="91" t="s">
        <v>21</v>
      </c>
      <c r="E1017" s="91" t="s">
        <v>2641</v>
      </c>
      <c r="F1017" s="122">
        <v>2018</v>
      </c>
      <c r="G1017" s="122" t="s">
        <v>954</v>
      </c>
      <c r="H1017" s="122" t="s">
        <v>1840</v>
      </c>
      <c r="I1017" s="122">
        <v>25</v>
      </c>
      <c r="J1017" s="123" t="s">
        <v>2642</v>
      </c>
      <c r="K1017" s="123" t="s">
        <v>862</v>
      </c>
      <c r="L1017" s="62"/>
      <c r="M1017" s="3">
        <v>400</v>
      </c>
    </row>
    <row r="1018" customHeight="1" spans="1:13">
      <c r="A1018" s="162" t="e">
        <f t="shared" si="50"/>
        <v>#VALUE!</v>
      </c>
      <c r="B1018" s="3"/>
      <c r="C1018" s="3"/>
      <c r="D1018" s="91" t="s">
        <v>21</v>
      </c>
      <c r="E1018" s="91" t="s">
        <v>2643</v>
      </c>
      <c r="F1018" s="3">
        <v>2020</v>
      </c>
      <c r="G1018" s="3" t="s">
        <v>319</v>
      </c>
      <c r="H1018" s="3" t="s">
        <v>2613</v>
      </c>
      <c r="I1018" s="3">
        <v>153</v>
      </c>
      <c r="J1018" s="3" t="s">
        <v>2204</v>
      </c>
      <c r="K1018" s="3" t="s">
        <v>30</v>
      </c>
      <c r="M1018" s="3">
        <v>400</v>
      </c>
    </row>
    <row r="1019" customHeight="1" spans="1:13">
      <c r="A1019" s="162" t="e">
        <f t="shared" si="50"/>
        <v>#VALUE!</v>
      </c>
      <c r="D1019" s="91" t="s">
        <v>21</v>
      </c>
      <c r="E1019" s="91" t="s">
        <v>2644</v>
      </c>
      <c r="F1019" s="65">
        <v>1988</v>
      </c>
      <c r="G1019" s="45" t="s">
        <v>102</v>
      </c>
      <c r="H1019" s="45" t="s">
        <v>2645</v>
      </c>
      <c r="I1019" s="3">
        <v>120</v>
      </c>
      <c r="J1019" s="45" t="s">
        <v>2646</v>
      </c>
      <c r="K1019" s="65" t="s">
        <v>25</v>
      </c>
      <c r="M1019" s="3">
        <v>400</v>
      </c>
    </row>
    <row r="1020" customHeight="1" spans="1:13">
      <c r="A1020" s="3">
        <v>12053</v>
      </c>
      <c r="D1020" s="91" t="s">
        <v>21</v>
      </c>
      <c r="E1020" s="91" t="s">
        <v>2647</v>
      </c>
      <c r="F1020" s="3">
        <v>1988</v>
      </c>
      <c r="G1020" s="3" t="s">
        <v>102</v>
      </c>
      <c r="H1020" s="3" t="s">
        <v>288</v>
      </c>
      <c r="J1020" s="3">
        <v>17</v>
      </c>
      <c r="K1020" s="3" t="s">
        <v>25</v>
      </c>
      <c r="M1020" s="3">
        <v>400</v>
      </c>
    </row>
    <row r="1021" customHeight="1" spans="1:13">
      <c r="A1021" s="3">
        <v>12054</v>
      </c>
      <c r="D1021" s="91" t="s">
        <v>21</v>
      </c>
      <c r="E1021" s="91" t="s">
        <v>2648</v>
      </c>
      <c r="F1021" s="3">
        <v>1988</v>
      </c>
      <c r="G1021" s="3" t="s">
        <v>102</v>
      </c>
      <c r="H1021" s="3" t="s">
        <v>288</v>
      </c>
      <c r="I1021" s="3" t="s">
        <v>1927</v>
      </c>
      <c r="J1021" s="3">
        <v>120</v>
      </c>
      <c r="K1021" s="3" t="s">
        <v>25</v>
      </c>
      <c r="M1021" s="3">
        <v>400</v>
      </c>
    </row>
    <row r="1022" customHeight="1" spans="1:13">
      <c r="A1022" s="3">
        <v>12055</v>
      </c>
      <c r="D1022" s="91" t="s">
        <v>21</v>
      </c>
      <c r="E1022" s="91" t="s">
        <v>2649</v>
      </c>
      <c r="F1022" s="3">
        <v>1988</v>
      </c>
      <c r="G1022" s="3" t="s">
        <v>102</v>
      </c>
      <c r="H1022" s="3" t="s">
        <v>288</v>
      </c>
      <c r="I1022" s="3" t="s">
        <v>1865</v>
      </c>
      <c r="J1022" s="3">
        <v>120</v>
      </c>
      <c r="K1022" s="3" t="s">
        <v>25</v>
      </c>
      <c r="M1022" s="3">
        <v>400</v>
      </c>
    </row>
    <row r="1023" customHeight="1" spans="1:13">
      <c r="A1023" s="3">
        <v>12063</v>
      </c>
      <c r="D1023" s="91" t="s">
        <v>21</v>
      </c>
      <c r="E1023" s="91" t="s">
        <v>2650</v>
      </c>
      <c r="F1023" s="3">
        <v>1988</v>
      </c>
      <c r="G1023" s="3" t="s">
        <v>102</v>
      </c>
      <c r="H1023" s="3" t="s">
        <v>288</v>
      </c>
      <c r="J1023" s="3">
        <v>17</v>
      </c>
      <c r="K1023" s="3" t="s">
        <v>25</v>
      </c>
      <c r="M1023" s="3">
        <v>400</v>
      </c>
    </row>
    <row r="1024" customHeight="1" spans="1:13">
      <c r="A1024" s="162">
        <f>A1023+1</f>
        <v>12064</v>
      </c>
      <c r="B1024" s="3"/>
      <c r="C1024" s="3"/>
      <c r="D1024" s="91" t="s">
        <v>21</v>
      </c>
      <c r="E1024" s="91" t="s">
        <v>2651</v>
      </c>
      <c r="F1024" s="63">
        <v>2018</v>
      </c>
      <c r="G1024" s="63" t="s">
        <v>786</v>
      </c>
      <c r="H1024" s="63" t="s">
        <v>1840</v>
      </c>
      <c r="I1024" s="63">
        <v>280</v>
      </c>
      <c r="J1024" s="62"/>
      <c r="K1024" s="63" t="s">
        <v>30</v>
      </c>
      <c r="L1024" s="62"/>
      <c r="M1024" s="3">
        <v>425</v>
      </c>
    </row>
    <row r="1025" customHeight="1" spans="1:13">
      <c r="A1025" s="162" t="e">
        <f>'Drop 1 Football'!A387+1</f>
        <v>#VALUE!</v>
      </c>
      <c r="B1025" s="3"/>
      <c r="C1025" s="3"/>
      <c r="D1025" s="91" t="s">
        <v>21</v>
      </c>
      <c r="E1025" s="91" t="s">
        <v>2652</v>
      </c>
      <c r="F1025" s="3">
        <v>2019</v>
      </c>
      <c r="G1025" s="3" t="s">
        <v>2012</v>
      </c>
      <c r="H1025" s="3" t="s">
        <v>1848</v>
      </c>
      <c r="I1025" s="3">
        <v>168</v>
      </c>
      <c r="J1025" s="3" t="s">
        <v>2653</v>
      </c>
      <c r="K1025" s="3" t="s">
        <v>30</v>
      </c>
      <c r="M1025" s="3">
        <v>450</v>
      </c>
    </row>
    <row r="1026" customHeight="1" spans="1:13">
      <c r="A1026" s="3">
        <v>12051</v>
      </c>
      <c r="D1026" s="91" t="s">
        <v>21</v>
      </c>
      <c r="E1026" s="91" t="s">
        <v>2654</v>
      </c>
      <c r="F1026" s="3">
        <v>1987</v>
      </c>
      <c r="G1026" s="3" t="s">
        <v>102</v>
      </c>
      <c r="H1026" s="3" t="s">
        <v>288</v>
      </c>
      <c r="J1026" s="3">
        <v>59</v>
      </c>
      <c r="K1026" s="3" t="s">
        <v>72</v>
      </c>
      <c r="M1026" s="3">
        <v>550</v>
      </c>
    </row>
    <row r="1027" customHeight="1" spans="1:13">
      <c r="A1027" s="3">
        <v>11765</v>
      </c>
      <c r="D1027" s="91" t="s">
        <v>21</v>
      </c>
      <c r="E1027" s="91" t="s">
        <v>2655</v>
      </c>
      <c r="F1027" s="3">
        <v>2020</v>
      </c>
      <c r="G1027" s="3" t="s">
        <v>319</v>
      </c>
      <c r="H1027" s="3" t="s">
        <v>2455</v>
      </c>
      <c r="I1027" s="3" t="s">
        <v>2656</v>
      </c>
      <c r="J1027" s="3" t="s">
        <v>2657</v>
      </c>
      <c r="K1027" s="3" t="s">
        <v>25</v>
      </c>
      <c r="M1027" s="3">
        <v>650</v>
      </c>
    </row>
    <row r="1028" customHeight="1" spans="1:13">
      <c r="A1028" s="162" t="e">
        <f>'Drop 1 Football'!A437+1</f>
        <v>#VALUE!</v>
      </c>
      <c r="B1028" s="3"/>
      <c r="C1028" s="3"/>
      <c r="D1028" s="91" t="s">
        <v>21</v>
      </c>
      <c r="E1028" s="91" t="s">
        <v>2658</v>
      </c>
      <c r="F1028" s="3">
        <v>2020</v>
      </c>
      <c r="G1028" s="3" t="s">
        <v>905</v>
      </c>
      <c r="H1028" s="3" t="s">
        <v>2613</v>
      </c>
      <c r="I1028" s="3">
        <v>278</v>
      </c>
      <c r="J1028" s="3" t="s">
        <v>2614</v>
      </c>
      <c r="K1028" s="3" t="s">
        <v>30</v>
      </c>
      <c r="M1028" s="3">
        <v>900</v>
      </c>
    </row>
    <row r="1029" customHeight="1" spans="1:13">
      <c r="A1029" s="162" t="e">
        <f>'Drop 1 Football'!A476+1</f>
        <v>#VALUE!</v>
      </c>
      <c r="B1029" s="140"/>
      <c r="C1029" s="140"/>
      <c r="D1029" s="144" t="s">
        <v>66</v>
      </c>
      <c r="E1029" s="144" t="s">
        <v>2659</v>
      </c>
      <c r="F1029" s="140">
        <v>2013</v>
      </c>
      <c r="G1029" s="140" t="s">
        <v>2660</v>
      </c>
      <c r="H1029" s="140" t="s">
        <v>2487</v>
      </c>
      <c r="I1029" s="140" t="s">
        <v>2661</v>
      </c>
      <c r="J1029" s="140" t="s">
        <v>173</v>
      </c>
      <c r="K1029" s="140" t="s">
        <v>2662</v>
      </c>
      <c r="M1029" s="3">
        <v>1000</v>
      </c>
    </row>
    <row r="1030" customHeight="1" spans="1:13">
      <c r="A1030" s="162" t="e">
        <f>A1029+1</f>
        <v>#VALUE!</v>
      </c>
      <c r="B1030" s="140"/>
      <c r="C1030" s="140"/>
      <c r="D1030" s="144" t="s">
        <v>21</v>
      </c>
      <c r="E1030" s="144" t="s">
        <v>2663</v>
      </c>
      <c r="F1030" s="140">
        <v>2016</v>
      </c>
      <c r="G1030" s="140" t="s">
        <v>2664</v>
      </c>
      <c r="H1030" s="140" t="s">
        <v>1795</v>
      </c>
      <c r="I1030" s="140">
        <v>1</v>
      </c>
      <c r="J1030" s="140" t="s">
        <v>2665</v>
      </c>
      <c r="K1030" s="140" t="s">
        <v>72</v>
      </c>
      <c r="M1030" s="3">
        <v>1250</v>
      </c>
    </row>
    <row r="1031" customHeight="1" spans="1:13">
      <c r="A1031" s="162">
        <f>'Drop 1 Baseball'!A122+1</f>
        <v>11707</v>
      </c>
      <c r="B1031" s="3"/>
      <c r="C1031" s="3"/>
      <c r="D1031" s="91" t="s">
        <v>21</v>
      </c>
      <c r="E1031" s="91" t="s">
        <v>2666</v>
      </c>
      <c r="F1031" s="3">
        <v>2019</v>
      </c>
      <c r="G1031" s="3" t="s">
        <v>1161</v>
      </c>
      <c r="H1031" s="3" t="s">
        <v>1848</v>
      </c>
      <c r="I1031" s="3">
        <v>219</v>
      </c>
      <c r="J1031" s="3" t="s">
        <v>2667</v>
      </c>
      <c r="K1031" s="3" t="s">
        <v>30</v>
      </c>
      <c r="M1031" s="3">
        <v>1850</v>
      </c>
    </row>
    <row r="1032" customHeight="1" spans="1:13">
      <c r="A1032" s="162" t="e">
        <f>'Drop 1 TCG'!A70+1</f>
        <v>#VALUE!</v>
      </c>
      <c r="D1032" s="91" t="s">
        <v>149</v>
      </c>
      <c r="E1032" s="91" t="s">
        <v>2668</v>
      </c>
      <c r="F1032" s="3">
        <v>2012</v>
      </c>
      <c r="G1032" s="3" t="s">
        <v>786</v>
      </c>
      <c r="H1032" s="3" t="s">
        <v>1817</v>
      </c>
      <c r="I1032" s="3">
        <v>72</v>
      </c>
      <c r="J1032" s="3" t="s">
        <v>898</v>
      </c>
      <c r="K1032" s="3" t="s">
        <v>155</v>
      </c>
      <c r="M1032" s="3">
        <v>5000</v>
      </c>
    </row>
    <row r="1033" customHeight="1" spans="13:13">
      <c r="M1033" s="6" t="e">
        <f>SUM(#REF!)</f>
        <v>#REF!</v>
      </c>
    </row>
    <row r="1034" customHeight="1" spans="1:19">
      <c r="A1034" s="52" t="s">
        <v>13</v>
      </c>
      <c r="B1034" s="52"/>
      <c r="C1034" s="52" t="s">
        <v>3071</v>
      </c>
      <c r="D1034" s="161" t="s">
        <v>1</v>
      </c>
      <c r="E1034" s="161" t="s">
        <v>2</v>
      </c>
      <c r="F1034" s="52" t="s">
        <v>3</v>
      </c>
      <c r="G1034" s="52" t="s">
        <v>4</v>
      </c>
      <c r="H1034" s="52" t="s">
        <v>5</v>
      </c>
      <c r="I1034" s="52" t="s">
        <v>6</v>
      </c>
      <c r="J1034" s="52" t="s">
        <v>7</v>
      </c>
      <c r="K1034" s="52" t="s">
        <v>8</v>
      </c>
      <c r="M1034" s="3" t="s">
        <v>14</v>
      </c>
      <c r="N1034" s="3" t="s">
        <v>1779</v>
      </c>
      <c r="P1034" s="229" t="s">
        <v>1780</v>
      </c>
      <c r="Q1034" s="229" t="s">
        <v>1781</v>
      </c>
      <c r="R1034" s="229" t="s">
        <v>1782</v>
      </c>
      <c r="S1034" s="1" t="s">
        <v>1783</v>
      </c>
    </row>
    <row r="1035" customHeight="1" spans="16:18">
      <c r="P1035" s="187">
        <f>COUNTA(A1036:A3032)</f>
        <v>13</v>
      </c>
      <c r="Q1035" s="234">
        <f>SUM(M1036:M3032)</f>
        <v>0</v>
      </c>
      <c r="R1035" s="187"/>
    </row>
    <row r="1036" customHeight="1" spans="1:11">
      <c r="A1036" s="255"/>
      <c r="B1036" s="259"/>
      <c r="C1036" s="259"/>
      <c r="D1036" s="257"/>
      <c r="E1036" s="257"/>
      <c r="F1036" s="256"/>
      <c r="G1036" s="256"/>
      <c r="H1036" s="256"/>
      <c r="I1036" s="256"/>
      <c r="J1036" s="256"/>
      <c r="K1036" s="256"/>
    </row>
    <row r="1037" customHeight="1" spans="1:11">
      <c r="A1037" s="3">
        <v>11775</v>
      </c>
      <c r="D1037" s="91" t="s">
        <v>149</v>
      </c>
      <c r="E1037" s="91" t="s">
        <v>3072</v>
      </c>
      <c r="F1037" s="3">
        <v>2015</v>
      </c>
      <c r="G1037" s="3" t="s">
        <v>905</v>
      </c>
      <c r="H1037" s="3" t="s">
        <v>3073</v>
      </c>
      <c r="I1037" s="3" t="s">
        <v>3074</v>
      </c>
      <c r="J1037" s="3">
        <v>328</v>
      </c>
      <c r="K1037" s="3" t="s">
        <v>155</v>
      </c>
    </row>
    <row r="1038" customHeight="1" spans="1:11">
      <c r="A1038" s="3">
        <v>11776</v>
      </c>
      <c r="D1038" s="91" t="s">
        <v>149</v>
      </c>
      <c r="E1038" s="91" t="s">
        <v>3075</v>
      </c>
      <c r="F1038" s="3">
        <v>2015</v>
      </c>
      <c r="G1038" s="3" t="s">
        <v>905</v>
      </c>
      <c r="H1038" s="3" t="s">
        <v>3073</v>
      </c>
      <c r="I1038" s="3" t="s">
        <v>3076</v>
      </c>
      <c r="J1038" s="3">
        <v>328</v>
      </c>
      <c r="K1038" s="3" t="s">
        <v>155</v>
      </c>
    </row>
    <row r="1039" customHeight="1" spans="1:11">
      <c r="A1039" s="135"/>
      <c r="B1039" s="247"/>
      <c r="C1039" s="247"/>
      <c r="D1039" s="245" t="s">
        <v>21</v>
      </c>
      <c r="E1039" s="245"/>
      <c r="F1039" s="247"/>
      <c r="G1039" s="247"/>
      <c r="H1039" s="247"/>
      <c r="I1039" s="247"/>
      <c r="J1039" s="247"/>
      <c r="K1039" s="247"/>
    </row>
    <row r="1040" customHeight="1" spans="1:5">
      <c r="A1040" s="3">
        <v>12109</v>
      </c>
      <c r="D1040" s="91"/>
      <c r="E1040" s="91"/>
    </row>
    <row r="1041" customHeight="1" spans="1:11">
      <c r="A1041" s="3">
        <v>12200</v>
      </c>
      <c r="D1041" s="91" t="s">
        <v>21</v>
      </c>
      <c r="E1041" s="91" t="s">
        <v>3077</v>
      </c>
      <c r="F1041" s="3">
        <v>2019</v>
      </c>
      <c r="G1041" s="3" t="s">
        <v>2523</v>
      </c>
      <c r="H1041" s="3" t="s">
        <v>1859</v>
      </c>
      <c r="I1041" s="3">
        <v>251</v>
      </c>
      <c r="J1041" s="3" t="s">
        <v>105</v>
      </c>
      <c r="K1041" s="3" t="s">
        <v>25</v>
      </c>
    </row>
    <row r="1042" customHeight="1" spans="1:11">
      <c r="A1042" s="3">
        <v>12201</v>
      </c>
      <c r="D1042" s="91" t="s">
        <v>21</v>
      </c>
      <c r="E1042" s="91" t="s">
        <v>3078</v>
      </c>
      <c r="F1042" s="3">
        <v>2019</v>
      </c>
      <c r="G1042" s="3" t="s">
        <v>786</v>
      </c>
      <c r="H1042" s="3" t="s">
        <v>1862</v>
      </c>
      <c r="I1042" s="3">
        <v>257</v>
      </c>
      <c r="J1042" s="3" t="s">
        <v>105</v>
      </c>
      <c r="K1042" s="3" t="s">
        <v>25</v>
      </c>
    </row>
    <row r="1043" customHeight="1" spans="1:11">
      <c r="A1043" s="3">
        <v>12202</v>
      </c>
      <c r="D1043" s="91" t="s">
        <v>21</v>
      </c>
      <c r="E1043" s="91" t="s">
        <v>3079</v>
      </c>
      <c r="F1043" s="3">
        <v>2019</v>
      </c>
      <c r="G1043" s="3" t="s">
        <v>1995</v>
      </c>
      <c r="H1043" s="3" t="s">
        <v>2697</v>
      </c>
      <c r="I1043" s="3">
        <v>224</v>
      </c>
      <c r="J1043" s="3" t="s">
        <v>105</v>
      </c>
      <c r="K1043" s="3" t="s">
        <v>25</v>
      </c>
    </row>
    <row r="1044" customHeight="1" spans="1:11">
      <c r="A1044" s="3">
        <v>12203</v>
      </c>
      <c r="D1044" s="91" t="s">
        <v>21</v>
      </c>
      <c r="E1044" s="91" t="s">
        <v>3080</v>
      </c>
      <c r="F1044" s="3">
        <v>2019</v>
      </c>
      <c r="G1044" s="3" t="s">
        <v>786</v>
      </c>
      <c r="H1044" s="3" t="s">
        <v>1859</v>
      </c>
      <c r="I1044" s="3">
        <v>288</v>
      </c>
      <c r="J1044" s="3" t="s">
        <v>105</v>
      </c>
      <c r="K1044" s="3" t="s">
        <v>25</v>
      </c>
    </row>
    <row r="1045" customHeight="1" spans="1:11">
      <c r="A1045" s="3">
        <v>12204</v>
      </c>
      <c r="D1045" s="91" t="s">
        <v>21</v>
      </c>
      <c r="E1045" s="91" t="s">
        <v>3081</v>
      </c>
      <c r="F1045" s="3">
        <v>2019</v>
      </c>
      <c r="G1045" s="3" t="s">
        <v>786</v>
      </c>
      <c r="H1045" s="3" t="s">
        <v>1859</v>
      </c>
      <c r="I1045" s="3">
        <v>288</v>
      </c>
      <c r="J1045" s="3" t="s">
        <v>105</v>
      </c>
      <c r="K1045" s="3" t="s">
        <v>25</v>
      </c>
    </row>
    <row r="1046" customHeight="1" spans="1:11">
      <c r="A1046" s="3">
        <v>12210</v>
      </c>
      <c r="D1046" s="91" t="s">
        <v>21</v>
      </c>
      <c r="E1046" s="91" t="s">
        <v>3082</v>
      </c>
      <c r="F1046" s="3">
        <v>2019</v>
      </c>
      <c r="G1046" s="3" t="s">
        <v>1852</v>
      </c>
      <c r="H1046" s="3" t="s">
        <v>2697</v>
      </c>
      <c r="I1046" s="3">
        <v>224</v>
      </c>
      <c r="J1046" s="3" t="s">
        <v>105</v>
      </c>
      <c r="K1046" s="3" t="s">
        <v>25</v>
      </c>
    </row>
    <row r="1047" customHeight="1" spans="1:11">
      <c r="A1047" s="3">
        <v>12213</v>
      </c>
      <c r="D1047" s="91" t="s">
        <v>21</v>
      </c>
      <c r="E1047" s="91" t="s">
        <v>3083</v>
      </c>
      <c r="F1047" s="3">
        <v>2019</v>
      </c>
      <c r="G1047" s="3" t="s">
        <v>954</v>
      </c>
      <c r="H1047" s="3" t="s">
        <v>3084</v>
      </c>
      <c r="I1047" s="3">
        <v>80</v>
      </c>
      <c r="J1047" s="3" t="s">
        <v>1349</v>
      </c>
      <c r="K1047" s="3" t="s">
        <v>25</v>
      </c>
    </row>
    <row r="1048" customHeight="1" spans="1:25">
      <c r="A1048" s="135" t="s">
        <v>2854</v>
      </c>
      <c r="B1048" s="247"/>
      <c r="C1048" s="247"/>
      <c r="D1048" s="245" t="s">
        <v>66</v>
      </c>
      <c r="E1048" s="245" t="s">
        <v>1709</v>
      </c>
      <c r="F1048" s="135">
        <v>2020</v>
      </c>
      <c r="G1048" s="135" t="s">
        <v>305</v>
      </c>
      <c r="H1048" s="135" t="s">
        <v>982</v>
      </c>
      <c r="I1048" s="135" t="s">
        <v>1710</v>
      </c>
      <c r="J1048" s="135" t="s">
        <v>1711</v>
      </c>
      <c r="K1048" s="135" t="s">
        <v>808</v>
      </c>
      <c r="L1048" s="247"/>
      <c r="M1048" s="247"/>
      <c r="N1048" s="247"/>
      <c r="O1048" s="247"/>
      <c r="P1048" s="247"/>
      <c r="Q1048" s="247"/>
      <c r="R1048" s="247"/>
      <c r="S1048" s="247"/>
      <c r="T1048" s="247"/>
      <c r="U1048" s="247"/>
      <c r="V1048" s="247"/>
      <c r="W1048" s="247"/>
      <c r="X1048" s="247"/>
      <c r="Y1048" s="247"/>
    </row>
    <row r="1049" customHeight="1" spans="1:17">
      <c r="A1049" s="186" t="s">
        <v>2854</v>
      </c>
      <c r="B1049" s="187"/>
      <c r="C1049" s="187"/>
      <c r="D1049" s="283"/>
      <c r="E1049" s="284" t="s">
        <v>3085</v>
      </c>
      <c r="F1049" s="186">
        <v>1989</v>
      </c>
      <c r="G1049" s="186" t="s">
        <v>102</v>
      </c>
      <c r="H1049" s="186" t="s">
        <v>288</v>
      </c>
      <c r="I1049" s="186">
        <v>3</v>
      </c>
      <c r="J1049" s="186" t="s">
        <v>1567</v>
      </c>
      <c r="K1049" s="186" t="s">
        <v>498</v>
      </c>
      <c r="L1049" s="187"/>
      <c r="M1049" s="187"/>
      <c r="N1049" s="187"/>
      <c r="O1049" s="187"/>
      <c r="P1049" s="187"/>
      <c r="Q1049" s="187"/>
    </row>
    <row r="1050" customHeight="1" spans="1:25">
      <c r="A1050" s="186" t="s">
        <v>2854</v>
      </c>
      <c r="B1050" s="187"/>
      <c r="C1050" s="187"/>
      <c r="D1050" s="283"/>
      <c r="E1050" s="284" t="s">
        <v>3086</v>
      </c>
      <c r="F1050" s="186">
        <v>1990</v>
      </c>
      <c r="G1050" s="186" t="s">
        <v>102</v>
      </c>
      <c r="H1050" s="186" t="s">
        <v>288</v>
      </c>
      <c r="I1050" s="186">
        <v>5</v>
      </c>
      <c r="J1050" s="186" t="s">
        <v>1927</v>
      </c>
      <c r="K1050" s="186" t="s">
        <v>498</v>
      </c>
      <c r="L1050" s="187"/>
      <c r="M1050" s="187"/>
      <c r="N1050" s="187"/>
      <c r="O1050" s="187"/>
      <c r="P1050" s="187"/>
      <c r="Q1050" s="187"/>
      <c r="R1050" s="187"/>
      <c r="S1050" s="187"/>
      <c r="T1050" s="187"/>
      <c r="U1050" s="187"/>
      <c r="V1050" s="187"/>
      <c r="W1050" s="187"/>
      <c r="X1050" s="187"/>
      <c r="Y1050" s="187"/>
    </row>
  </sheetData>
  <conditionalFormatting sqref="M3:M1099">
    <cfRule type="cellIs" dxfId="4" priority="1" operator="between">
      <formula>1</formula>
      <formula>19</formula>
    </cfRule>
    <cfRule type="cellIs" dxfId="5" priority="2" operator="between">
      <formula>20</formula>
      <formula>50</formula>
    </cfRule>
    <cfRule type="cellIs" dxfId="6" priority="3" operator="between">
      <formula>51</formula>
      <formula>120</formula>
    </cfRule>
    <cfRule type="cellIs" dxfId="7" priority="4" operator="between">
      <formula>121</formula>
      <formula>249</formula>
    </cfRule>
    <cfRule type="cellIs" dxfId="8" priority="5" operator="greaterThan">
      <formula>249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2048"/>
  <sheetViews>
    <sheetView workbookViewId="0">
      <selection activeCell="A1" sqref="A1"/>
    </sheetView>
  </sheetViews>
  <sheetFormatPr defaultColWidth="12.6285714285714" defaultRowHeight="15.75" customHeight="1"/>
  <sheetData>
    <row r="1" customHeight="1" spans="1:13">
      <c r="A1" s="162" t="e">
        <f>#REF!+1</f>
        <v>#REF!</v>
      </c>
      <c r="B1" s="3"/>
      <c r="C1" s="3"/>
      <c r="D1" s="91" t="s">
        <v>21</v>
      </c>
      <c r="E1" s="91" t="s">
        <v>2677</v>
      </c>
      <c r="F1" s="63">
        <v>2019</v>
      </c>
      <c r="G1" s="63" t="s">
        <v>956</v>
      </c>
      <c r="H1" s="63" t="s">
        <v>2678</v>
      </c>
      <c r="I1" s="63">
        <v>72</v>
      </c>
      <c r="J1" s="62"/>
      <c r="K1" s="63" t="s">
        <v>72</v>
      </c>
      <c r="L1" s="62"/>
      <c r="M1" s="3">
        <v>1</v>
      </c>
    </row>
    <row r="2" customHeight="1" spans="1:13">
      <c r="A2" s="162" t="e">
        <f t="shared" ref="A2:A14" si="0">A1+1</f>
        <v>#REF!</v>
      </c>
      <c r="B2" s="3"/>
      <c r="C2" s="3"/>
      <c r="D2" s="91" t="s">
        <v>16</v>
      </c>
      <c r="E2" s="91" t="s">
        <v>2679</v>
      </c>
      <c r="F2" s="63">
        <v>2019</v>
      </c>
      <c r="G2" s="63" t="s">
        <v>956</v>
      </c>
      <c r="H2" s="63" t="s">
        <v>1449</v>
      </c>
      <c r="I2" s="63">
        <v>555</v>
      </c>
      <c r="J2" s="63" t="s">
        <v>2680</v>
      </c>
      <c r="K2" s="63" t="s">
        <v>60</v>
      </c>
      <c r="L2" s="62"/>
      <c r="M2" s="3">
        <v>3</v>
      </c>
    </row>
    <row r="3" customHeight="1" spans="1:13">
      <c r="A3" s="162" t="e">
        <f t="shared" si="0"/>
        <v>#REF!</v>
      </c>
      <c r="B3" s="3"/>
      <c r="C3" s="3"/>
      <c r="D3" s="91" t="s">
        <v>16</v>
      </c>
      <c r="E3" s="91" t="s">
        <v>2681</v>
      </c>
      <c r="F3" s="63">
        <v>2019</v>
      </c>
      <c r="G3" s="63" t="s">
        <v>1852</v>
      </c>
      <c r="H3" s="63" t="s">
        <v>1449</v>
      </c>
      <c r="I3" s="63">
        <v>8</v>
      </c>
      <c r="J3" s="63" t="s">
        <v>1860</v>
      </c>
      <c r="K3" s="63" t="s">
        <v>63</v>
      </c>
      <c r="L3" s="62"/>
      <c r="M3" s="3">
        <v>3</v>
      </c>
    </row>
    <row r="4" customHeight="1" spans="1:13">
      <c r="A4" s="162" t="e">
        <f t="shared" si="0"/>
        <v>#REF!</v>
      </c>
      <c r="B4" s="3"/>
      <c r="C4" s="3"/>
      <c r="D4" s="91" t="s">
        <v>16</v>
      </c>
      <c r="E4" s="91" t="s">
        <v>2682</v>
      </c>
      <c r="F4" s="63">
        <v>2019</v>
      </c>
      <c r="G4" s="63" t="s">
        <v>2683</v>
      </c>
      <c r="H4" s="63" t="s">
        <v>1823</v>
      </c>
      <c r="I4" s="63">
        <v>14</v>
      </c>
      <c r="J4" s="62"/>
      <c r="K4" s="63" t="s">
        <v>60</v>
      </c>
      <c r="L4" s="62"/>
      <c r="M4" s="3">
        <v>3</v>
      </c>
    </row>
    <row r="5" customHeight="1" spans="1:13">
      <c r="A5" s="162" t="e">
        <f t="shared" si="0"/>
        <v>#REF!</v>
      </c>
      <c r="B5" s="3"/>
      <c r="C5" s="3"/>
      <c r="D5" s="91" t="s">
        <v>21</v>
      </c>
      <c r="E5" s="91" t="s">
        <v>2684</v>
      </c>
      <c r="F5" s="59">
        <v>2019</v>
      </c>
      <c r="G5" s="59" t="s">
        <v>1099</v>
      </c>
      <c r="H5" s="59" t="s">
        <v>1836</v>
      </c>
      <c r="I5" s="59">
        <v>182</v>
      </c>
      <c r="J5" s="60"/>
      <c r="K5" s="59" t="s">
        <v>30</v>
      </c>
      <c r="M5" s="3">
        <v>3</v>
      </c>
    </row>
    <row r="6" customHeight="1" spans="1:13">
      <c r="A6" s="162" t="e">
        <f t="shared" si="0"/>
        <v>#REF!</v>
      </c>
      <c r="B6" s="3"/>
      <c r="C6" s="3"/>
      <c r="D6" s="91" t="s">
        <v>21</v>
      </c>
      <c r="E6" s="91" t="s">
        <v>2685</v>
      </c>
      <c r="F6" s="63">
        <v>2019</v>
      </c>
      <c r="G6" s="63" t="s">
        <v>956</v>
      </c>
      <c r="H6" s="63" t="s">
        <v>2686</v>
      </c>
      <c r="I6" s="63">
        <v>134</v>
      </c>
      <c r="J6" s="62"/>
      <c r="K6" s="63" t="s">
        <v>25</v>
      </c>
      <c r="L6" s="62"/>
      <c r="M6" s="3">
        <v>4</v>
      </c>
    </row>
    <row r="7" customHeight="1" spans="1:13">
      <c r="A7" s="162" t="e">
        <f t="shared" si="0"/>
        <v>#REF!</v>
      </c>
      <c r="B7" s="3"/>
      <c r="C7" s="3"/>
      <c r="D7" s="91" t="s">
        <v>16</v>
      </c>
      <c r="E7" s="91" t="s">
        <v>2687</v>
      </c>
      <c r="F7" s="63">
        <v>2018</v>
      </c>
      <c r="G7" s="63" t="s">
        <v>786</v>
      </c>
      <c r="H7" s="63" t="s">
        <v>2688</v>
      </c>
      <c r="I7" s="63">
        <v>25</v>
      </c>
      <c r="J7" s="63" t="s">
        <v>2689</v>
      </c>
      <c r="K7" s="63" t="s">
        <v>63</v>
      </c>
      <c r="L7" s="62"/>
      <c r="M7" s="3">
        <v>5</v>
      </c>
    </row>
    <row r="8" customHeight="1" spans="1:13">
      <c r="A8" s="162" t="e">
        <f t="shared" si="0"/>
        <v>#REF!</v>
      </c>
      <c r="B8" s="3"/>
      <c r="C8" s="3"/>
      <c r="D8" s="91" t="s">
        <v>161</v>
      </c>
      <c r="E8" s="91" t="s">
        <v>2690</v>
      </c>
      <c r="F8" s="63">
        <v>2019</v>
      </c>
      <c r="G8" s="63" t="s">
        <v>1995</v>
      </c>
      <c r="H8" s="63" t="s">
        <v>2691</v>
      </c>
      <c r="I8" s="63">
        <v>206</v>
      </c>
      <c r="J8" s="62"/>
      <c r="K8" s="63" t="s">
        <v>72</v>
      </c>
      <c r="L8" s="62"/>
      <c r="M8" s="3">
        <v>5</v>
      </c>
    </row>
    <row r="9" customHeight="1" spans="1:13">
      <c r="A9" s="162" t="e">
        <f t="shared" si="0"/>
        <v>#REF!</v>
      </c>
      <c r="B9" s="3"/>
      <c r="C9" s="3"/>
      <c r="D9" s="91" t="s">
        <v>21</v>
      </c>
      <c r="E9" s="91" t="s">
        <v>2692</v>
      </c>
      <c r="F9" s="63">
        <v>2019</v>
      </c>
      <c r="G9" s="63" t="s">
        <v>956</v>
      </c>
      <c r="H9" s="63" t="s">
        <v>2693</v>
      </c>
      <c r="I9" s="63">
        <v>111</v>
      </c>
      <c r="J9" s="62"/>
      <c r="K9" s="63" t="s">
        <v>25</v>
      </c>
      <c r="L9" s="62"/>
      <c r="M9" s="3">
        <v>5</v>
      </c>
    </row>
    <row r="10" customHeight="1" spans="1:13">
      <c r="A10" s="162" t="e">
        <f t="shared" si="0"/>
        <v>#REF!</v>
      </c>
      <c r="B10" s="3"/>
      <c r="C10" s="3"/>
      <c r="D10" s="91" t="s">
        <v>21</v>
      </c>
      <c r="E10" s="91" t="s">
        <v>2694</v>
      </c>
      <c r="F10" s="63">
        <v>2019</v>
      </c>
      <c r="G10" s="63" t="s">
        <v>956</v>
      </c>
      <c r="H10" s="63" t="s">
        <v>2693</v>
      </c>
      <c r="I10" s="63">
        <v>111</v>
      </c>
      <c r="J10" s="62"/>
      <c r="K10" s="63" t="s">
        <v>25</v>
      </c>
      <c r="L10" s="62"/>
      <c r="M10" s="3">
        <v>5</v>
      </c>
    </row>
    <row r="11" customHeight="1" spans="1:13">
      <c r="A11" s="162" t="e">
        <f t="shared" si="0"/>
        <v>#REF!</v>
      </c>
      <c r="B11" s="3"/>
      <c r="C11" s="3"/>
      <c r="D11" s="91" t="s">
        <v>21</v>
      </c>
      <c r="E11" s="91" t="s">
        <v>2695</v>
      </c>
      <c r="F11" s="122">
        <v>2019</v>
      </c>
      <c r="G11" s="122" t="s">
        <v>1852</v>
      </c>
      <c r="H11" s="122" t="s">
        <v>2691</v>
      </c>
      <c r="I11" s="122">
        <v>206</v>
      </c>
      <c r="J11" s="123" t="s">
        <v>898</v>
      </c>
      <c r="K11" s="123" t="s">
        <v>72</v>
      </c>
      <c r="L11" s="62"/>
      <c r="M11" s="3">
        <v>5</v>
      </c>
    </row>
    <row r="12" customHeight="1" spans="1:13">
      <c r="A12" s="162" t="e">
        <f t="shared" si="0"/>
        <v>#REF!</v>
      </c>
      <c r="B12" s="3"/>
      <c r="C12" s="3"/>
      <c r="D12" s="91" t="s">
        <v>21</v>
      </c>
      <c r="E12" s="91" t="s">
        <v>2696</v>
      </c>
      <c r="F12" s="122">
        <v>2019</v>
      </c>
      <c r="G12" s="122" t="s">
        <v>884</v>
      </c>
      <c r="H12" s="122" t="s">
        <v>2697</v>
      </c>
      <c r="I12" s="122">
        <v>238</v>
      </c>
      <c r="J12" s="123" t="s">
        <v>2698</v>
      </c>
      <c r="K12" s="123" t="s">
        <v>862</v>
      </c>
      <c r="L12" s="62"/>
      <c r="M12" s="3">
        <v>5</v>
      </c>
    </row>
    <row r="13" customHeight="1" spans="1:13">
      <c r="A13" s="162" t="e">
        <f t="shared" si="0"/>
        <v>#REF!</v>
      </c>
      <c r="B13" s="3"/>
      <c r="C13" s="3"/>
      <c r="D13" s="91" t="s">
        <v>21</v>
      </c>
      <c r="E13" s="91" t="s">
        <v>2699</v>
      </c>
      <c r="F13" s="122">
        <v>2019</v>
      </c>
      <c r="G13" s="122" t="s">
        <v>786</v>
      </c>
      <c r="H13" s="122" t="s">
        <v>2697</v>
      </c>
      <c r="I13" s="122">
        <v>273</v>
      </c>
      <c r="J13" s="123" t="s">
        <v>1495</v>
      </c>
      <c r="K13" s="123" t="s">
        <v>25</v>
      </c>
      <c r="L13" s="62"/>
      <c r="M13" s="3">
        <v>5</v>
      </c>
    </row>
    <row r="14" customHeight="1" spans="1:13">
      <c r="A14" s="162" t="e">
        <f t="shared" si="0"/>
        <v>#REF!</v>
      </c>
      <c r="B14" s="3"/>
      <c r="C14" s="3"/>
      <c r="D14" s="91" t="s">
        <v>21</v>
      </c>
      <c r="E14" s="91" t="s">
        <v>2700</v>
      </c>
      <c r="F14" s="122">
        <v>2019</v>
      </c>
      <c r="G14" s="122" t="s">
        <v>1852</v>
      </c>
      <c r="H14" s="122" t="s">
        <v>2701</v>
      </c>
      <c r="I14" s="122">
        <v>299</v>
      </c>
      <c r="J14" s="123" t="s">
        <v>2702</v>
      </c>
      <c r="K14" s="123" t="s">
        <v>72</v>
      </c>
      <c r="L14" s="62"/>
      <c r="M14" s="3">
        <v>5</v>
      </c>
    </row>
    <row r="15" customHeight="1" spans="1:13">
      <c r="A15" s="162" t="e">
        <f>'Drop 1 Football'!A7+1</f>
        <v>#REF!</v>
      </c>
      <c r="B15" s="3"/>
      <c r="C15" s="3"/>
      <c r="D15" s="91" t="s">
        <v>16</v>
      </c>
      <c r="E15" s="91" t="s">
        <v>2703</v>
      </c>
      <c r="F15" s="63">
        <v>2019</v>
      </c>
      <c r="G15" s="63" t="s">
        <v>2704</v>
      </c>
      <c r="H15" s="63" t="s">
        <v>1449</v>
      </c>
      <c r="I15" s="63">
        <v>91</v>
      </c>
      <c r="J15" s="63" t="s">
        <v>1047</v>
      </c>
      <c r="K15" s="63" t="s">
        <v>2705</v>
      </c>
      <c r="L15" s="62"/>
      <c r="M15" s="3">
        <v>5</v>
      </c>
    </row>
    <row r="16" customHeight="1" spans="1:13">
      <c r="A16" s="162" t="e">
        <f t="shared" ref="A16:A18" si="1">A15+1</f>
        <v>#REF!</v>
      </c>
      <c r="B16" s="3"/>
      <c r="C16" s="3"/>
      <c r="D16" s="91" t="s">
        <v>16</v>
      </c>
      <c r="E16" s="91" t="s">
        <v>2706</v>
      </c>
      <c r="F16" s="63">
        <v>2019</v>
      </c>
      <c r="G16" s="63" t="s">
        <v>884</v>
      </c>
      <c r="H16" s="63" t="s">
        <v>1449</v>
      </c>
      <c r="I16" s="63">
        <v>223</v>
      </c>
      <c r="J16" s="63" t="s">
        <v>851</v>
      </c>
      <c r="K16" s="63" t="s">
        <v>63</v>
      </c>
      <c r="L16" s="62"/>
      <c r="M16" s="3">
        <v>5</v>
      </c>
    </row>
    <row r="17" customHeight="1" spans="1:13">
      <c r="A17" s="162" t="e">
        <f t="shared" si="1"/>
        <v>#REF!</v>
      </c>
      <c r="B17" s="3"/>
      <c r="C17" s="3"/>
      <c r="D17" s="91" t="s">
        <v>16</v>
      </c>
      <c r="E17" s="91" t="s">
        <v>2707</v>
      </c>
      <c r="F17" s="63">
        <v>2019</v>
      </c>
      <c r="G17" s="63" t="s">
        <v>956</v>
      </c>
      <c r="H17" s="63" t="s">
        <v>1449</v>
      </c>
      <c r="I17" s="63">
        <v>294</v>
      </c>
      <c r="J17" s="63" t="s">
        <v>2708</v>
      </c>
      <c r="K17" s="63" t="s">
        <v>63</v>
      </c>
      <c r="L17" s="62"/>
      <c r="M17" s="3">
        <v>5</v>
      </c>
    </row>
    <row r="18" customHeight="1" spans="1:13">
      <c r="A18" s="162" t="e">
        <f t="shared" si="1"/>
        <v>#REF!</v>
      </c>
      <c r="B18" s="3"/>
      <c r="C18" s="3"/>
      <c r="D18" s="91" t="s">
        <v>16</v>
      </c>
      <c r="E18" s="91" t="s">
        <v>2709</v>
      </c>
      <c r="F18" s="63">
        <v>2019</v>
      </c>
      <c r="G18" s="63" t="s">
        <v>786</v>
      </c>
      <c r="H18" s="63" t="s">
        <v>1449</v>
      </c>
      <c r="I18" s="63">
        <v>5</v>
      </c>
      <c r="J18" s="63" t="s">
        <v>901</v>
      </c>
      <c r="K18" s="63" t="s">
        <v>60</v>
      </c>
      <c r="L18" s="62"/>
      <c r="M18" s="3">
        <v>5</v>
      </c>
    </row>
    <row r="19" customHeight="1" spans="1:13">
      <c r="A19" s="162" t="e">
        <f>'Drop 1 Football'!A71+1</f>
        <v>#VALUE!</v>
      </c>
      <c r="B19" s="3"/>
      <c r="C19" s="3"/>
      <c r="D19" s="91" t="s">
        <v>21</v>
      </c>
      <c r="E19" s="91" t="s">
        <v>2710</v>
      </c>
      <c r="F19" s="63">
        <v>2019</v>
      </c>
      <c r="G19" s="67" t="s">
        <v>2711</v>
      </c>
      <c r="H19" s="123" t="s">
        <v>2712</v>
      </c>
      <c r="I19" s="63">
        <v>24</v>
      </c>
      <c r="J19" s="260" t="s">
        <v>2713</v>
      </c>
      <c r="K19" s="67" t="s">
        <v>30</v>
      </c>
      <c r="L19" s="62"/>
      <c r="M19" s="3">
        <v>5</v>
      </c>
    </row>
    <row r="20" customHeight="1" spans="1:13">
      <c r="A20" s="162" t="e">
        <f>'Drop 1 Baseball'!A8+1</f>
        <v>#VALUE!</v>
      </c>
      <c r="B20" s="3"/>
      <c r="C20" s="3"/>
      <c r="D20" s="91" t="s">
        <v>21</v>
      </c>
      <c r="E20" s="91" t="s">
        <v>2714</v>
      </c>
      <c r="F20" s="66">
        <v>1996</v>
      </c>
      <c r="G20" s="66" t="s">
        <v>2715</v>
      </c>
      <c r="H20" s="130" t="s">
        <v>1826</v>
      </c>
      <c r="I20" s="66">
        <v>35</v>
      </c>
      <c r="J20" s="88"/>
      <c r="K20" s="66" t="s">
        <v>2716</v>
      </c>
      <c r="L20" s="62"/>
      <c r="M20" s="3">
        <v>5</v>
      </c>
    </row>
    <row r="21" customHeight="1" spans="1:13">
      <c r="A21" s="162" t="e">
        <f t="shared" ref="A21:A25" si="2">A20+1</f>
        <v>#VALUE!</v>
      </c>
      <c r="B21" s="3"/>
      <c r="C21" s="3"/>
      <c r="D21" s="91" t="s">
        <v>21</v>
      </c>
      <c r="E21" s="91" t="s">
        <v>2717</v>
      </c>
      <c r="F21" s="3">
        <v>2019</v>
      </c>
      <c r="G21" s="3" t="s">
        <v>2718</v>
      </c>
      <c r="H21" s="3" t="s">
        <v>2719</v>
      </c>
      <c r="I21" s="3">
        <v>106</v>
      </c>
      <c r="J21" s="3" t="s">
        <v>2720</v>
      </c>
      <c r="K21" s="3" t="s">
        <v>72</v>
      </c>
      <c r="M21" s="3">
        <v>5</v>
      </c>
    </row>
    <row r="22" customHeight="1" spans="1:13">
      <c r="A22" s="162" t="e">
        <f t="shared" si="2"/>
        <v>#VALUE!</v>
      </c>
      <c r="B22" s="3"/>
      <c r="C22" s="3"/>
      <c r="D22" s="91" t="s">
        <v>21</v>
      </c>
      <c r="E22" s="91" t="s">
        <v>2721</v>
      </c>
      <c r="F22" s="3">
        <v>2019</v>
      </c>
      <c r="G22" s="3" t="s">
        <v>2718</v>
      </c>
      <c r="H22" s="3" t="s">
        <v>2722</v>
      </c>
      <c r="I22" s="3">
        <v>145</v>
      </c>
      <c r="K22" s="3" t="s">
        <v>25</v>
      </c>
      <c r="M22" s="3">
        <v>5</v>
      </c>
    </row>
    <row r="23" customHeight="1" spans="1:13">
      <c r="A23" s="162" t="e">
        <f t="shared" si="2"/>
        <v>#VALUE!</v>
      </c>
      <c r="B23" s="3"/>
      <c r="C23" s="3"/>
      <c r="D23" s="91" t="s">
        <v>21</v>
      </c>
      <c r="E23" s="91" t="s">
        <v>2723</v>
      </c>
      <c r="F23" s="66">
        <v>2019</v>
      </c>
      <c r="G23" s="66" t="s">
        <v>853</v>
      </c>
      <c r="H23" s="66" t="s">
        <v>2724</v>
      </c>
      <c r="I23" s="66">
        <v>215</v>
      </c>
      <c r="J23" s="88"/>
      <c r="K23" s="66" t="s">
        <v>666</v>
      </c>
      <c r="M23" s="3">
        <v>5</v>
      </c>
    </row>
    <row r="24" customHeight="1" spans="1:13">
      <c r="A24" s="162" t="e">
        <f t="shared" si="2"/>
        <v>#VALUE!</v>
      </c>
      <c r="B24" s="3"/>
      <c r="C24" s="3"/>
      <c r="D24" s="91" t="s">
        <v>66</v>
      </c>
      <c r="E24" s="91" t="s">
        <v>2725</v>
      </c>
      <c r="F24" s="59">
        <v>2019</v>
      </c>
      <c r="G24" s="59" t="s">
        <v>786</v>
      </c>
      <c r="H24" s="59" t="s">
        <v>2686</v>
      </c>
      <c r="I24" s="59">
        <v>266</v>
      </c>
      <c r="J24" s="60"/>
      <c r="K24" s="59" t="s">
        <v>462</v>
      </c>
      <c r="M24" s="3">
        <v>5</v>
      </c>
    </row>
    <row r="25" customHeight="1" spans="1:13">
      <c r="A25" s="162" t="e">
        <f t="shared" si="2"/>
        <v>#VALUE!</v>
      </c>
      <c r="B25" s="3"/>
      <c r="C25" s="3"/>
      <c r="D25" s="91" t="s">
        <v>66</v>
      </c>
      <c r="E25" s="91" t="s">
        <v>2726</v>
      </c>
      <c r="F25" s="66">
        <v>2018</v>
      </c>
      <c r="G25" s="66" t="s">
        <v>954</v>
      </c>
      <c r="H25" s="66" t="s">
        <v>2447</v>
      </c>
      <c r="I25" s="66">
        <v>132</v>
      </c>
      <c r="J25" s="88"/>
      <c r="K25" s="66" t="s">
        <v>462</v>
      </c>
      <c r="M25" s="3">
        <v>5</v>
      </c>
    </row>
    <row r="26" customHeight="1" spans="1:13">
      <c r="A26" s="162" t="e">
        <f>'Drop 1 Football'!A273+1</f>
        <v>#VALUE!</v>
      </c>
      <c r="B26" s="3"/>
      <c r="C26" s="3"/>
      <c r="D26" s="91" t="s">
        <v>66</v>
      </c>
      <c r="E26" s="250">
        <v>6365547</v>
      </c>
      <c r="F26" s="66">
        <v>2019</v>
      </c>
      <c r="G26" s="66" t="s">
        <v>956</v>
      </c>
      <c r="H26" s="66" t="s">
        <v>2247</v>
      </c>
      <c r="I26" s="66">
        <v>68</v>
      </c>
      <c r="J26" s="88"/>
      <c r="K26" s="66" t="s">
        <v>467</v>
      </c>
      <c r="M26" s="3">
        <v>5</v>
      </c>
    </row>
    <row r="27" customHeight="1" spans="1:13">
      <c r="A27" s="162" t="e">
        <f t="shared" ref="A27:A46" si="3">A26+1</f>
        <v>#VALUE!</v>
      </c>
      <c r="B27" s="3"/>
      <c r="C27" s="3"/>
      <c r="D27" s="91" t="s">
        <v>66</v>
      </c>
      <c r="E27" s="91" t="s">
        <v>2727</v>
      </c>
      <c r="F27" s="59">
        <v>2018</v>
      </c>
      <c r="G27" s="59" t="s">
        <v>786</v>
      </c>
      <c r="H27" s="59" t="s">
        <v>2728</v>
      </c>
      <c r="I27" s="59">
        <v>181</v>
      </c>
      <c r="J27" s="60"/>
      <c r="K27" s="59" t="s">
        <v>462</v>
      </c>
      <c r="M27" s="3">
        <v>5</v>
      </c>
    </row>
    <row r="28" customHeight="1" spans="1:13">
      <c r="A28" s="162" t="e">
        <f t="shared" si="3"/>
        <v>#VALUE!</v>
      </c>
      <c r="B28" s="3"/>
      <c r="C28" s="3"/>
      <c r="D28" s="91" t="s">
        <v>21</v>
      </c>
      <c r="E28" s="91" t="s">
        <v>2729</v>
      </c>
      <c r="F28" s="3">
        <v>2018</v>
      </c>
      <c r="G28" s="3" t="s">
        <v>2012</v>
      </c>
      <c r="H28" s="3" t="s">
        <v>2730</v>
      </c>
      <c r="I28" s="3">
        <v>180</v>
      </c>
      <c r="J28" s="3" t="s">
        <v>1811</v>
      </c>
      <c r="K28" s="3" t="s">
        <v>72</v>
      </c>
      <c r="M28" s="3">
        <v>5</v>
      </c>
    </row>
    <row r="29" customHeight="1" spans="1:13">
      <c r="A29" s="162" t="e">
        <f t="shared" si="3"/>
        <v>#VALUE!</v>
      </c>
      <c r="B29" s="3"/>
      <c r="C29" s="3"/>
      <c r="D29" s="91" t="s">
        <v>21</v>
      </c>
      <c r="E29" s="91" t="s">
        <v>2731</v>
      </c>
      <c r="F29" s="3">
        <v>2019</v>
      </c>
      <c r="G29" s="3" t="s">
        <v>909</v>
      </c>
      <c r="H29" s="3" t="s">
        <v>1990</v>
      </c>
      <c r="I29" s="3">
        <v>193</v>
      </c>
      <c r="J29" s="3" t="s">
        <v>2732</v>
      </c>
      <c r="K29" s="3" t="s">
        <v>72</v>
      </c>
      <c r="M29" s="3">
        <v>5</v>
      </c>
    </row>
    <row r="30" customHeight="1" spans="1:13">
      <c r="A30" s="162" t="e">
        <f t="shared" si="3"/>
        <v>#VALUE!</v>
      </c>
      <c r="B30" s="3"/>
      <c r="C30" s="3"/>
      <c r="D30" s="91" t="s">
        <v>21</v>
      </c>
      <c r="E30" s="91" t="s">
        <v>2733</v>
      </c>
      <c r="F30" s="3">
        <v>2019</v>
      </c>
      <c r="G30" s="3" t="s">
        <v>911</v>
      </c>
      <c r="H30" s="3" t="s">
        <v>2734</v>
      </c>
      <c r="I30" s="3">
        <v>95</v>
      </c>
      <c r="K30" s="3" t="s">
        <v>25</v>
      </c>
      <c r="M30" s="3">
        <v>5</v>
      </c>
    </row>
    <row r="31" customHeight="1" spans="1:13">
      <c r="A31" s="162" t="e">
        <f t="shared" si="3"/>
        <v>#VALUE!</v>
      </c>
      <c r="B31" s="3"/>
      <c r="C31" s="3"/>
      <c r="D31" s="91" t="s">
        <v>21</v>
      </c>
      <c r="E31" s="91" t="s">
        <v>2735</v>
      </c>
      <c r="F31" s="3">
        <v>2019</v>
      </c>
      <c r="G31" s="3" t="s">
        <v>911</v>
      </c>
      <c r="H31" s="3" t="s">
        <v>2734</v>
      </c>
      <c r="I31" s="3">
        <v>77</v>
      </c>
      <c r="K31" s="3" t="s">
        <v>25</v>
      </c>
      <c r="M31" s="3">
        <v>5</v>
      </c>
    </row>
    <row r="32" customHeight="1" spans="1:13">
      <c r="A32" s="162" t="e">
        <f t="shared" si="3"/>
        <v>#VALUE!</v>
      </c>
      <c r="B32" s="3"/>
      <c r="C32" s="3"/>
      <c r="D32" s="91" t="s">
        <v>21</v>
      </c>
      <c r="E32" s="91" t="s">
        <v>2736</v>
      </c>
      <c r="F32" s="3">
        <v>2019</v>
      </c>
      <c r="G32" s="3" t="s">
        <v>909</v>
      </c>
      <c r="H32" s="3" t="s">
        <v>2734</v>
      </c>
      <c r="I32" s="3">
        <v>165</v>
      </c>
      <c r="K32" s="3" t="s">
        <v>25</v>
      </c>
      <c r="M32" s="3">
        <v>5</v>
      </c>
    </row>
    <row r="33" customHeight="1" spans="1:13">
      <c r="A33" s="162" t="e">
        <f t="shared" si="3"/>
        <v>#VALUE!</v>
      </c>
      <c r="B33" s="3"/>
      <c r="C33" s="3"/>
      <c r="D33" s="91" t="s">
        <v>21</v>
      </c>
      <c r="E33" s="91" t="s">
        <v>2737</v>
      </c>
      <c r="F33" s="3">
        <v>2019</v>
      </c>
      <c r="G33" s="3" t="s">
        <v>911</v>
      </c>
      <c r="H33" s="3" t="s">
        <v>2734</v>
      </c>
      <c r="I33" s="3">
        <v>95</v>
      </c>
      <c r="J33" s="3" t="s">
        <v>2409</v>
      </c>
      <c r="K33" s="3" t="s">
        <v>25</v>
      </c>
      <c r="M33" s="3">
        <v>5</v>
      </c>
    </row>
    <row r="34" customHeight="1" spans="1:13">
      <c r="A34" s="162" t="e">
        <f t="shared" si="3"/>
        <v>#VALUE!</v>
      </c>
      <c r="B34" s="3"/>
      <c r="C34" s="3"/>
      <c r="D34" s="91" t="s">
        <v>21</v>
      </c>
      <c r="E34" s="91" t="s">
        <v>2738</v>
      </c>
      <c r="F34" s="3">
        <v>2019</v>
      </c>
      <c r="G34" s="3" t="s">
        <v>909</v>
      </c>
      <c r="H34" s="3" t="s">
        <v>1836</v>
      </c>
      <c r="I34" s="3">
        <v>182</v>
      </c>
      <c r="K34" s="3" t="s">
        <v>25</v>
      </c>
      <c r="M34" s="3">
        <v>5</v>
      </c>
    </row>
    <row r="35" customHeight="1" spans="1:13">
      <c r="A35" s="162" t="e">
        <f t="shared" si="3"/>
        <v>#VALUE!</v>
      </c>
      <c r="B35" s="3"/>
      <c r="C35" s="3"/>
      <c r="D35" s="91" t="s">
        <v>21</v>
      </c>
      <c r="E35" s="91" t="s">
        <v>2739</v>
      </c>
      <c r="F35" s="3">
        <v>2019</v>
      </c>
      <c r="G35" s="3" t="s">
        <v>909</v>
      </c>
      <c r="H35" s="3" t="s">
        <v>1836</v>
      </c>
      <c r="I35" s="3">
        <v>182</v>
      </c>
      <c r="K35" s="3" t="s">
        <v>25</v>
      </c>
      <c r="M35" s="3">
        <v>5</v>
      </c>
    </row>
    <row r="36" customHeight="1" spans="1:13">
      <c r="A36" s="162" t="e">
        <f t="shared" si="3"/>
        <v>#VALUE!</v>
      </c>
      <c r="B36" s="3"/>
      <c r="C36" s="3"/>
      <c r="D36" s="91" t="s">
        <v>21</v>
      </c>
      <c r="E36" s="91" t="s">
        <v>2740</v>
      </c>
      <c r="F36" s="3">
        <v>2019</v>
      </c>
      <c r="G36" s="3" t="s">
        <v>956</v>
      </c>
      <c r="H36" s="3" t="s">
        <v>1836</v>
      </c>
      <c r="I36" s="3">
        <v>107</v>
      </c>
      <c r="K36" s="3" t="s">
        <v>25</v>
      </c>
      <c r="M36" s="3">
        <v>5</v>
      </c>
    </row>
    <row r="37" customHeight="1" spans="1:13">
      <c r="A37" s="162" t="e">
        <f t="shared" si="3"/>
        <v>#VALUE!</v>
      </c>
      <c r="B37" s="3"/>
      <c r="C37" s="3"/>
      <c r="D37" s="91" t="s">
        <v>21</v>
      </c>
      <c r="E37" s="91" t="s">
        <v>2741</v>
      </c>
      <c r="F37" s="3">
        <v>2019</v>
      </c>
      <c r="G37" s="3" t="s">
        <v>1161</v>
      </c>
      <c r="H37" s="3" t="s">
        <v>2722</v>
      </c>
      <c r="I37" s="3">
        <v>211</v>
      </c>
      <c r="K37" s="3" t="s">
        <v>25</v>
      </c>
      <c r="M37" s="3">
        <v>5</v>
      </c>
    </row>
    <row r="38" customHeight="1" spans="1:13">
      <c r="A38" s="162" t="e">
        <f t="shared" si="3"/>
        <v>#VALUE!</v>
      </c>
      <c r="B38" s="3"/>
      <c r="C38" s="3"/>
      <c r="D38" s="91" t="s">
        <v>21</v>
      </c>
      <c r="E38" s="91" t="s">
        <v>2742</v>
      </c>
      <c r="F38" s="3">
        <v>2019</v>
      </c>
      <c r="G38" s="3" t="s">
        <v>1161</v>
      </c>
      <c r="H38" s="3" t="s">
        <v>2722</v>
      </c>
      <c r="I38" s="3">
        <v>211</v>
      </c>
      <c r="K38" s="3" t="s">
        <v>72</v>
      </c>
      <c r="M38" s="3">
        <v>5</v>
      </c>
    </row>
    <row r="39" customHeight="1" spans="1:13">
      <c r="A39" s="162" t="e">
        <f t="shared" si="3"/>
        <v>#VALUE!</v>
      </c>
      <c r="B39" s="3"/>
      <c r="C39" s="3"/>
      <c r="D39" s="91" t="s">
        <v>21</v>
      </c>
      <c r="E39" s="91" t="s">
        <v>2743</v>
      </c>
      <c r="F39" s="3">
        <v>2019</v>
      </c>
      <c r="G39" s="3" t="s">
        <v>1077</v>
      </c>
      <c r="H39" s="3" t="s">
        <v>2722</v>
      </c>
      <c r="I39" s="3">
        <v>48</v>
      </c>
      <c r="K39" s="3" t="s">
        <v>25</v>
      </c>
      <c r="M39" s="3">
        <v>5</v>
      </c>
    </row>
    <row r="40" customHeight="1" spans="1:13">
      <c r="A40" s="162" t="e">
        <f t="shared" si="3"/>
        <v>#VALUE!</v>
      </c>
      <c r="B40" s="3"/>
      <c r="C40" s="3"/>
      <c r="D40" s="91" t="s">
        <v>161</v>
      </c>
      <c r="E40" s="91" t="s">
        <v>2744</v>
      </c>
      <c r="F40" s="3">
        <v>2019</v>
      </c>
      <c r="G40" s="3" t="s">
        <v>905</v>
      </c>
      <c r="H40" s="3" t="s">
        <v>2722</v>
      </c>
      <c r="I40" s="3">
        <v>253</v>
      </c>
      <c r="J40" s="3" t="s">
        <v>898</v>
      </c>
      <c r="K40" s="3" t="s">
        <v>72</v>
      </c>
      <c r="M40" s="3">
        <v>5</v>
      </c>
    </row>
    <row r="41" customHeight="1" spans="1:13">
      <c r="A41" s="162" t="e">
        <f t="shared" si="3"/>
        <v>#VALUE!</v>
      </c>
      <c r="B41" s="3"/>
      <c r="C41" s="3"/>
      <c r="D41" s="91" t="s">
        <v>161</v>
      </c>
      <c r="E41" s="91" t="s">
        <v>2745</v>
      </c>
      <c r="F41" s="3">
        <v>2019</v>
      </c>
      <c r="G41" s="3" t="s">
        <v>905</v>
      </c>
      <c r="H41" s="3" t="s">
        <v>2722</v>
      </c>
      <c r="I41" s="3">
        <v>253</v>
      </c>
      <c r="J41" s="3"/>
      <c r="K41" s="3" t="s">
        <v>72</v>
      </c>
      <c r="M41" s="3">
        <v>5</v>
      </c>
    </row>
    <row r="42" customHeight="1" spans="1:13">
      <c r="A42" s="162" t="e">
        <f t="shared" si="3"/>
        <v>#VALUE!</v>
      </c>
      <c r="B42" s="3"/>
      <c r="C42" s="3"/>
      <c r="D42" s="91" t="s">
        <v>21</v>
      </c>
      <c r="E42" s="91" t="s">
        <v>2746</v>
      </c>
      <c r="F42" s="3">
        <v>2019</v>
      </c>
      <c r="G42" s="3" t="s">
        <v>909</v>
      </c>
      <c r="H42" s="3" t="s">
        <v>2722</v>
      </c>
      <c r="I42" s="3">
        <v>163</v>
      </c>
      <c r="K42" s="3" t="s">
        <v>25</v>
      </c>
      <c r="M42" s="3">
        <v>5</v>
      </c>
    </row>
    <row r="43" customHeight="1" spans="1:13">
      <c r="A43" s="162" t="e">
        <f t="shared" si="3"/>
        <v>#VALUE!</v>
      </c>
      <c r="B43" s="3"/>
      <c r="C43" s="3"/>
      <c r="D43" s="91" t="s">
        <v>66</v>
      </c>
      <c r="E43" s="91" t="s">
        <v>2747</v>
      </c>
      <c r="F43" s="3">
        <v>2019</v>
      </c>
      <c r="G43" s="3" t="s">
        <v>956</v>
      </c>
      <c r="H43" s="3" t="s">
        <v>2722</v>
      </c>
      <c r="I43" s="3">
        <v>95</v>
      </c>
      <c r="K43" s="3" t="s">
        <v>467</v>
      </c>
      <c r="M43" s="3">
        <v>5</v>
      </c>
    </row>
    <row r="44" customHeight="1" spans="1:13">
      <c r="A44" s="162" t="e">
        <f t="shared" si="3"/>
        <v>#VALUE!</v>
      </c>
      <c r="B44" s="3"/>
      <c r="C44" s="3"/>
      <c r="D44" s="91" t="s">
        <v>66</v>
      </c>
      <c r="E44" s="91" t="s">
        <v>2748</v>
      </c>
      <c r="F44" s="3">
        <v>2017</v>
      </c>
      <c r="G44" s="3" t="s">
        <v>319</v>
      </c>
      <c r="H44" s="3" t="s">
        <v>2749</v>
      </c>
      <c r="I44" s="3">
        <v>197</v>
      </c>
      <c r="J44" s="3" t="s">
        <v>2750</v>
      </c>
      <c r="K44" s="3" t="s">
        <v>462</v>
      </c>
      <c r="M44" s="3">
        <v>5</v>
      </c>
    </row>
    <row r="45" customHeight="1" spans="1:13">
      <c r="A45" s="162" t="e">
        <f t="shared" si="3"/>
        <v>#VALUE!</v>
      </c>
      <c r="B45" s="3"/>
      <c r="C45" s="3"/>
      <c r="D45" s="91" t="s">
        <v>66</v>
      </c>
      <c r="E45" s="91" t="s">
        <v>2751</v>
      </c>
      <c r="F45" s="3">
        <v>2019</v>
      </c>
      <c r="G45" s="3" t="s">
        <v>905</v>
      </c>
      <c r="H45" s="3" t="s">
        <v>2678</v>
      </c>
      <c r="I45" s="3">
        <v>261</v>
      </c>
      <c r="K45" s="3" t="s">
        <v>467</v>
      </c>
      <c r="M45" s="3">
        <v>5</v>
      </c>
    </row>
    <row r="46" customHeight="1" spans="1:13">
      <c r="A46" s="162" t="e">
        <f t="shared" si="3"/>
        <v>#VALUE!</v>
      </c>
      <c r="B46" s="3"/>
      <c r="C46" s="3"/>
      <c r="D46" s="91" t="s">
        <v>66</v>
      </c>
      <c r="E46" s="3">
        <v>1627568</v>
      </c>
      <c r="F46" s="3">
        <v>2020</v>
      </c>
      <c r="G46" s="3" t="s">
        <v>786</v>
      </c>
      <c r="H46" s="3" t="s">
        <v>2752</v>
      </c>
      <c r="I46" s="3" t="s">
        <v>2210</v>
      </c>
      <c r="K46" s="3" t="s">
        <v>467</v>
      </c>
      <c r="M46" s="3">
        <v>5</v>
      </c>
    </row>
    <row r="47" customHeight="1" spans="1:13">
      <c r="A47" s="162">
        <f>'Drop 1 TCG'!A4+1</f>
        <v>10977</v>
      </c>
      <c r="D47" s="91" t="s">
        <v>66</v>
      </c>
      <c r="E47" s="3">
        <v>3702730</v>
      </c>
      <c r="F47" s="3">
        <v>2020</v>
      </c>
      <c r="G47" s="3" t="s">
        <v>786</v>
      </c>
      <c r="H47" s="3" t="s">
        <v>2752</v>
      </c>
      <c r="I47" s="3" t="s">
        <v>2210</v>
      </c>
      <c r="J47" s="3" t="s">
        <v>2087</v>
      </c>
      <c r="K47" s="3" t="s">
        <v>68</v>
      </c>
      <c r="M47" s="3">
        <v>5</v>
      </c>
    </row>
    <row r="48" customHeight="1" spans="1:13">
      <c r="A48" s="162">
        <f>A47+1</f>
        <v>10978</v>
      </c>
      <c r="B48" s="3"/>
      <c r="C48" s="3"/>
      <c r="D48" s="91" t="s">
        <v>16</v>
      </c>
      <c r="E48" s="91" t="s">
        <v>2753</v>
      </c>
      <c r="F48" s="63">
        <v>2020</v>
      </c>
      <c r="G48" s="63" t="s">
        <v>18</v>
      </c>
      <c r="H48" s="63" t="s">
        <v>1823</v>
      </c>
      <c r="I48" s="63">
        <v>50</v>
      </c>
      <c r="J48" s="62"/>
      <c r="K48" s="63" t="s">
        <v>20</v>
      </c>
      <c r="L48" s="62"/>
      <c r="M48" s="3">
        <v>6</v>
      </c>
    </row>
    <row r="49" customHeight="1" spans="1:13">
      <c r="A49" s="162" t="e">
        <f>'Drop 1 Football'!A288+1</f>
        <v>#VALUE!</v>
      </c>
      <c r="B49" s="3"/>
      <c r="C49" s="3"/>
      <c r="D49" s="91" t="s">
        <v>21</v>
      </c>
      <c r="E49" s="91" t="s">
        <v>2754</v>
      </c>
      <c r="F49" s="3">
        <v>2019</v>
      </c>
      <c r="G49" s="3" t="s">
        <v>905</v>
      </c>
      <c r="H49" s="3" t="s">
        <v>2755</v>
      </c>
      <c r="I49" s="3">
        <v>122</v>
      </c>
      <c r="K49" s="3" t="s">
        <v>25</v>
      </c>
      <c r="M49" s="3">
        <v>6</v>
      </c>
    </row>
    <row r="50" customHeight="1" spans="1:13">
      <c r="A50" s="3">
        <v>12191</v>
      </c>
      <c r="D50" s="91" t="s">
        <v>21</v>
      </c>
      <c r="E50" s="91" t="s">
        <v>2756</v>
      </c>
      <c r="F50" s="3">
        <v>2019</v>
      </c>
      <c r="G50" s="3" t="s">
        <v>1995</v>
      </c>
      <c r="H50" s="3" t="s">
        <v>2701</v>
      </c>
      <c r="I50" s="3">
        <v>299</v>
      </c>
      <c r="J50" s="3" t="s">
        <v>105</v>
      </c>
      <c r="K50" s="3" t="s">
        <v>25</v>
      </c>
      <c r="M50" s="3">
        <v>6</v>
      </c>
    </row>
    <row r="51" customHeight="1" spans="1:13">
      <c r="A51" s="3">
        <v>12192</v>
      </c>
      <c r="D51" s="91" t="s">
        <v>21</v>
      </c>
      <c r="E51" s="91" t="s">
        <v>2757</v>
      </c>
      <c r="F51" s="3">
        <v>2019</v>
      </c>
      <c r="G51" s="3" t="s">
        <v>1995</v>
      </c>
      <c r="H51" s="3" t="s">
        <v>1862</v>
      </c>
      <c r="I51" s="3">
        <v>8</v>
      </c>
      <c r="J51" s="3" t="s">
        <v>2758</v>
      </c>
      <c r="K51" s="3" t="s">
        <v>25</v>
      </c>
      <c r="M51" s="3">
        <v>6</v>
      </c>
    </row>
    <row r="52" customHeight="1" spans="1:13">
      <c r="A52" s="162">
        <f t="shared" ref="A52:A53" si="4">A51+1</f>
        <v>12193</v>
      </c>
      <c r="B52" s="3"/>
      <c r="C52" s="3"/>
      <c r="D52" s="91" t="s">
        <v>66</v>
      </c>
      <c r="E52" s="91" t="s">
        <v>2759</v>
      </c>
      <c r="F52" s="66">
        <v>2019</v>
      </c>
      <c r="G52" s="66" t="s">
        <v>956</v>
      </c>
      <c r="H52" s="66" t="s">
        <v>2247</v>
      </c>
      <c r="I52" s="66">
        <v>68</v>
      </c>
      <c r="J52" s="88"/>
      <c r="K52" s="66" t="s">
        <v>244</v>
      </c>
      <c r="M52" s="3">
        <v>7</v>
      </c>
    </row>
    <row r="53" customHeight="1" spans="1:13">
      <c r="A53" s="162">
        <f t="shared" si="4"/>
        <v>12194</v>
      </c>
      <c r="B53" s="3"/>
      <c r="C53" s="3"/>
      <c r="D53" s="91" t="s">
        <v>21</v>
      </c>
      <c r="E53" s="91" t="s">
        <v>2760</v>
      </c>
      <c r="F53" s="63">
        <v>2019</v>
      </c>
      <c r="G53" s="63" t="s">
        <v>956</v>
      </c>
      <c r="H53" s="63" t="s">
        <v>2686</v>
      </c>
      <c r="I53" s="63">
        <v>560</v>
      </c>
      <c r="J53" s="62"/>
      <c r="K53" s="63" t="s">
        <v>30</v>
      </c>
      <c r="L53" s="62"/>
      <c r="M53" s="3">
        <v>8</v>
      </c>
    </row>
    <row r="54" customHeight="1" spans="1:13">
      <c r="A54" s="162" t="e">
        <f>'Drop 1 Football'!A194+1</f>
        <v>#VALUE!</v>
      </c>
      <c r="B54" s="3"/>
      <c r="C54" s="3"/>
      <c r="D54" s="91" t="s">
        <v>21</v>
      </c>
      <c r="E54" s="91" t="s">
        <v>2761</v>
      </c>
      <c r="F54" s="66">
        <v>2019</v>
      </c>
      <c r="G54" s="66" t="s">
        <v>2718</v>
      </c>
      <c r="H54" s="130" t="s">
        <v>1823</v>
      </c>
      <c r="I54" s="66">
        <v>561</v>
      </c>
      <c r="J54" s="88"/>
      <c r="K54" s="66" t="s">
        <v>25</v>
      </c>
      <c r="M54" s="3">
        <v>8</v>
      </c>
    </row>
    <row r="55" customHeight="1" spans="1:13">
      <c r="A55" s="162" t="e">
        <f t="shared" ref="A55:A72" si="5">A54+1</f>
        <v>#VALUE!</v>
      </c>
      <c r="B55" s="3"/>
      <c r="C55" s="3"/>
      <c r="D55" s="91" t="s">
        <v>21</v>
      </c>
      <c r="E55" s="91" t="s">
        <v>2762</v>
      </c>
      <c r="F55" s="3">
        <v>2019</v>
      </c>
      <c r="G55" s="3" t="s">
        <v>2718</v>
      </c>
      <c r="H55" s="3" t="s">
        <v>2722</v>
      </c>
      <c r="I55" s="3">
        <v>121</v>
      </c>
      <c r="K55" s="3" t="s">
        <v>30</v>
      </c>
      <c r="M55" s="3">
        <v>8</v>
      </c>
    </row>
    <row r="56" customHeight="1" spans="1:13">
      <c r="A56" s="162" t="e">
        <f t="shared" si="5"/>
        <v>#VALUE!</v>
      </c>
      <c r="B56" s="3"/>
      <c r="C56" s="3"/>
      <c r="D56" s="91" t="s">
        <v>21</v>
      </c>
      <c r="E56" s="91" t="s">
        <v>2763</v>
      </c>
      <c r="F56" s="66">
        <v>2019</v>
      </c>
      <c r="G56" s="66" t="s">
        <v>956</v>
      </c>
      <c r="H56" s="66" t="s">
        <v>2712</v>
      </c>
      <c r="I56" s="66">
        <v>56</v>
      </c>
      <c r="J56" s="66" t="s">
        <v>2720</v>
      </c>
      <c r="K56" s="66" t="s">
        <v>30</v>
      </c>
      <c r="M56" s="3">
        <v>8</v>
      </c>
    </row>
    <row r="57" customHeight="1" spans="1:13">
      <c r="A57" s="162" t="e">
        <f t="shared" si="5"/>
        <v>#VALUE!</v>
      </c>
      <c r="B57" s="3"/>
      <c r="C57" s="3"/>
      <c r="D57" s="91" t="s">
        <v>66</v>
      </c>
      <c r="E57" s="91" t="s">
        <v>2764</v>
      </c>
      <c r="F57" s="66">
        <v>2018</v>
      </c>
      <c r="G57" s="66" t="s">
        <v>786</v>
      </c>
      <c r="H57" s="66" t="s">
        <v>2447</v>
      </c>
      <c r="I57" s="66">
        <v>22</v>
      </c>
      <c r="J57" s="66" t="s">
        <v>2765</v>
      </c>
      <c r="K57" s="66" t="s">
        <v>467</v>
      </c>
      <c r="M57" s="3">
        <v>8</v>
      </c>
    </row>
    <row r="58" customHeight="1" spans="1:13">
      <c r="A58" s="162" t="e">
        <f t="shared" si="5"/>
        <v>#VALUE!</v>
      </c>
      <c r="B58" s="3"/>
      <c r="C58" s="3"/>
      <c r="D58" s="91" t="s">
        <v>161</v>
      </c>
      <c r="E58" s="91" t="s">
        <v>2766</v>
      </c>
      <c r="F58" s="3">
        <v>2019</v>
      </c>
      <c r="G58" s="3" t="s">
        <v>956</v>
      </c>
      <c r="H58" s="3" t="s">
        <v>2719</v>
      </c>
      <c r="I58" s="3">
        <v>199</v>
      </c>
      <c r="K58" s="3" t="s">
        <v>30</v>
      </c>
      <c r="M58" s="3">
        <v>8</v>
      </c>
    </row>
    <row r="59" customHeight="1" spans="1:13">
      <c r="A59" s="162" t="e">
        <f t="shared" si="5"/>
        <v>#VALUE!</v>
      </c>
      <c r="B59" s="3"/>
      <c r="C59" s="3"/>
      <c r="D59" s="91" t="s">
        <v>21</v>
      </c>
      <c r="E59" s="91" t="s">
        <v>2767</v>
      </c>
      <c r="F59" s="3">
        <v>2019</v>
      </c>
      <c r="G59" s="3" t="s">
        <v>909</v>
      </c>
      <c r="H59" s="3" t="s">
        <v>1990</v>
      </c>
      <c r="I59" s="3">
        <v>193</v>
      </c>
      <c r="K59" s="3" t="s">
        <v>25</v>
      </c>
      <c r="M59" s="3">
        <v>8</v>
      </c>
    </row>
    <row r="60" customHeight="1" spans="1:13">
      <c r="A60" s="162" t="e">
        <f t="shared" si="5"/>
        <v>#VALUE!</v>
      </c>
      <c r="B60" s="3"/>
      <c r="C60" s="3"/>
      <c r="D60" s="91" t="s">
        <v>21</v>
      </c>
      <c r="E60" s="91" t="s">
        <v>2768</v>
      </c>
      <c r="F60" s="63">
        <v>2019</v>
      </c>
      <c r="G60" s="63" t="s">
        <v>2769</v>
      </c>
      <c r="H60" s="63" t="s">
        <v>1449</v>
      </c>
      <c r="I60" s="63">
        <v>596</v>
      </c>
      <c r="J60" s="62"/>
      <c r="K60" s="63" t="s">
        <v>30</v>
      </c>
      <c r="L60" s="62"/>
      <c r="M60" s="3">
        <v>9</v>
      </c>
    </row>
    <row r="61" customHeight="1" spans="1:13">
      <c r="A61" s="162" t="e">
        <f t="shared" si="5"/>
        <v>#VALUE!</v>
      </c>
      <c r="B61" s="3"/>
      <c r="C61" s="3"/>
      <c r="D61" s="91" t="s">
        <v>161</v>
      </c>
      <c r="E61" s="91" t="s">
        <v>2770</v>
      </c>
      <c r="F61" s="122">
        <v>2019</v>
      </c>
      <c r="G61" s="122" t="s">
        <v>786</v>
      </c>
      <c r="H61" s="122" t="s">
        <v>2697</v>
      </c>
      <c r="I61" s="122">
        <v>273</v>
      </c>
      <c r="J61" s="123" t="s">
        <v>851</v>
      </c>
      <c r="K61" s="123">
        <v>9</v>
      </c>
      <c r="L61" s="62"/>
      <c r="M61" s="3">
        <v>9</v>
      </c>
    </row>
    <row r="62" customHeight="1" spans="1:13">
      <c r="A62" s="162" t="e">
        <f t="shared" si="5"/>
        <v>#VALUE!</v>
      </c>
      <c r="B62" s="3"/>
      <c r="C62" s="3"/>
      <c r="D62" s="91" t="s">
        <v>16</v>
      </c>
      <c r="E62" s="91" t="s">
        <v>2771</v>
      </c>
      <c r="F62" s="63">
        <v>2018</v>
      </c>
      <c r="G62" s="63" t="s">
        <v>119</v>
      </c>
      <c r="H62" s="63" t="s">
        <v>2730</v>
      </c>
      <c r="I62" s="63">
        <v>180</v>
      </c>
      <c r="J62" s="62"/>
      <c r="K62" s="63" t="s">
        <v>60</v>
      </c>
      <c r="L62" s="62"/>
      <c r="M62" s="3">
        <v>10</v>
      </c>
    </row>
    <row r="63" customHeight="1" spans="1:13">
      <c r="A63" s="162" t="e">
        <f t="shared" si="5"/>
        <v>#VALUE!</v>
      </c>
      <c r="B63" s="3"/>
      <c r="C63" s="3"/>
      <c r="D63" s="91" t="s">
        <v>21</v>
      </c>
      <c r="E63" s="91" t="s">
        <v>2772</v>
      </c>
      <c r="F63" s="63">
        <v>2019</v>
      </c>
      <c r="G63" s="63" t="s">
        <v>956</v>
      </c>
      <c r="H63" s="63" t="s">
        <v>2773</v>
      </c>
      <c r="I63" s="63">
        <v>625</v>
      </c>
      <c r="J63" s="62"/>
      <c r="K63" s="63" t="s">
        <v>25</v>
      </c>
      <c r="L63" s="62"/>
      <c r="M63" s="3">
        <v>10</v>
      </c>
    </row>
    <row r="64" customHeight="1" spans="1:13">
      <c r="A64" s="162" t="e">
        <f t="shared" si="5"/>
        <v>#VALUE!</v>
      </c>
      <c r="B64" s="3"/>
      <c r="C64" s="3"/>
      <c r="D64" s="91" t="s">
        <v>21</v>
      </c>
      <c r="E64" s="91" t="s">
        <v>2774</v>
      </c>
      <c r="F64" s="63">
        <v>2019</v>
      </c>
      <c r="G64" s="63" t="s">
        <v>1099</v>
      </c>
      <c r="H64" s="63" t="s">
        <v>1840</v>
      </c>
      <c r="I64" s="63">
        <v>134</v>
      </c>
      <c r="J64" s="62"/>
      <c r="K64" s="63" t="s">
        <v>25</v>
      </c>
      <c r="L64" s="62"/>
      <c r="M64" s="3">
        <v>10</v>
      </c>
    </row>
    <row r="65" customHeight="1" spans="1:13">
      <c r="A65" s="162" t="e">
        <f t="shared" si="5"/>
        <v>#VALUE!</v>
      </c>
      <c r="B65" s="3"/>
      <c r="C65" s="3"/>
      <c r="D65" s="91" t="s">
        <v>21</v>
      </c>
      <c r="E65" s="91" t="s">
        <v>2775</v>
      </c>
      <c r="F65" s="63">
        <v>2019</v>
      </c>
      <c r="G65" s="63" t="s">
        <v>884</v>
      </c>
      <c r="H65" s="63" t="s">
        <v>2691</v>
      </c>
      <c r="I65" s="63">
        <v>231</v>
      </c>
      <c r="J65" s="62"/>
      <c r="K65" s="63" t="s">
        <v>30</v>
      </c>
      <c r="L65" s="62"/>
      <c r="M65" s="3">
        <v>10</v>
      </c>
    </row>
    <row r="66" customHeight="1" spans="1:13">
      <c r="A66" s="162" t="e">
        <f t="shared" si="5"/>
        <v>#VALUE!</v>
      </c>
      <c r="B66" s="3"/>
      <c r="C66" s="3"/>
      <c r="D66" s="91" t="s">
        <v>21</v>
      </c>
      <c r="E66" s="91" t="s">
        <v>2776</v>
      </c>
      <c r="F66" s="63">
        <v>2019</v>
      </c>
      <c r="G66" s="63" t="s">
        <v>956</v>
      </c>
      <c r="H66" s="63" t="s">
        <v>2691</v>
      </c>
      <c r="I66" s="63">
        <v>265</v>
      </c>
      <c r="J66" s="62"/>
      <c r="K66" s="63" t="s">
        <v>30</v>
      </c>
      <c r="L66" s="62"/>
      <c r="M66" s="3">
        <v>10</v>
      </c>
    </row>
    <row r="67" customHeight="1" spans="1:13">
      <c r="A67" s="162" t="e">
        <f t="shared" si="5"/>
        <v>#VALUE!</v>
      </c>
      <c r="B67" s="3"/>
      <c r="C67" s="3"/>
      <c r="D67" s="91" t="s">
        <v>21</v>
      </c>
      <c r="E67" s="91" t="s">
        <v>2777</v>
      </c>
      <c r="F67" s="63">
        <v>2019</v>
      </c>
      <c r="G67" s="63" t="s">
        <v>1099</v>
      </c>
      <c r="H67" s="63" t="s">
        <v>1823</v>
      </c>
      <c r="I67" s="63">
        <v>20</v>
      </c>
      <c r="J67" s="62"/>
      <c r="K67" s="63" t="s">
        <v>25</v>
      </c>
      <c r="L67" s="62"/>
      <c r="M67" s="3">
        <v>10</v>
      </c>
    </row>
    <row r="68" customHeight="1" spans="1:13">
      <c r="A68" s="162" t="e">
        <f t="shared" si="5"/>
        <v>#VALUE!</v>
      </c>
      <c r="B68" s="3"/>
      <c r="C68" s="3"/>
      <c r="D68" s="91" t="s">
        <v>21</v>
      </c>
      <c r="E68" s="91" t="s">
        <v>2778</v>
      </c>
      <c r="F68" s="63">
        <v>2019</v>
      </c>
      <c r="G68" s="63" t="s">
        <v>884</v>
      </c>
      <c r="H68" s="63" t="s">
        <v>2779</v>
      </c>
      <c r="I68" s="63">
        <v>280</v>
      </c>
      <c r="J68" s="62"/>
      <c r="K68" s="63" t="s">
        <v>25</v>
      </c>
      <c r="L68" s="62"/>
      <c r="M68" s="3">
        <v>10</v>
      </c>
    </row>
    <row r="69" customHeight="1" spans="1:13">
      <c r="A69" s="162" t="e">
        <f t="shared" si="5"/>
        <v>#VALUE!</v>
      </c>
      <c r="B69" s="3"/>
      <c r="C69" s="3"/>
      <c r="D69" s="91" t="s">
        <v>21</v>
      </c>
      <c r="E69" s="91" t="s">
        <v>2780</v>
      </c>
      <c r="F69" s="63">
        <v>2019</v>
      </c>
      <c r="G69" s="63" t="s">
        <v>1099</v>
      </c>
      <c r="H69" s="63" t="s">
        <v>1449</v>
      </c>
      <c r="I69" s="63">
        <v>175</v>
      </c>
      <c r="J69" s="62"/>
      <c r="K69" s="63" t="s">
        <v>25</v>
      </c>
      <c r="L69" s="62"/>
      <c r="M69" s="3">
        <v>10</v>
      </c>
    </row>
    <row r="70" customHeight="1" spans="1:13">
      <c r="A70" s="162" t="e">
        <f t="shared" si="5"/>
        <v>#VALUE!</v>
      </c>
      <c r="B70" s="3"/>
      <c r="C70" s="3"/>
      <c r="D70" s="91" t="s">
        <v>21</v>
      </c>
      <c r="E70" s="91" t="s">
        <v>2781</v>
      </c>
      <c r="F70" s="63">
        <v>2019</v>
      </c>
      <c r="G70" s="63" t="s">
        <v>1847</v>
      </c>
      <c r="H70" s="63" t="s">
        <v>1449</v>
      </c>
      <c r="I70" s="63">
        <v>79</v>
      </c>
      <c r="J70" s="63" t="s">
        <v>1499</v>
      </c>
      <c r="K70" s="63" t="s">
        <v>25</v>
      </c>
      <c r="L70" s="62"/>
      <c r="M70" s="3">
        <v>10</v>
      </c>
    </row>
    <row r="71" customHeight="1" spans="1:13">
      <c r="A71" s="162" t="e">
        <f t="shared" si="5"/>
        <v>#VALUE!</v>
      </c>
      <c r="B71" s="3"/>
      <c r="C71" s="3"/>
      <c r="D71" s="91" t="s">
        <v>21</v>
      </c>
      <c r="E71" s="91" t="s">
        <v>2782</v>
      </c>
      <c r="F71" s="63">
        <v>2019</v>
      </c>
      <c r="G71" s="63" t="s">
        <v>1649</v>
      </c>
      <c r="H71" s="63" t="s">
        <v>1972</v>
      </c>
      <c r="I71" s="63"/>
      <c r="J71" s="63" t="s">
        <v>2783</v>
      </c>
      <c r="K71" s="63" t="s">
        <v>30</v>
      </c>
      <c r="L71" s="62"/>
      <c r="M71" s="3">
        <v>10</v>
      </c>
    </row>
    <row r="72" customHeight="1" spans="1:13">
      <c r="A72" s="162" t="e">
        <f t="shared" si="5"/>
        <v>#VALUE!</v>
      </c>
      <c r="B72" s="3"/>
      <c r="C72" s="3"/>
      <c r="D72" s="91" t="s">
        <v>21</v>
      </c>
      <c r="E72" s="91" t="s">
        <v>2784</v>
      </c>
      <c r="F72" s="63">
        <v>2019</v>
      </c>
      <c r="G72" s="63" t="s">
        <v>1649</v>
      </c>
      <c r="H72" s="63" t="s">
        <v>1972</v>
      </c>
      <c r="I72" s="63"/>
      <c r="J72" s="63" t="s">
        <v>898</v>
      </c>
      <c r="K72" s="63" t="s">
        <v>25</v>
      </c>
      <c r="L72" s="62"/>
      <c r="M72" s="3">
        <v>10</v>
      </c>
    </row>
    <row r="73" customHeight="1" spans="1:13">
      <c r="A73" s="162" t="e">
        <f>'Drop 1 Football'!A183+1</f>
        <v>#VALUE!</v>
      </c>
      <c r="B73" s="3"/>
      <c r="C73" s="3"/>
      <c r="D73" s="91" t="s">
        <v>21</v>
      </c>
      <c r="E73" s="91" t="s">
        <v>2785</v>
      </c>
      <c r="F73" s="3">
        <v>2019</v>
      </c>
      <c r="G73" s="3" t="s">
        <v>956</v>
      </c>
      <c r="H73" s="3" t="s">
        <v>2722</v>
      </c>
      <c r="I73" s="3">
        <v>583</v>
      </c>
      <c r="K73" s="3" t="s">
        <v>30</v>
      </c>
      <c r="L73" s="62"/>
      <c r="M73" s="3">
        <v>10</v>
      </c>
    </row>
    <row r="74" customHeight="1" spans="1:13">
      <c r="A74" s="162" t="e">
        <f>'Drop 1 Baseball'!A7+1</f>
        <v>#VALUE!</v>
      </c>
      <c r="B74" s="3"/>
      <c r="C74" s="3"/>
      <c r="D74" s="91" t="s">
        <v>21</v>
      </c>
      <c r="E74" s="91" t="s">
        <v>2786</v>
      </c>
      <c r="F74" s="66">
        <v>1995</v>
      </c>
      <c r="G74" s="66" t="s">
        <v>2031</v>
      </c>
      <c r="H74" s="130" t="s">
        <v>2787</v>
      </c>
      <c r="I74" s="66">
        <v>274</v>
      </c>
      <c r="J74" s="88"/>
      <c r="K74" s="66" t="s">
        <v>72</v>
      </c>
      <c r="L74" s="62"/>
      <c r="M74" s="3">
        <v>10</v>
      </c>
    </row>
    <row r="75" customHeight="1" spans="1:13">
      <c r="A75" s="162" t="e">
        <f t="shared" ref="A75:A90" si="6">A74+1</f>
        <v>#VALUE!</v>
      </c>
      <c r="B75" s="3"/>
      <c r="C75" s="3"/>
      <c r="D75" s="91" t="s">
        <v>21</v>
      </c>
      <c r="E75" s="91" t="s">
        <v>2788</v>
      </c>
      <c r="F75" s="66">
        <v>1995</v>
      </c>
      <c r="G75" s="66" t="s">
        <v>1995</v>
      </c>
      <c r="H75" s="130" t="s">
        <v>1950</v>
      </c>
      <c r="I75" s="66">
        <v>272</v>
      </c>
      <c r="J75" s="88"/>
      <c r="K75" s="66" t="s">
        <v>72</v>
      </c>
      <c r="M75" s="3">
        <v>10</v>
      </c>
    </row>
    <row r="76" customHeight="1" spans="1:13">
      <c r="A76" s="162" t="e">
        <f t="shared" si="6"/>
        <v>#VALUE!</v>
      </c>
      <c r="B76" s="3"/>
      <c r="C76" s="3"/>
      <c r="D76" s="91" t="s">
        <v>21</v>
      </c>
      <c r="E76" s="91" t="s">
        <v>2789</v>
      </c>
      <c r="F76" s="3">
        <v>2019</v>
      </c>
      <c r="G76" s="3" t="s">
        <v>2718</v>
      </c>
      <c r="H76" s="3" t="s">
        <v>1449</v>
      </c>
      <c r="I76" s="3">
        <v>185</v>
      </c>
      <c r="K76" s="3" t="s">
        <v>72</v>
      </c>
      <c r="M76" s="3">
        <v>10</v>
      </c>
    </row>
    <row r="77" customHeight="1" spans="1:13">
      <c r="A77" s="162" t="e">
        <f t="shared" si="6"/>
        <v>#VALUE!</v>
      </c>
      <c r="B77" s="3"/>
      <c r="C77" s="3"/>
      <c r="D77" s="91" t="s">
        <v>66</v>
      </c>
      <c r="E77" s="91" t="s">
        <v>2790</v>
      </c>
      <c r="F77" s="59">
        <v>2018</v>
      </c>
      <c r="G77" s="59" t="s">
        <v>786</v>
      </c>
      <c r="H77" s="59" t="s">
        <v>2447</v>
      </c>
      <c r="I77" s="59">
        <v>66</v>
      </c>
      <c r="J77" s="60"/>
      <c r="K77" s="59" t="s">
        <v>467</v>
      </c>
      <c r="M77" s="3">
        <v>10</v>
      </c>
    </row>
    <row r="78" customHeight="1" spans="1:13">
      <c r="A78" s="162" t="e">
        <f t="shared" si="6"/>
        <v>#VALUE!</v>
      </c>
      <c r="B78" s="3"/>
      <c r="C78" s="3"/>
      <c r="D78" s="91" t="s">
        <v>66</v>
      </c>
      <c r="E78" s="91" t="s">
        <v>2791</v>
      </c>
      <c r="F78" s="66">
        <v>2018</v>
      </c>
      <c r="G78" s="66" t="s">
        <v>2683</v>
      </c>
      <c r="H78" s="66" t="s">
        <v>2447</v>
      </c>
      <c r="I78" s="66">
        <v>139</v>
      </c>
      <c r="J78" s="66" t="s">
        <v>2792</v>
      </c>
      <c r="K78" s="66" t="s">
        <v>68</v>
      </c>
      <c r="M78" s="3">
        <v>10</v>
      </c>
    </row>
    <row r="79" customHeight="1" spans="1:13">
      <c r="A79" s="162" t="e">
        <f t="shared" si="6"/>
        <v>#VALUE!</v>
      </c>
      <c r="B79" s="3"/>
      <c r="C79" s="3"/>
      <c r="D79" s="91" t="s">
        <v>66</v>
      </c>
      <c r="E79" s="91" t="s">
        <v>2793</v>
      </c>
      <c r="F79" s="66">
        <v>2018</v>
      </c>
      <c r="G79" s="66" t="s">
        <v>2683</v>
      </c>
      <c r="H79" s="66" t="s">
        <v>2728</v>
      </c>
      <c r="I79" s="66">
        <v>119</v>
      </c>
      <c r="J79" s="88"/>
      <c r="K79" s="66" t="s">
        <v>244</v>
      </c>
      <c r="M79" s="3">
        <v>10</v>
      </c>
    </row>
    <row r="80" customHeight="1" spans="1:13">
      <c r="A80" s="162" t="e">
        <f t="shared" si="6"/>
        <v>#VALUE!</v>
      </c>
      <c r="B80" s="3"/>
      <c r="C80" s="3"/>
      <c r="D80" s="91" t="s">
        <v>21</v>
      </c>
      <c r="E80" s="91" t="s">
        <v>2794</v>
      </c>
      <c r="F80" s="3">
        <v>2019</v>
      </c>
      <c r="G80" s="3" t="s">
        <v>956</v>
      </c>
      <c r="H80" s="3" t="s">
        <v>2206</v>
      </c>
      <c r="I80" s="3">
        <v>102</v>
      </c>
      <c r="K80" s="3" t="s">
        <v>30</v>
      </c>
      <c r="M80" s="3">
        <v>10</v>
      </c>
    </row>
    <row r="81" customHeight="1" spans="1:13">
      <c r="A81" s="162" t="e">
        <f t="shared" si="6"/>
        <v>#VALUE!</v>
      </c>
      <c r="B81" s="3"/>
      <c r="C81" s="3"/>
      <c r="D81" s="91" t="s">
        <v>21</v>
      </c>
      <c r="E81" s="91" t="s">
        <v>2795</v>
      </c>
      <c r="F81" s="3">
        <v>2019</v>
      </c>
      <c r="G81" s="3" t="s">
        <v>956</v>
      </c>
      <c r="H81" s="68" t="s">
        <v>2206</v>
      </c>
      <c r="I81" s="3">
        <v>270</v>
      </c>
      <c r="K81" s="3" t="s">
        <v>30</v>
      </c>
      <c r="M81" s="3">
        <v>10</v>
      </c>
    </row>
    <row r="82" customHeight="1" spans="1:13">
      <c r="A82" s="162" t="e">
        <f t="shared" si="6"/>
        <v>#VALUE!</v>
      </c>
      <c r="B82" s="3"/>
      <c r="C82" s="3"/>
      <c r="D82" s="91" t="s">
        <v>21</v>
      </c>
      <c r="E82" s="91" t="s">
        <v>2796</v>
      </c>
      <c r="F82" s="3">
        <v>2019</v>
      </c>
      <c r="G82" s="3" t="s">
        <v>909</v>
      </c>
      <c r="H82" s="68" t="s">
        <v>2206</v>
      </c>
      <c r="I82" s="3">
        <v>187</v>
      </c>
      <c r="K82" s="3" t="s">
        <v>30</v>
      </c>
      <c r="M82" s="3">
        <v>10</v>
      </c>
    </row>
    <row r="83" customHeight="1" spans="1:13">
      <c r="A83" s="162" t="e">
        <f t="shared" si="6"/>
        <v>#VALUE!</v>
      </c>
      <c r="B83" s="3"/>
      <c r="C83" s="3"/>
      <c r="D83" s="91" t="s">
        <v>161</v>
      </c>
      <c r="E83" s="91" t="s">
        <v>2797</v>
      </c>
      <c r="F83" s="3">
        <v>2019</v>
      </c>
      <c r="G83" s="3" t="s">
        <v>956</v>
      </c>
      <c r="H83" s="68" t="s">
        <v>2206</v>
      </c>
      <c r="I83" s="3">
        <v>226</v>
      </c>
      <c r="K83" s="3" t="s">
        <v>30</v>
      </c>
      <c r="M83" s="3">
        <v>10</v>
      </c>
    </row>
    <row r="84" customHeight="1" spans="1:13">
      <c r="A84" s="162" t="e">
        <f t="shared" si="6"/>
        <v>#VALUE!</v>
      </c>
      <c r="B84" s="3"/>
      <c r="C84" s="3"/>
      <c r="D84" s="91" t="s">
        <v>21</v>
      </c>
      <c r="E84" s="91" t="s">
        <v>2798</v>
      </c>
      <c r="F84" s="3">
        <v>2019</v>
      </c>
      <c r="G84" s="3" t="s">
        <v>956</v>
      </c>
      <c r="H84" s="3" t="s">
        <v>1990</v>
      </c>
      <c r="I84" s="3">
        <v>215</v>
      </c>
      <c r="K84" s="3" t="s">
        <v>30</v>
      </c>
      <c r="M84" s="3">
        <v>10</v>
      </c>
    </row>
    <row r="85" customHeight="1" spans="1:13">
      <c r="A85" s="162" t="e">
        <f t="shared" si="6"/>
        <v>#VALUE!</v>
      </c>
      <c r="B85" s="3"/>
      <c r="C85" s="3"/>
      <c r="D85" s="91" t="s">
        <v>16</v>
      </c>
      <c r="E85" s="91" t="s">
        <v>2799</v>
      </c>
      <c r="F85" s="3">
        <v>2019</v>
      </c>
      <c r="G85" s="3" t="s">
        <v>1161</v>
      </c>
      <c r="H85" s="3" t="s">
        <v>2302</v>
      </c>
      <c r="I85" s="3">
        <v>79</v>
      </c>
      <c r="J85" s="3" t="s">
        <v>874</v>
      </c>
      <c r="K85" s="3" t="s">
        <v>60</v>
      </c>
      <c r="M85" s="3">
        <v>10</v>
      </c>
    </row>
    <row r="86" customHeight="1" spans="1:13">
      <c r="A86" s="162" t="e">
        <f t="shared" si="6"/>
        <v>#VALUE!</v>
      </c>
      <c r="B86" s="3"/>
      <c r="C86" s="3"/>
      <c r="D86" s="91" t="s">
        <v>21</v>
      </c>
      <c r="E86" s="91" t="s">
        <v>2800</v>
      </c>
      <c r="F86" s="3">
        <v>2019</v>
      </c>
      <c r="G86" s="3" t="s">
        <v>911</v>
      </c>
      <c r="H86" s="3" t="s">
        <v>2734</v>
      </c>
      <c r="I86" s="3">
        <v>77</v>
      </c>
      <c r="J86" s="3" t="s">
        <v>2783</v>
      </c>
      <c r="K86" s="3" t="s">
        <v>30</v>
      </c>
      <c r="M86" s="3">
        <v>10</v>
      </c>
    </row>
    <row r="87" customHeight="1" spans="1:13">
      <c r="A87" s="162" t="e">
        <f t="shared" si="6"/>
        <v>#VALUE!</v>
      </c>
      <c r="B87" s="3"/>
      <c r="C87" s="3"/>
      <c r="D87" s="91" t="s">
        <v>21</v>
      </c>
      <c r="E87" s="91" t="s">
        <v>2801</v>
      </c>
      <c r="F87" s="3">
        <v>2019</v>
      </c>
      <c r="G87" s="3" t="s">
        <v>2802</v>
      </c>
      <c r="H87" s="3" t="s">
        <v>2734</v>
      </c>
      <c r="I87" s="3">
        <v>111</v>
      </c>
      <c r="J87" s="3" t="s">
        <v>2792</v>
      </c>
      <c r="K87" s="3" t="s">
        <v>25</v>
      </c>
      <c r="M87" s="3">
        <v>10</v>
      </c>
    </row>
    <row r="88" customHeight="1" spans="1:13">
      <c r="A88" s="162" t="e">
        <f t="shared" si="6"/>
        <v>#VALUE!</v>
      </c>
      <c r="B88" s="3"/>
      <c r="C88" s="3"/>
      <c r="D88" s="91" t="s">
        <v>21</v>
      </c>
      <c r="E88" s="91" t="s">
        <v>2803</v>
      </c>
      <c r="F88" s="3">
        <v>2019</v>
      </c>
      <c r="G88" s="3" t="s">
        <v>2718</v>
      </c>
      <c r="H88" s="3" t="s">
        <v>2734</v>
      </c>
      <c r="I88" s="3">
        <v>257</v>
      </c>
      <c r="K88" s="3" t="s">
        <v>30</v>
      </c>
      <c r="M88" s="3">
        <v>10</v>
      </c>
    </row>
    <row r="89" customHeight="1" spans="1:13">
      <c r="A89" s="162" t="e">
        <f t="shared" si="6"/>
        <v>#VALUE!</v>
      </c>
      <c r="B89" s="3"/>
      <c r="C89" s="3"/>
      <c r="D89" s="91" t="s">
        <v>21</v>
      </c>
      <c r="E89" s="91" t="s">
        <v>2804</v>
      </c>
      <c r="F89" s="3">
        <v>2019</v>
      </c>
      <c r="G89" s="3" t="s">
        <v>911</v>
      </c>
      <c r="H89" s="3" t="s">
        <v>2734</v>
      </c>
      <c r="I89" s="3">
        <v>77</v>
      </c>
      <c r="K89" s="3" t="s">
        <v>30</v>
      </c>
      <c r="M89" s="3">
        <v>10</v>
      </c>
    </row>
    <row r="90" customHeight="1" spans="1:13">
      <c r="A90" s="162" t="e">
        <f t="shared" si="6"/>
        <v>#VALUE!</v>
      </c>
      <c r="B90" s="3"/>
      <c r="C90" s="3"/>
      <c r="D90" s="91" t="s">
        <v>21</v>
      </c>
      <c r="E90" s="91" t="s">
        <v>2805</v>
      </c>
      <c r="F90" s="3">
        <v>2019</v>
      </c>
      <c r="G90" s="3" t="s">
        <v>956</v>
      </c>
      <c r="H90" s="3" t="s">
        <v>1990</v>
      </c>
      <c r="I90" s="3">
        <v>548</v>
      </c>
      <c r="K90" s="3" t="s">
        <v>30</v>
      </c>
      <c r="M90" s="3">
        <v>10</v>
      </c>
    </row>
    <row r="91" customHeight="1" spans="1:13">
      <c r="A91" s="162" t="e">
        <f>'Drop 1 Football'!A407+1</f>
        <v>#VALUE!</v>
      </c>
      <c r="B91" s="3"/>
      <c r="C91" s="3"/>
      <c r="D91" s="91" t="s">
        <v>21</v>
      </c>
      <c r="E91" s="91" t="s">
        <v>2806</v>
      </c>
      <c r="F91" s="3">
        <v>2019</v>
      </c>
      <c r="G91" s="3" t="s">
        <v>2012</v>
      </c>
      <c r="H91" s="3" t="s">
        <v>2722</v>
      </c>
      <c r="I91" s="3">
        <v>180</v>
      </c>
      <c r="K91" s="3" t="s">
        <v>25</v>
      </c>
      <c r="M91" s="3">
        <v>10</v>
      </c>
    </row>
    <row r="92" customHeight="1" spans="1:13">
      <c r="A92" s="162" t="e">
        <f t="shared" ref="A92:A104" si="7">A91+1</f>
        <v>#VALUE!</v>
      </c>
      <c r="B92" s="3"/>
      <c r="C92" s="3"/>
      <c r="D92" s="91" t="s">
        <v>21</v>
      </c>
      <c r="E92" s="91" t="s">
        <v>2807</v>
      </c>
      <c r="F92" s="3">
        <v>2019</v>
      </c>
      <c r="G92" s="3" t="s">
        <v>2012</v>
      </c>
      <c r="H92" s="3" t="s">
        <v>2722</v>
      </c>
      <c r="I92" s="3">
        <v>180</v>
      </c>
      <c r="K92" s="3" t="s">
        <v>25</v>
      </c>
      <c r="M92" s="3">
        <v>10</v>
      </c>
    </row>
    <row r="93" customHeight="1" spans="1:13">
      <c r="A93" s="162" t="e">
        <f t="shared" si="7"/>
        <v>#VALUE!</v>
      </c>
      <c r="B93" s="3"/>
      <c r="C93" s="3"/>
      <c r="D93" s="91" t="s">
        <v>21</v>
      </c>
      <c r="E93" s="91" t="s">
        <v>2808</v>
      </c>
      <c r="F93" s="3">
        <v>2019</v>
      </c>
      <c r="G93" s="3" t="s">
        <v>2012</v>
      </c>
      <c r="H93" s="3" t="s">
        <v>2722</v>
      </c>
      <c r="I93" s="3">
        <v>180</v>
      </c>
      <c r="J93" s="68" t="s">
        <v>2478</v>
      </c>
      <c r="K93" s="3" t="s">
        <v>666</v>
      </c>
      <c r="M93" s="3">
        <v>10</v>
      </c>
    </row>
    <row r="94" customHeight="1" spans="1:13">
      <c r="A94" s="162" t="e">
        <f t="shared" si="7"/>
        <v>#VALUE!</v>
      </c>
      <c r="B94" s="3"/>
      <c r="C94" s="3"/>
      <c r="D94" s="91" t="s">
        <v>21</v>
      </c>
      <c r="E94" s="91" t="s">
        <v>2809</v>
      </c>
      <c r="F94" s="3">
        <v>2019</v>
      </c>
      <c r="G94" s="3" t="s">
        <v>1161</v>
      </c>
      <c r="H94" s="3" t="s">
        <v>2722</v>
      </c>
      <c r="I94" s="3">
        <v>211</v>
      </c>
      <c r="K94" s="3" t="s">
        <v>30</v>
      </c>
      <c r="M94" s="3">
        <v>10</v>
      </c>
    </row>
    <row r="95" customHeight="1" spans="1:13">
      <c r="A95" s="162" t="e">
        <f t="shared" si="7"/>
        <v>#VALUE!</v>
      </c>
      <c r="B95" s="3"/>
      <c r="C95" s="3"/>
      <c r="D95" s="91" t="s">
        <v>21</v>
      </c>
      <c r="E95" s="91" t="s">
        <v>2810</v>
      </c>
      <c r="F95" s="3">
        <v>2019</v>
      </c>
      <c r="G95" s="3" t="s">
        <v>1161</v>
      </c>
      <c r="H95" s="3" t="s">
        <v>2722</v>
      </c>
      <c r="I95" s="3">
        <v>211</v>
      </c>
      <c r="J95" s="3" t="s">
        <v>898</v>
      </c>
      <c r="K95" s="3" t="s">
        <v>25</v>
      </c>
      <c r="M95" s="3">
        <v>10</v>
      </c>
    </row>
    <row r="96" customHeight="1" spans="1:13">
      <c r="A96" s="162" t="e">
        <f t="shared" si="7"/>
        <v>#VALUE!</v>
      </c>
      <c r="B96" s="3"/>
      <c r="C96" s="3"/>
      <c r="D96" s="91" t="s">
        <v>21</v>
      </c>
      <c r="E96" s="91" t="s">
        <v>2811</v>
      </c>
      <c r="F96" s="3">
        <v>2019</v>
      </c>
      <c r="G96" s="3" t="s">
        <v>956</v>
      </c>
      <c r="H96" s="3" t="s">
        <v>2722</v>
      </c>
      <c r="I96" s="3">
        <v>295</v>
      </c>
      <c r="K96" s="3" t="s">
        <v>30</v>
      </c>
      <c r="M96" s="3">
        <v>10</v>
      </c>
    </row>
    <row r="97" customHeight="1" spans="1:13">
      <c r="A97" s="162" t="e">
        <f t="shared" si="7"/>
        <v>#VALUE!</v>
      </c>
      <c r="B97" s="3"/>
      <c r="C97" s="3"/>
      <c r="D97" s="91" t="s">
        <v>21</v>
      </c>
      <c r="E97" s="91" t="s">
        <v>2812</v>
      </c>
      <c r="F97" s="3">
        <v>2019</v>
      </c>
      <c r="G97" s="3" t="s">
        <v>1852</v>
      </c>
      <c r="H97" s="3" t="s">
        <v>2722</v>
      </c>
      <c r="I97" s="3">
        <v>295</v>
      </c>
      <c r="J97" s="3" t="s">
        <v>2257</v>
      </c>
      <c r="K97" s="3" t="s">
        <v>72</v>
      </c>
      <c r="M97" s="3">
        <v>10</v>
      </c>
    </row>
    <row r="98" customHeight="1" spans="1:13">
      <c r="A98" s="162" t="e">
        <f t="shared" si="7"/>
        <v>#VALUE!</v>
      </c>
      <c r="B98" s="3"/>
      <c r="C98" s="3"/>
      <c r="D98" s="91" t="s">
        <v>21</v>
      </c>
      <c r="E98" s="91" t="s">
        <v>2813</v>
      </c>
      <c r="F98" s="3">
        <v>2019</v>
      </c>
      <c r="G98" s="3" t="s">
        <v>1852</v>
      </c>
      <c r="H98" s="3" t="s">
        <v>2722</v>
      </c>
      <c r="I98" s="3">
        <v>295</v>
      </c>
      <c r="J98" s="3" t="s">
        <v>898</v>
      </c>
      <c r="K98" s="3" t="s">
        <v>25</v>
      </c>
      <c r="M98" s="3">
        <v>10</v>
      </c>
    </row>
    <row r="99" customHeight="1" spans="1:13">
      <c r="A99" s="162" t="e">
        <f t="shared" si="7"/>
        <v>#VALUE!</v>
      </c>
      <c r="B99" s="3"/>
      <c r="C99" s="3"/>
      <c r="D99" s="91" t="s">
        <v>66</v>
      </c>
      <c r="E99" s="91" t="s">
        <v>2814</v>
      </c>
      <c r="F99" s="3">
        <v>2019</v>
      </c>
      <c r="G99" s="3" t="s">
        <v>905</v>
      </c>
      <c r="H99" s="3" t="s">
        <v>1823</v>
      </c>
      <c r="I99" s="3">
        <v>2</v>
      </c>
      <c r="J99" s="3" t="s">
        <v>2815</v>
      </c>
      <c r="K99" s="3" t="s">
        <v>244</v>
      </c>
      <c r="M99" s="3">
        <v>10</v>
      </c>
    </row>
    <row r="100" customHeight="1" spans="1:13">
      <c r="A100" s="162" t="e">
        <f t="shared" si="7"/>
        <v>#VALUE!</v>
      </c>
      <c r="B100" s="3"/>
      <c r="C100" s="3"/>
      <c r="D100" s="91" t="s">
        <v>66</v>
      </c>
      <c r="E100" s="91" t="s">
        <v>2816</v>
      </c>
      <c r="F100" s="3">
        <v>2017</v>
      </c>
      <c r="G100" s="3" t="s">
        <v>319</v>
      </c>
      <c r="H100" s="3" t="s">
        <v>1810</v>
      </c>
      <c r="I100" s="3">
        <v>199</v>
      </c>
      <c r="K100" s="3" t="s">
        <v>462</v>
      </c>
      <c r="M100" s="3">
        <v>10</v>
      </c>
    </row>
    <row r="101" customHeight="1" spans="1:13">
      <c r="A101" s="162" t="e">
        <f t="shared" si="7"/>
        <v>#VALUE!</v>
      </c>
      <c r="B101" s="3"/>
      <c r="C101" s="3"/>
      <c r="D101" s="91" t="s">
        <v>66</v>
      </c>
      <c r="E101" s="3">
        <v>4644226</v>
      </c>
      <c r="F101" s="3">
        <v>2020</v>
      </c>
      <c r="G101" s="3" t="s">
        <v>786</v>
      </c>
      <c r="H101" s="3" t="s">
        <v>2259</v>
      </c>
      <c r="I101" s="3" t="s">
        <v>2210</v>
      </c>
      <c r="J101" s="3" t="s">
        <v>2260</v>
      </c>
      <c r="K101" s="3" t="s">
        <v>467</v>
      </c>
      <c r="M101" s="3">
        <v>10</v>
      </c>
    </row>
    <row r="102" customHeight="1" spans="1:13">
      <c r="A102" s="162" t="e">
        <f t="shared" si="7"/>
        <v>#VALUE!</v>
      </c>
      <c r="D102" s="91" t="s">
        <v>66</v>
      </c>
      <c r="E102" s="140">
        <v>2553151</v>
      </c>
      <c r="F102" s="140">
        <v>2019</v>
      </c>
      <c r="G102" s="140" t="s">
        <v>305</v>
      </c>
      <c r="H102" s="140" t="s">
        <v>2722</v>
      </c>
      <c r="I102" s="140">
        <v>180</v>
      </c>
      <c r="J102" s="140" t="s">
        <v>2478</v>
      </c>
      <c r="K102" s="140" t="s">
        <v>467</v>
      </c>
      <c r="M102" s="3">
        <v>10</v>
      </c>
    </row>
    <row r="103" customHeight="1" spans="1:13">
      <c r="A103" s="162" t="e">
        <f t="shared" si="7"/>
        <v>#VALUE!</v>
      </c>
      <c r="D103" s="91" t="s">
        <v>66</v>
      </c>
      <c r="E103" s="140">
        <v>4817323</v>
      </c>
      <c r="F103" s="140">
        <v>2019</v>
      </c>
      <c r="G103" s="140" t="s">
        <v>305</v>
      </c>
      <c r="H103" s="140" t="s">
        <v>2722</v>
      </c>
      <c r="I103" s="140">
        <v>180</v>
      </c>
      <c r="J103" s="140" t="s">
        <v>2478</v>
      </c>
      <c r="K103" s="140" t="s">
        <v>467</v>
      </c>
      <c r="M103" s="3">
        <v>10</v>
      </c>
    </row>
    <row r="104" customHeight="1" spans="1:13">
      <c r="A104" s="162" t="e">
        <f t="shared" si="7"/>
        <v>#VALUE!</v>
      </c>
      <c r="D104" s="91" t="s">
        <v>21</v>
      </c>
      <c r="E104" s="91" t="s">
        <v>2817</v>
      </c>
      <c r="F104" s="3">
        <v>2019</v>
      </c>
      <c r="G104" s="3" t="s">
        <v>2818</v>
      </c>
      <c r="H104" s="3" t="s">
        <v>2819</v>
      </c>
      <c r="I104" s="3">
        <v>3</v>
      </c>
      <c r="J104" s="3" t="s">
        <v>1375</v>
      </c>
      <c r="K104" s="3" t="s">
        <v>25</v>
      </c>
      <c r="M104" s="3">
        <v>10</v>
      </c>
    </row>
    <row r="105" customHeight="1" spans="1:13">
      <c r="A105" s="3">
        <v>11785</v>
      </c>
      <c r="D105" s="91" t="s">
        <v>21</v>
      </c>
      <c r="E105" s="91" t="s">
        <v>2820</v>
      </c>
      <c r="F105" s="3">
        <v>2019</v>
      </c>
      <c r="G105" s="3" t="s">
        <v>1995</v>
      </c>
      <c r="H105" s="3" t="s">
        <v>1990</v>
      </c>
      <c r="I105" s="3"/>
      <c r="J105" s="3">
        <v>207</v>
      </c>
      <c r="K105" s="3" t="s">
        <v>30</v>
      </c>
      <c r="M105" s="3">
        <v>10</v>
      </c>
    </row>
    <row r="106" customHeight="1" spans="1:13">
      <c r="A106" s="3">
        <v>11787</v>
      </c>
      <c r="D106" s="91" t="s">
        <v>21</v>
      </c>
      <c r="E106" s="91" t="s">
        <v>2821</v>
      </c>
      <c r="F106" s="3">
        <v>2019</v>
      </c>
      <c r="G106" s="3" t="s">
        <v>1995</v>
      </c>
      <c r="H106" s="3" t="s">
        <v>2678</v>
      </c>
      <c r="I106" s="3" t="s">
        <v>2822</v>
      </c>
      <c r="J106" s="3">
        <v>212</v>
      </c>
      <c r="K106" s="3" t="s">
        <v>30</v>
      </c>
      <c r="M106" s="3">
        <v>10</v>
      </c>
    </row>
    <row r="107" customHeight="1" spans="1:13">
      <c r="A107" s="3">
        <v>11792</v>
      </c>
      <c r="D107" s="91" t="s">
        <v>21</v>
      </c>
      <c r="E107" s="91" t="s">
        <v>2823</v>
      </c>
      <c r="F107" s="3">
        <v>2018</v>
      </c>
      <c r="G107" s="3" t="s">
        <v>1173</v>
      </c>
      <c r="H107" s="3" t="s">
        <v>2728</v>
      </c>
      <c r="I107" s="3" t="s">
        <v>2824</v>
      </c>
      <c r="J107" s="3">
        <v>3</v>
      </c>
      <c r="K107" s="3" t="s">
        <v>30</v>
      </c>
      <c r="M107" s="3">
        <v>10</v>
      </c>
    </row>
    <row r="108" customHeight="1" spans="1:13">
      <c r="A108" s="3">
        <v>11793</v>
      </c>
      <c r="D108" s="91" t="s">
        <v>21</v>
      </c>
      <c r="E108" s="91" t="s">
        <v>2825</v>
      </c>
      <c r="F108" s="3">
        <v>2019</v>
      </c>
      <c r="G108" s="3" t="s">
        <v>1995</v>
      </c>
      <c r="H108" s="3" t="s">
        <v>1990</v>
      </c>
      <c r="I108" s="3" t="s">
        <v>234</v>
      </c>
      <c r="J108" s="3">
        <v>207</v>
      </c>
      <c r="K108" s="3" t="s">
        <v>30</v>
      </c>
      <c r="M108" s="3">
        <v>10</v>
      </c>
    </row>
    <row r="109" customHeight="1" spans="1:13">
      <c r="A109" s="3">
        <v>11794</v>
      </c>
      <c r="D109" s="91" t="s">
        <v>21</v>
      </c>
      <c r="E109" s="91" t="s">
        <v>2826</v>
      </c>
      <c r="F109" s="3">
        <v>2019</v>
      </c>
      <c r="G109" s="3" t="s">
        <v>1995</v>
      </c>
      <c r="H109" s="3" t="s">
        <v>2827</v>
      </c>
      <c r="I109" s="3" t="s">
        <v>2828</v>
      </c>
      <c r="J109" s="3">
        <v>240</v>
      </c>
      <c r="K109" s="3" t="s">
        <v>30</v>
      </c>
      <c r="M109" s="3">
        <v>10</v>
      </c>
    </row>
    <row r="110" customHeight="1" spans="1:13">
      <c r="A110" s="3">
        <v>11795</v>
      </c>
      <c r="D110" s="91" t="s">
        <v>21</v>
      </c>
      <c r="E110" s="91" t="s">
        <v>2829</v>
      </c>
      <c r="F110" s="3">
        <v>2019</v>
      </c>
      <c r="G110" s="3" t="s">
        <v>1161</v>
      </c>
      <c r="H110" s="3" t="s">
        <v>2686</v>
      </c>
      <c r="I110" s="3"/>
      <c r="J110" s="3">
        <v>207</v>
      </c>
      <c r="K110" s="3" t="s">
        <v>30</v>
      </c>
      <c r="M110" s="3">
        <v>10</v>
      </c>
    </row>
    <row r="111" customHeight="1" spans="1:13">
      <c r="A111" s="3">
        <v>11800</v>
      </c>
      <c r="D111" s="91" t="s">
        <v>21</v>
      </c>
      <c r="E111" s="91" t="s">
        <v>2830</v>
      </c>
      <c r="F111" s="3">
        <v>2019</v>
      </c>
      <c r="G111" s="3" t="s">
        <v>1995</v>
      </c>
      <c r="H111" s="3" t="s">
        <v>2697</v>
      </c>
      <c r="I111" s="3"/>
      <c r="J111" s="3">
        <v>224</v>
      </c>
      <c r="K111" s="3" t="s">
        <v>30</v>
      </c>
      <c r="M111" s="3">
        <v>10</v>
      </c>
    </row>
    <row r="112" customHeight="1" spans="1:13">
      <c r="A112" s="6">
        <f t="shared" ref="A112:A113" si="8">A111+1</f>
        <v>11801</v>
      </c>
      <c r="D112" s="91" t="s">
        <v>21</v>
      </c>
      <c r="E112" s="91" t="s">
        <v>2831</v>
      </c>
      <c r="F112" s="3">
        <v>2019</v>
      </c>
      <c r="G112" s="3" t="s">
        <v>786</v>
      </c>
      <c r="H112" s="3" t="s">
        <v>2437</v>
      </c>
      <c r="I112" s="3"/>
      <c r="J112" s="3">
        <v>263</v>
      </c>
      <c r="K112" s="3" t="s">
        <v>30</v>
      </c>
      <c r="M112" s="3">
        <v>10</v>
      </c>
    </row>
    <row r="113" customHeight="1" spans="1:13">
      <c r="A113" s="6">
        <f t="shared" si="8"/>
        <v>11802</v>
      </c>
      <c r="D113" s="91" t="s">
        <v>21</v>
      </c>
      <c r="E113" s="91" t="s">
        <v>2832</v>
      </c>
      <c r="F113" s="3">
        <v>2019</v>
      </c>
      <c r="G113" s="3" t="s">
        <v>1995</v>
      </c>
      <c r="H113" s="3" t="s">
        <v>2437</v>
      </c>
      <c r="I113" s="3" t="s">
        <v>2269</v>
      </c>
      <c r="J113" s="3">
        <v>17</v>
      </c>
      <c r="K113" s="3" t="s">
        <v>30</v>
      </c>
      <c r="M113" s="3">
        <v>10</v>
      </c>
    </row>
    <row r="114" customHeight="1" spans="1:13">
      <c r="A114" s="3">
        <v>11836</v>
      </c>
      <c r="D114" s="91" t="s">
        <v>21</v>
      </c>
      <c r="E114" s="91" t="s">
        <v>2833</v>
      </c>
      <c r="F114" s="3">
        <v>1988</v>
      </c>
      <c r="G114" s="3" t="s">
        <v>102</v>
      </c>
      <c r="H114" s="3" t="s">
        <v>1917</v>
      </c>
      <c r="I114" s="68" t="s">
        <v>1865</v>
      </c>
      <c r="J114" s="3">
        <v>130</v>
      </c>
      <c r="K114" s="3" t="s">
        <v>72</v>
      </c>
      <c r="M114" s="3">
        <v>10</v>
      </c>
    </row>
    <row r="115" customHeight="1" spans="1:13">
      <c r="A115" s="3">
        <v>11837</v>
      </c>
      <c r="D115" s="91" t="s">
        <v>66</v>
      </c>
      <c r="E115" s="91" t="s">
        <v>2834</v>
      </c>
      <c r="F115" s="3">
        <v>1988</v>
      </c>
      <c r="G115" s="3" t="s">
        <v>2835</v>
      </c>
      <c r="H115" s="3" t="s">
        <v>1864</v>
      </c>
      <c r="I115" s="68" t="s">
        <v>1865</v>
      </c>
      <c r="J115" s="3">
        <v>129</v>
      </c>
      <c r="K115" s="3" t="s">
        <v>462</v>
      </c>
      <c r="M115" s="3">
        <v>10</v>
      </c>
    </row>
    <row r="116" customHeight="1" spans="1:13">
      <c r="A116" s="3">
        <v>11838</v>
      </c>
      <c r="D116" s="91" t="s">
        <v>21</v>
      </c>
      <c r="E116" s="91" t="s">
        <v>2836</v>
      </c>
      <c r="F116" s="3">
        <v>1988</v>
      </c>
      <c r="G116" s="3" t="s">
        <v>102</v>
      </c>
      <c r="H116" s="3" t="s">
        <v>1943</v>
      </c>
      <c r="I116" s="68" t="s">
        <v>1865</v>
      </c>
      <c r="J116" s="3">
        <v>126</v>
      </c>
      <c r="K116" s="3" t="s">
        <v>763</v>
      </c>
      <c r="M116" s="3">
        <v>10</v>
      </c>
    </row>
    <row r="117" customHeight="1" spans="1:13">
      <c r="A117" s="3">
        <v>11840</v>
      </c>
      <c r="D117" s="91" t="s">
        <v>21</v>
      </c>
      <c r="E117" s="91" t="s">
        <v>2837</v>
      </c>
      <c r="F117" s="3">
        <v>1988</v>
      </c>
      <c r="G117" s="3" t="s">
        <v>102</v>
      </c>
      <c r="H117" s="3" t="s">
        <v>1952</v>
      </c>
      <c r="I117" s="3" t="s">
        <v>1567</v>
      </c>
      <c r="J117" s="3">
        <v>9</v>
      </c>
      <c r="K117" s="3" t="s">
        <v>666</v>
      </c>
      <c r="M117" s="3">
        <v>10</v>
      </c>
    </row>
    <row r="118" customHeight="1" spans="1:13">
      <c r="A118" s="3">
        <v>11842</v>
      </c>
      <c r="D118" s="91" t="s">
        <v>21</v>
      </c>
      <c r="E118" s="91" t="s">
        <v>2838</v>
      </c>
      <c r="F118" s="3">
        <v>1988</v>
      </c>
      <c r="G118" s="3" t="s">
        <v>102</v>
      </c>
      <c r="H118" s="68" t="s">
        <v>1961</v>
      </c>
      <c r="I118" s="3" t="s">
        <v>1567</v>
      </c>
      <c r="J118" s="3">
        <v>11</v>
      </c>
      <c r="K118" s="3" t="s">
        <v>666</v>
      </c>
      <c r="M118" s="3">
        <v>10</v>
      </c>
    </row>
    <row r="119" customHeight="1" spans="1:13">
      <c r="A119" s="3">
        <v>12034</v>
      </c>
      <c r="D119" s="91" t="s">
        <v>21</v>
      </c>
      <c r="E119" s="91" t="s">
        <v>2839</v>
      </c>
      <c r="F119" s="3">
        <v>1988</v>
      </c>
      <c r="G119" s="3" t="s">
        <v>102</v>
      </c>
      <c r="H119" s="3" t="s">
        <v>1868</v>
      </c>
      <c r="I119" s="3" t="s">
        <v>1865</v>
      </c>
      <c r="J119" s="3">
        <v>127</v>
      </c>
      <c r="K119" s="3" t="s">
        <v>666</v>
      </c>
      <c r="M119" s="3">
        <v>10</v>
      </c>
    </row>
    <row r="120" customHeight="1" spans="1:13">
      <c r="A120" s="3">
        <v>12173</v>
      </c>
      <c r="D120" s="91" t="s">
        <v>21</v>
      </c>
      <c r="E120" s="91" t="s">
        <v>2840</v>
      </c>
      <c r="F120" s="3">
        <v>2019</v>
      </c>
      <c r="G120" s="3" t="s">
        <v>1995</v>
      </c>
      <c r="H120" s="3" t="s">
        <v>2697</v>
      </c>
      <c r="I120" s="3">
        <v>224</v>
      </c>
      <c r="J120" s="3" t="s">
        <v>105</v>
      </c>
      <c r="K120" s="3" t="s">
        <v>25</v>
      </c>
      <c r="M120" s="3">
        <v>10</v>
      </c>
    </row>
    <row r="121" customHeight="1" spans="1:13">
      <c r="A121" s="3">
        <v>12174</v>
      </c>
      <c r="D121" s="91" t="s">
        <v>21</v>
      </c>
      <c r="E121" s="250">
        <v>60778137</v>
      </c>
      <c r="F121" s="91" t="s">
        <v>2841</v>
      </c>
      <c r="G121" s="3" t="s">
        <v>1995</v>
      </c>
      <c r="H121" s="3" t="s">
        <v>1862</v>
      </c>
      <c r="I121" s="3">
        <v>208</v>
      </c>
      <c r="J121" s="3" t="s">
        <v>105</v>
      </c>
      <c r="K121" s="3" t="s">
        <v>25</v>
      </c>
      <c r="M121" s="3">
        <v>10</v>
      </c>
    </row>
    <row r="122" customHeight="1" spans="1:13">
      <c r="A122" s="3">
        <v>12175</v>
      </c>
      <c r="D122" s="91" t="s">
        <v>21</v>
      </c>
      <c r="E122" s="250">
        <v>60778125</v>
      </c>
      <c r="F122" s="3">
        <v>2019</v>
      </c>
      <c r="G122" s="3" t="s">
        <v>786</v>
      </c>
      <c r="H122" s="3" t="s">
        <v>2842</v>
      </c>
      <c r="I122" s="3">
        <v>263</v>
      </c>
      <c r="J122" s="3" t="s">
        <v>105</v>
      </c>
      <c r="K122" s="3" t="s">
        <v>25</v>
      </c>
      <c r="M122" s="3">
        <v>10</v>
      </c>
    </row>
    <row r="123" customHeight="1" spans="1:13">
      <c r="A123" s="3">
        <v>12176</v>
      </c>
      <c r="D123" s="91" t="s">
        <v>21</v>
      </c>
      <c r="E123" s="250">
        <v>60778128</v>
      </c>
      <c r="F123" s="3">
        <v>2019</v>
      </c>
      <c r="G123" s="3" t="s">
        <v>1995</v>
      </c>
      <c r="H123" s="3" t="s">
        <v>2701</v>
      </c>
      <c r="I123" s="3">
        <v>202</v>
      </c>
      <c r="J123" s="3" t="s">
        <v>105</v>
      </c>
      <c r="K123" s="3" t="s">
        <v>25</v>
      </c>
      <c r="M123" s="3">
        <v>10</v>
      </c>
    </row>
    <row r="124" customHeight="1" spans="1:13">
      <c r="A124" s="3">
        <v>12177</v>
      </c>
      <c r="D124" s="91" t="s">
        <v>21</v>
      </c>
      <c r="E124" s="250">
        <v>60778129</v>
      </c>
      <c r="F124" s="3">
        <v>2019</v>
      </c>
      <c r="G124" s="3" t="s">
        <v>1995</v>
      </c>
      <c r="H124" s="3" t="s">
        <v>1990</v>
      </c>
      <c r="I124" s="3">
        <v>207</v>
      </c>
      <c r="J124" s="3" t="s">
        <v>105</v>
      </c>
      <c r="K124" s="3" t="s">
        <v>25</v>
      </c>
      <c r="M124" s="3">
        <v>10</v>
      </c>
    </row>
    <row r="125" customHeight="1" spans="1:13">
      <c r="A125" s="3">
        <v>12178</v>
      </c>
      <c r="D125" s="91" t="s">
        <v>21</v>
      </c>
      <c r="E125" s="250">
        <v>60778130</v>
      </c>
      <c r="F125" s="3">
        <v>2019</v>
      </c>
      <c r="G125" s="3" t="s">
        <v>1995</v>
      </c>
      <c r="H125" s="3" t="s">
        <v>1990</v>
      </c>
      <c r="I125" s="3">
        <v>207</v>
      </c>
      <c r="J125" s="3" t="s">
        <v>105</v>
      </c>
      <c r="K125" s="3" t="s">
        <v>25</v>
      </c>
      <c r="M125" s="3">
        <v>10</v>
      </c>
    </row>
    <row r="126" customHeight="1" spans="1:13">
      <c r="A126" s="3">
        <v>12179</v>
      </c>
      <c r="D126" s="91" t="s">
        <v>21</v>
      </c>
      <c r="E126" s="250">
        <v>60778131</v>
      </c>
      <c r="F126" s="3">
        <v>2019</v>
      </c>
      <c r="G126" s="3" t="s">
        <v>1995</v>
      </c>
      <c r="H126" s="3" t="s">
        <v>1449</v>
      </c>
      <c r="I126" s="3">
        <v>210</v>
      </c>
      <c r="J126" s="3" t="s">
        <v>105</v>
      </c>
      <c r="K126" s="3" t="s">
        <v>25</v>
      </c>
      <c r="M126" s="3">
        <v>10</v>
      </c>
    </row>
    <row r="127" customHeight="1" spans="1:13">
      <c r="A127" s="3">
        <v>12182</v>
      </c>
      <c r="D127" s="91" t="s">
        <v>21</v>
      </c>
      <c r="E127" s="91" t="s">
        <v>2843</v>
      </c>
      <c r="F127" s="3">
        <v>2019</v>
      </c>
      <c r="G127" s="3" t="s">
        <v>956</v>
      </c>
      <c r="H127" s="3" t="s">
        <v>2686</v>
      </c>
      <c r="I127" s="3">
        <v>134</v>
      </c>
      <c r="J127" s="3" t="s">
        <v>105</v>
      </c>
      <c r="K127" s="3" t="s">
        <v>25</v>
      </c>
      <c r="M127" s="3">
        <v>10</v>
      </c>
    </row>
    <row r="128" customHeight="1" spans="1:13">
      <c r="A128" s="3">
        <v>12183</v>
      </c>
      <c r="D128" s="91" t="s">
        <v>21</v>
      </c>
      <c r="E128" s="91" t="s">
        <v>2844</v>
      </c>
      <c r="F128" s="3">
        <v>2019</v>
      </c>
      <c r="G128" s="3" t="s">
        <v>956</v>
      </c>
      <c r="H128" s="3" t="s">
        <v>2686</v>
      </c>
      <c r="I128" s="3">
        <v>642</v>
      </c>
      <c r="J128" s="3" t="s">
        <v>105</v>
      </c>
      <c r="K128" s="3" t="s">
        <v>25</v>
      </c>
      <c r="M128" s="3">
        <v>10</v>
      </c>
    </row>
    <row r="129" customHeight="1" spans="1:13">
      <c r="A129" s="3">
        <v>12184</v>
      </c>
      <c r="D129" s="91" t="s">
        <v>21</v>
      </c>
      <c r="E129" s="91" t="s">
        <v>2845</v>
      </c>
      <c r="F129" s="3">
        <v>2019</v>
      </c>
      <c r="G129" s="3" t="s">
        <v>956</v>
      </c>
      <c r="H129" s="3" t="s">
        <v>2686</v>
      </c>
      <c r="I129" s="3">
        <v>238</v>
      </c>
      <c r="J129" s="3" t="s">
        <v>105</v>
      </c>
      <c r="K129" s="3" t="s">
        <v>25</v>
      </c>
      <c r="M129" s="3">
        <v>10</v>
      </c>
    </row>
    <row r="130" customHeight="1" spans="1:13">
      <c r="A130" s="3">
        <v>12187</v>
      </c>
      <c r="D130" s="91" t="s">
        <v>21</v>
      </c>
      <c r="E130" s="91" t="s">
        <v>2846</v>
      </c>
      <c r="F130" s="3">
        <v>2019</v>
      </c>
      <c r="G130" s="3" t="s">
        <v>1852</v>
      </c>
      <c r="H130" s="3" t="s">
        <v>2719</v>
      </c>
      <c r="I130" s="3">
        <v>250</v>
      </c>
      <c r="J130" s="3" t="s">
        <v>105</v>
      </c>
      <c r="K130" s="3" t="s">
        <v>25</v>
      </c>
      <c r="M130" s="3">
        <v>10</v>
      </c>
    </row>
    <row r="131" customHeight="1" spans="1:13">
      <c r="A131" s="3">
        <v>12188</v>
      </c>
      <c r="D131" s="91" t="s">
        <v>21</v>
      </c>
      <c r="E131" s="91" t="s">
        <v>2459</v>
      </c>
      <c r="F131" s="3">
        <v>2019</v>
      </c>
      <c r="G131" s="3" t="s">
        <v>1995</v>
      </c>
      <c r="H131" s="3" t="s">
        <v>2691</v>
      </c>
      <c r="I131" s="3">
        <v>206</v>
      </c>
      <c r="J131" s="3" t="s">
        <v>105</v>
      </c>
      <c r="K131" s="3" t="s">
        <v>25</v>
      </c>
      <c r="M131" s="3">
        <v>10</v>
      </c>
    </row>
    <row r="132" customHeight="1" spans="1:13">
      <c r="A132" s="3">
        <v>12195</v>
      </c>
      <c r="D132" s="91" t="s">
        <v>21</v>
      </c>
      <c r="E132" s="91" t="s">
        <v>2847</v>
      </c>
      <c r="F132" s="3">
        <v>2019</v>
      </c>
      <c r="G132" s="3" t="s">
        <v>1995</v>
      </c>
      <c r="H132" s="3" t="s">
        <v>2691</v>
      </c>
      <c r="I132" s="3">
        <v>300</v>
      </c>
      <c r="J132" s="3" t="s">
        <v>105</v>
      </c>
      <c r="K132" s="3" t="s">
        <v>30</v>
      </c>
      <c r="M132" s="3">
        <v>10</v>
      </c>
    </row>
    <row r="133" customHeight="1" spans="1:13">
      <c r="A133" s="3">
        <v>12198</v>
      </c>
      <c r="D133" s="91" t="s">
        <v>21</v>
      </c>
      <c r="E133" s="91" t="s">
        <v>2848</v>
      </c>
      <c r="F133" s="3">
        <v>2019</v>
      </c>
      <c r="G133" s="3" t="s">
        <v>786</v>
      </c>
      <c r="H133" s="3" t="s">
        <v>1990</v>
      </c>
      <c r="I133" s="3">
        <v>3</v>
      </c>
      <c r="J133" s="3" t="s">
        <v>901</v>
      </c>
      <c r="K133" s="3" t="s">
        <v>30</v>
      </c>
      <c r="M133" s="3">
        <v>10</v>
      </c>
    </row>
    <row r="134" customHeight="1" spans="1:13">
      <c r="A134" s="3">
        <v>12199</v>
      </c>
      <c r="D134" s="91" t="s">
        <v>21</v>
      </c>
      <c r="E134" s="91" t="s">
        <v>2849</v>
      </c>
      <c r="F134" s="3">
        <v>2019</v>
      </c>
      <c r="G134" s="3" t="s">
        <v>1852</v>
      </c>
      <c r="H134" s="3" t="s">
        <v>2691</v>
      </c>
      <c r="I134" s="3">
        <v>206</v>
      </c>
      <c r="J134" s="3" t="s">
        <v>105</v>
      </c>
      <c r="K134" s="3" t="s">
        <v>25</v>
      </c>
      <c r="M134" s="3">
        <v>10</v>
      </c>
    </row>
    <row r="135" customHeight="1" spans="1:13">
      <c r="A135" s="3">
        <f t="shared" ref="A135:A138" si="9">A134+1</f>
        <v>12200</v>
      </c>
      <c r="D135" s="91" t="s">
        <v>21</v>
      </c>
      <c r="E135" s="91" t="s">
        <v>2850</v>
      </c>
      <c r="F135" s="3">
        <v>1988</v>
      </c>
      <c r="G135" s="3" t="s">
        <v>102</v>
      </c>
      <c r="H135" s="3" t="s">
        <v>2114</v>
      </c>
      <c r="I135" s="3">
        <v>16</v>
      </c>
      <c r="J135" s="3" t="s">
        <v>105</v>
      </c>
      <c r="K135" s="3" t="s">
        <v>666</v>
      </c>
      <c r="M135" s="3">
        <v>10</v>
      </c>
    </row>
    <row r="136" customHeight="1" spans="1:13">
      <c r="A136" s="3">
        <f t="shared" si="9"/>
        <v>12201</v>
      </c>
      <c r="D136" s="91" t="s">
        <v>21</v>
      </c>
      <c r="E136" s="91" t="s">
        <v>2851</v>
      </c>
      <c r="F136" s="3">
        <v>1988</v>
      </c>
      <c r="G136" s="3" t="s">
        <v>102</v>
      </c>
      <c r="H136" s="3" t="s">
        <v>1961</v>
      </c>
      <c r="I136" s="3">
        <v>5</v>
      </c>
      <c r="J136" s="3" t="s">
        <v>105</v>
      </c>
      <c r="K136" s="3" t="s">
        <v>72</v>
      </c>
      <c r="M136" s="3">
        <v>10</v>
      </c>
    </row>
    <row r="137" customHeight="1" spans="1:13">
      <c r="A137" s="3">
        <f t="shared" si="9"/>
        <v>12202</v>
      </c>
      <c r="D137" s="91" t="s">
        <v>21</v>
      </c>
      <c r="E137" s="91" t="s">
        <v>2852</v>
      </c>
      <c r="F137" s="3">
        <v>1988</v>
      </c>
      <c r="G137" s="3" t="s">
        <v>102</v>
      </c>
      <c r="H137" s="3" t="s">
        <v>1961</v>
      </c>
      <c r="I137" s="3">
        <v>5</v>
      </c>
      <c r="J137" s="3" t="s">
        <v>105</v>
      </c>
      <c r="K137" s="3" t="s">
        <v>72</v>
      </c>
      <c r="M137" s="3">
        <v>10</v>
      </c>
    </row>
    <row r="138" customHeight="1" spans="1:13">
      <c r="A138" s="3">
        <f t="shared" si="9"/>
        <v>12203</v>
      </c>
      <c r="D138" s="91" t="s">
        <v>21</v>
      </c>
      <c r="E138" s="91" t="s">
        <v>2853</v>
      </c>
      <c r="F138" s="3">
        <v>1988</v>
      </c>
      <c r="G138" s="3" t="s">
        <v>102</v>
      </c>
      <c r="H138" s="3" t="s">
        <v>1961</v>
      </c>
      <c r="I138" s="3">
        <v>5</v>
      </c>
      <c r="J138" s="3" t="s">
        <v>105</v>
      </c>
      <c r="K138" s="3" t="s">
        <v>72</v>
      </c>
      <c r="M138" s="3">
        <v>10</v>
      </c>
    </row>
    <row r="139" customHeight="1" spans="1:13">
      <c r="A139" s="3" t="s">
        <v>2854</v>
      </c>
      <c r="D139" s="163"/>
      <c r="E139" s="91" t="s">
        <v>2855</v>
      </c>
      <c r="F139" s="3">
        <v>1988</v>
      </c>
      <c r="G139" s="3" t="s">
        <v>102</v>
      </c>
      <c r="H139" s="3" t="s">
        <v>2856</v>
      </c>
      <c r="I139" s="3">
        <v>48</v>
      </c>
      <c r="J139" s="3" t="s">
        <v>105</v>
      </c>
      <c r="K139" s="3" t="s">
        <v>72</v>
      </c>
      <c r="M139" s="3">
        <v>10</v>
      </c>
    </row>
    <row r="140" customHeight="1" spans="1:13">
      <c r="A140" s="3" t="s">
        <v>2854</v>
      </c>
      <c r="D140" s="163"/>
      <c r="E140" s="91" t="s">
        <v>2857</v>
      </c>
      <c r="F140" s="3">
        <v>1989</v>
      </c>
      <c r="G140" s="3" t="s">
        <v>102</v>
      </c>
      <c r="H140" s="3" t="s">
        <v>2371</v>
      </c>
      <c r="I140" s="3">
        <v>23</v>
      </c>
      <c r="J140" s="3" t="s">
        <v>105</v>
      </c>
      <c r="K140" s="3" t="s">
        <v>72</v>
      </c>
      <c r="M140" s="3">
        <v>10</v>
      </c>
    </row>
    <row r="141" customHeight="1" spans="1:13">
      <c r="A141" s="3" t="s">
        <v>2854</v>
      </c>
      <c r="D141" s="91" t="s">
        <v>21</v>
      </c>
      <c r="E141" s="91" t="s">
        <v>2858</v>
      </c>
      <c r="F141" s="3">
        <v>1990</v>
      </c>
      <c r="G141" s="3" t="s">
        <v>2859</v>
      </c>
      <c r="H141" s="3" t="s">
        <v>1933</v>
      </c>
      <c r="I141" s="3">
        <v>2</v>
      </c>
      <c r="J141" s="3" t="s">
        <v>105</v>
      </c>
      <c r="K141" s="3" t="s">
        <v>72</v>
      </c>
      <c r="M141" s="3">
        <v>10</v>
      </c>
    </row>
    <row r="142" customHeight="1" spans="1:13">
      <c r="A142" s="3" t="s">
        <v>2854</v>
      </c>
      <c r="D142" s="163"/>
      <c r="E142" s="91" t="s">
        <v>2860</v>
      </c>
      <c r="F142" s="3">
        <v>1990</v>
      </c>
      <c r="G142" s="3" t="s">
        <v>2859</v>
      </c>
      <c r="H142" s="3" t="s">
        <v>1933</v>
      </c>
      <c r="I142" s="3">
        <v>2</v>
      </c>
      <c r="J142" s="3" t="s">
        <v>105</v>
      </c>
      <c r="K142" s="3" t="s">
        <v>72</v>
      </c>
      <c r="M142" s="3">
        <v>10</v>
      </c>
    </row>
    <row r="143" customHeight="1" spans="1:13">
      <c r="A143" s="3" t="s">
        <v>2854</v>
      </c>
      <c r="D143" s="163"/>
      <c r="E143" s="91" t="s">
        <v>2861</v>
      </c>
      <c r="F143" s="3">
        <v>1992</v>
      </c>
      <c r="G143" s="3" t="s">
        <v>62</v>
      </c>
      <c r="H143" s="3" t="s">
        <v>1903</v>
      </c>
      <c r="I143" s="3">
        <v>362</v>
      </c>
      <c r="J143" s="3" t="s">
        <v>105</v>
      </c>
      <c r="K143" s="3" t="s">
        <v>666</v>
      </c>
      <c r="M143" s="3">
        <v>10</v>
      </c>
    </row>
    <row r="144" customHeight="1" spans="1:13">
      <c r="A144" s="3" t="s">
        <v>2854</v>
      </c>
      <c r="D144" s="163"/>
      <c r="E144" s="91" t="s">
        <v>2862</v>
      </c>
      <c r="F144" s="3">
        <v>1992</v>
      </c>
      <c r="G144" s="3" t="s">
        <v>62</v>
      </c>
      <c r="H144" s="3" t="s">
        <v>1903</v>
      </c>
      <c r="I144" s="3">
        <v>362</v>
      </c>
      <c r="J144" s="3" t="s">
        <v>105</v>
      </c>
      <c r="K144" s="3" t="s">
        <v>763</v>
      </c>
      <c r="M144" s="3">
        <v>10</v>
      </c>
    </row>
    <row r="145" customHeight="1" spans="1:13">
      <c r="A145" s="3" t="s">
        <v>2854</v>
      </c>
      <c r="D145" s="163"/>
      <c r="E145" s="91" t="s">
        <v>2863</v>
      </c>
      <c r="F145" s="3">
        <v>1992</v>
      </c>
      <c r="G145" s="3" t="s">
        <v>62</v>
      </c>
      <c r="H145" s="3" t="s">
        <v>1903</v>
      </c>
      <c r="I145" s="3">
        <v>362</v>
      </c>
      <c r="J145" s="3" t="s">
        <v>105</v>
      </c>
      <c r="K145" s="3" t="s">
        <v>763</v>
      </c>
      <c r="M145" s="3">
        <v>10</v>
      </c>
    </row>
    <row r="146" customHeight="1" spans="1:13">
      <c r="A146" s="3" t="s">
        <v>2854</v>
      </c>
      <c r="D146" s="163"/>
      <c r="E146" s="250">
        <v>52171101</v>
      </c>
      <c r="F146" s="3">
        <v>1987</v>
      </c>
      <c r="G146" s="3" t="s">
        <v>102</v>
      </c>
      <c r="H146" s="3" t="s">
        <v>2020</v>
      </c>
      <c r="I146" s="3">
        <v>35</v>
      </c>
      <c r="J146" s="3" t="s">
        <v>105</v>
      </c>
      <c r="K146" s="3" t="s">
        <v>666</v>
      </c>
      <c r="M146" s="3">
        <v>10</v>
      </c>
    </row>
    <row r="147" customHeight="1" spans="1:13">
      <c r="A147" s="3" t="s">
        <v>2854</v>
      </c>
      <c r="D147" s="163"/>
      <c r="E147" s="91" t="s">
        <v>2864</v>
      </c>
      <c r="F147" s="3">
        <v>1987</v>
      </c>
      <c r="G147" s="3" t="s">
        <v>102</v>
      </c>
      <c r="H147" s="3" t="s">
        <v>2127</v>
      </c>
      <c r="I147" s="3">
        <v>80</v>
      </c>
      <c r="J147" s="3" t="s">
        <v>105</v>
      </c>
      <c r="K147" s="3" t="s">
        <v>763</v>
      </c>
      <c r="M147" s="3">
        <v>10</v>
      </c>
    </row>
    <row r="148" customHeight="1" spans="1:13">
      <c r="A148" s="3" t="s">
        <v>2854</v>
      </c>
      <c r="D148" s="163"/>
      <c r="E148" s="91" t="s">
        <v>2865</v>
      </c>
      <c r="F148" s="3">
        <v>1987</v>
      </c>
      <c r="G148" s="3" t="s">
        <v>102</v>
      </c>
      <c r="H148" s="3" t="s">
        <v>2127</v>
      </c>
      <c r="I148" s="3">
        <v>80</v>
      </c>
      <c r="J148" s="3" t="s">
        <v>105</v>
      </c>
      <c r="K148" s="3" t="s">
        <v>763</v>
      </c>
      <c r="M148" s="3">
        <v>10</v>
      </c>
    </row>
    <row r="149" customHeight="1" spans="1:13">
      <c r="A149" s="3" t="s">
        <v>2854</v>
      </c>
      <c r="D149" s="163"/>
      <c r="E149" s="91" t="s">
        <v>2866</v>
      </c>
      <c r="F149" s="3">
        <v>1987</v>
      </c>
      <c r="G149" s="3" t="s">
        <v>102</v>
      </c>
      <c r="H149" s="3" t="s">
        <v>2132</v>
      </c>
      <c r="I149" s="3">
        <v>9</v>
      </c>
      <c r="J149" s="3" t="s">
        <v>1567</v>
      </c>
      <c r="K149" s="3" t="s">
        <v>666</v>
      </c>
      <c r="M149" s="3">
        <v>10</v>
      </c>
    </row>
    <row r="150" customHeight="1" spans="1:13">
      <c r="A150" s="3" t="s">
        <v>2854</v>
      </c>
      <c r="D150" s="91" t="s">
        <v>21</v>
      </c>
      <c r="E150" s="91" t="s">
        <v>2867</v>
      </c>
      <c r="F150" s="3">
        <v>1981</v>
      </c>
      <c r="G150" s="3" t="s">
        <v>62</v>
      </c>
      <c r="H150" s="3" t="s">
        <v>2868</v>
      </c>
      <c r="I150" s="3">
        <v>98</v>
      </c>
      <c r="J150" s="3" t="s">
        <v>1953</v>
      </c>
      <c r="K150" s="3" t="s">
        <v>72</v>
      </c>
      <c r="M150" s="3">
        <v>10</v>
      </c>
    </row>
    <row r="151" customHeight="1" spans="1:13">
      <c r="A151" s="3" t="s">
        <v>2854</v>
      </c>
      <c r="D151" s="91" t="s">
        <v>21</v>
      </c>
      <c r="E151" s="91" t="s">
        <v>2869</v>
      </c>
      <c r="F151" s="3">
        <v>1989</v>
      </c>
      <c r="G151" s="3" t="s">
        <v>90</v>
      </c>
      <c r="H151" s="3" t="s">
        <v>1917</v>
      </c>
      <c r="I151" s="3">
        <v>100</v>
      </c>
      <c r="J151" s="3" t="s">
        <v>105</v>
      </c>
      <c r="K151" s="3" t="s">
        <v>25</v>
      </c>
      <c r="M151" s="3">
        <v>10</v>
      </c>
    </row>
    <row r="152" customHeight="1" spans="1:13">
      <c r="A152" s="3" t="s">
        <v>2854</v>
      </c>
      <c r="D152" s="163"/>
      <c r="E152" s="91" t="s">
        <v>2870</v>
      </c>
      <c r="F152" s="3">
        <v>1988</v>
      </c>
      <c r="G152" s="3" t="s">
        <v>102</v>
      </c>
      <c r="H152" s="3" t="s">
        <v>2856</v>
      </c>
      <c r="I152" s="3">
        <v>48</v>
      </c>
      <c r="J152" s="3" t="s">
        <v>105</v>
      </c>
      <c r="K152" s="3" t="s">
        <v>72</v>
      </c>
      <c r="M152" s="3">
        <v>10</v>
      </c>
    </row>
    <row r="153" customHeight="1" spans="1:13">
      <c r="A153" s="3" t="s">
        <v>2854</v>
      </c>
      <c r="D153" s="163"/>
      <c r="E153" s="91" t="s">
        <v>2871</v>
      </c>
      <c r="F153" s="3">
        <v>1988</v>
      </c>
      <c r="G153" s="3" t="s">
        <v>102</v>
      </c>
      <c r="H153" s="3" t="s">
        <v>2856</v>
      </c>
      <c r="I153" s="3">
        <v>48</v>
      </c>
      <c r="J153" s="3" t="s">
        <v>105</v>
      </c>
      <c r="K153" s="3" t="s">
        <v>72</v>
      </c>
      <c r="M153" s="3">
        <v>10</v>
      </c>
    </row>
    <row r="154" customHeight="1" spans="1:13">
      <c r="A154" s="3" t="s">
        <v>2854</v>
      </c>
      <c r="D154" s="163"/>
      <c r="E154" s="91" t="s">
        <v>2872</v>
      </c>
      <c r="F154" s="3">
        <v>1989</v>
      </c>
      <c r="G154" s="3" t="s">
        <v>102</v>
      </c>
      <c r="H154" s="3" t="s">
        <v>2371</v>
      </c>
      <c r="I154" s="3">
        <v>23</v>
      </c>
      <c r="J154" s="3" t="s">
        <v>105</v>
      </c>
      <c r="K154" s="3" t="s">
        <v>666</v>
      </c>
      <c r="M154" s="3">
        <v>10</v>
      </c>
    </row>
    <row r="155" customHeight="1" spans="1:13">
      <c r="A155" s="3" t="s">
        <v>2854</v>
      </c>
      <c r="D155" s="163"/>
      <c r="E155" s="91" t="s">
        <v>2873</v>
      </c>
      <c r="F155" s="3">
        <v>1989</v>
      </c>
      <c r="G155" s="3" t="s">
        <v>102</v>
      </c>
      <c r="H155" s="3" t="s">
        <v>2371</v>
      </c>
      <c r="I155" s="3">
        <v>23</v>
      </c>
      <c r="J155" s="3" t="s">
        <v>105</v>
      </c>
      <c r="K155" s="3" t="s">
        <v>72</v>
      </c>
      <c r="M155" s="3">
        <v>10</v>
      </c>
    </row>
    <row r="156" customHeight="1" spans="1:13">
      <c r="A156" s="3" t="s">
        <v>2854</v>
      </c>
      <c r="D156" s="163"/>
      <c r="E156" s="91" t="s">
        <v>2874</v>
      </c>
      <c r="F156" s="3">
        <v>1989</v>
      </c>
      <c r="G156" s="3" t="s">
        <v>102</v>
      </c>
      <c r="H156" s="3" t="s">
        <v>2371</v>
      </c>
      <c r="I156" s="3">
        <v>23</v>
      </c>
      <c r="J156" s="3" t="s">
        <v>105</v>
      </c>
      <c r="K156" s="3" t="s">
        <v>72</v>
      </c>
      <c r="M156" s="3">
        <v>10</v>
      </c>
    </row>
    <row r="157" customHeight="1" spans="1:13">
      <c r="A157" s="3" t="s">
        <v>2854</v>
      </c>
      <c r="D157" s="163"/>
      <c r="E157" s="91" t="s">
        <v>2875</v>
      </c>
      <c r="F157" s="3">
        <v>1989</v>
      </c>
      <c r="G157" s="3" t="s">
        <v>102</v>
      </c>
      <c r="H157" s="3" t="s">
        <v>1943</v>
      </c>
      <c r="I157" s="3">
        <v>61</v>
      </c>
      <c r="J157" s="3" t="s">
        <v>105</v>
      </c>
      <c r="K157" s="3" t="s">
        <v>72</v>
      </c>
      <c r="M157" s="3">
        <v>10</v>
      </c>
    </row>
    <row r="158" customHeight="1" spans="1:13">
      <c r="A158" s="3" t="s">
        <v>2854</v>
      </c>
      <c r="D158" s="163"/>
      <c r="E158" s="91" t="s">
        <v>2876</v>
      </c>
      <c r="F158" s="3">
        <v>1990</v>
      </c>
      <c r="G158" s="3" t="s">
        <v>102</v>
      </c>
      <c r="H158" s="3" t="s">
        <v>1864</v>
      </c>
      <c r="I158" s="3">
        <v>1</v>
      </c>
      <c r="J158" s="3" t="s">
        <v>1927</v>
      </c>
      <c r="K158" s="3" t="s">
        <v>72</v>
      </c>
      <c r="M158" s="3">
        <v>10</v>
      </c>
    </row>
    <row r="159" customHeight="1" spans="1:13">
      <c r="A159" s="3" t="s">
        <v>2854</v>
      </c>
      <c r="D159" s="163"/>
      <c r="E159" s="91" t="s">
        <v>2877</v>
      </c>
      <c r="F159" s="3">
        <v>1990</v>
      </c>
      <c r="G159" s="3" t="s">
        <v>102</v>
      </c>
      <c r="H159" s="3" t="s">
        <v>1864</v>
      </c>
      <c r="I159" s="3">
        <v>1</v>
      </c>
      <c r="J159" s="3" t="s">
        <v>1927</v>
      </c>
      <c r="K159" s="3" t="s">
        <v>72</v>
      </c>
      <c r="M159" s="3">
        <v>10</v>
      </c>
    </row>
    <row r="160" customHeight="1" spans="1:13">
      <c r="A160" s="3" t="s">
        <v>2854</v>
      </c>
      <c r="D160" s="163"/>
      <c r="E160" s="91" t="s">
        <v>2878</v>
      </c>
      <c r="F160" s="3">
        <v>1990</v>
      </c>
      <c r="G160" s="3" t="s">
        <v>102</v>
      </c>
      <c r="H160" s="3" t="s">
        <v>1993</v>
      </c>
      <c r="I160" s="3">
        <v>4</v>
      </c>
      <c r="J160" s="3" t="s">
        <v>1927</v>
      </c>
      <c r="K160" s="3" t="s">
        <v>72</v>
      </c>
      <c r="M160" s="3">
        <v>10</v>
      </c>
    </row>
    <row r="161" customHeight="1" spans="1:13">
      <c r="A161" s="3" t="s">
        <v>2854</v>
      </c>
      <c r="D161" s="163"/>
      <c r="E161" s="91" t="s">
        <v>2879</v>
      </c>
      <c r="F161" s="3">
        <v>1988</v>
      </c>
      <c r="G161" s="3" t="s">
        <v>102</v>
      </c>
      <c r="H161" s="3" t="s">
        <v>1917</v>
      </c>
      <c r="I161" s="3">
        <v>80</v>
      </c>
      <c r="J161" s="3" t="s">
        <v>105</v>
      </c>
      <c r="K161" s="3" t="s">
        <v>666</v>
      </c>
      <c r="M161" s="3">
        <v>10</v>
      </c>
    </row>
    <row r="162" customHeight="1" spans="1:13">
      <c r="A162" s="3" t="s">
        <v>2854</v>
      </c>
      <c r="D162" s="163"/>
      <c r="E162" s="91" t="s">
        <v>2880</v>
      </c>
      <c r="F162" s="3">
        <v>1988</v>
      </c>
      <c r="G162" s="3" t="s">
        <v>102</v>
      </c>
      <c r="H162" s="3" t="s">
        <v>1864</v>
      </c>
      <c r="I162" s="3">
        <v>129</v>
      </c>
      <c r="J162" s="3" t="s">
        <v>1927</v>
      </c>
      <c r="K162" s="3" t="s">
        <v>666</v>
      </c>
      <c r="M162" s="3">
        <v>10</v>
      </c>
    </row>
    <row r="163" customHeight="1" spans="1:13">
      <c r="A163" s="3" t="s">
        <v>2854</v>
      </c>
      <c r="D163" s="163"/>
      <c r="E163" s="91" t="s">
        <v>2881</v>
      </c>
      <c r="F163" s="3">
        <v>1988</v>
      </c>
      <c r="G163" s="3" t="s">
        <v>102</v>
      </c>
      <c r="H163" s="3" t="s">
        <v>2114</v>
      </c>
      <c r="I163" s="3">
        <v>16</v>
      </c>
      <c r="J163" s="3" t="s">
        <v>243</v>
      </c>
      <c r="K163" s="3" t="s">
        <v>666</v>
      </c>
      <c r="M163" s="3">
        <v>10</v>
      </c>
    </row>
    <row r="164" customHeight="1" spans="1:13">
      <c r="A164" s="3" t="s">
        <v>2854</v>
      </c>
      <c r="D164" s="163"/>
      <c r="E164" s="91" t="s">
        <v>2882</v>
      </c>
      <c r="F164" s="3">
        <v>1988</v>
      </c>
      <c r="G164" s="3" t="s">
        <v>102</v>
      </c>
      <c r="H164" s="3" t="s">
        <v>2114</v>
      </c>
      <c r="I164" s="3">
        <v>16</v>
      </c>
      <c r="J164" s="3" t="s">
        <v>105</v>
      </c>
      <c r="K164" s="3" t="s">
        <v>666</v>
      </c>
      <c r="M164" s="3">
        <v>10</v>
      </c>
    </row>
    <row r="165" customHeight="1" spans="1:13">
      <c r="A165" s="3" t="s">
        <v>2854</v>
      </c>
      <c r="D165" s="163"/>
      <c r="E165" s="91" t="s">
        <v>2883</v>
      </c>
      <c r="F165" s="3">
        <v>1987</v>
      </c>
      <c r="G165" s="3" t="s">
        <v>102</v>
      </c>
      <c r="H165" s="3" t="s">
        <v>1943</v>
      </c>
      <c r="I165" s="3">
        <v>80</v>
      </c>
      <c r="J165" s="3" t="s">
        <v>105</v>
      </c>
      <c r="K165" s="3" t="s">
        <v>763</v>
      </c>
      <c r="M165" s="3">
        <v>10</v>
      </c>
    </row>
    <row r="166" customHeight="1" spans="1:13">
      <c r="A166" s="3" t="s">
        <v>2854</v>
      </c>
      <c r="D166" s="163"/>
      <c r="E166" s="91" t="s">
        <v>2884</v>
      </c>
      <c r="F166" s="3">
        <v>1987</v>
      </c>
      <c r="G166" s="3" t="s">
        <v>102</v>
      </c>
      <c r="H166" s="3" t="s">
        <v>2019</v>
      </c>
      <c r="I166" s="3">
        <v>106</v>
      </c>
      <c r="J166" s="3" t="s">
        <v>105</v>
      </c>
      <c r="K166" s="3" t="s">
        <v>666</v>
      </c>
      <c r="M166" s="3">
        <v>10</v>
      </c>
    </row>
    <row r="167" customHeight="1" spans="1:13">
      <c r="A167" s="3" t="s">
        <v>2854</v>
      </c>
      <c r="D167" s="163"/>
      <c r="E167" s="91" t="s">
        <v>2885</v>
      </c>
      <c r="F167" s="3">
        <v>1991</v>
      </c>
      <c r="G167" s="3" t="s">
        <v>102</v>
      </c>
      <c r="H167" s="3" t="s">
        <v>288</v>
      </c>
      <c r="I167" s="3">
        <v>211</v>
      </c>
      <c r="J167" s="3" t="s">
        <v>105</v>
      </c>
      <c r="K167" s="3" t="s">
        <v>666</v>
      </c>
      <c r="M167" s="3">
        <v>10</v>
      </c>
    </row>
    <row r="168" customHeight="1" spans="1:13">
      <c r="A168" s="3">
        <v>11841</v>
      </c>
      <c r="D168" s="91" t="s">
        <v>21</v>
      </c>
      <c r="E168" s="91" t="s">
        <v>2886</v>
      </c>
      <c r="F168" s="3">
        <v>1988</v>
      </c>
      <c r="G168" s="3" t="s">
        <v>102</v>
      </c>
      <c r="H168" s="3" t="s">
        <v>2887</v>
      </c>
      <c r="I168" s="3" t="s">
        <v>1567</v>
      </c>
      <c r="J168" s="3">
        <v>10</v>
      </c>
      <c r="K168" s="3" t="s">
        <v>666</v>
      </c>
      <c r="M168" s="3">
        <v>11</v>
      </c>
    </row>
    <row r="169" customHeight="1" spans="1:13">
      <c r="A169" s="3">
        <v>11952</v>
      </c>
      <c r="D169" s="91" t="s">
        <v>21</v>
      </c>
      <c r="E169" s="91" t="s">
        <v>2888</v>
      </c>
      <c r="F169" s="3">
        <v>1990</v>
      </c>
      <c r="G169" s="3" t="s">
        <v>2125</v>
      </c>
      <c r="H169" s="3" t="s">
        <v>2104</v>
      </c>
      <c r="J169" s="3">
        <v>365</v>
      </c>
      <c r="K169" s="3" t="s">
        <v>25</v>
      </c>
      <c r="M169" s="3">
        <v>11</v>
      </c>
    </row>
    <row r="170" customHeight="1" spans="1:13">
      <c r="A170" s="3" t="s">
        <v>2854</v>
      </c>
      <c r="D170" s="163"/>
      <c r="E170" s="250">
        <v>28456932</v>
      </c>
      <c r="F170" s="91" t="s">
        <v>2889</v>
      </c>
      <c r="G170" s="3" t="s">
        <v>102</v>
      </c>
      <c r="H170" s="3" t="s">
        <v>2019</v>
      </c>
      <c r="I170" s="3">
        <v>45</v>
      </c>
      <c r="J170" s="3" t="s">
        <v>105</v>
      </c>
      <c r="K170" s="3" t="s">
        <v>72</v>
      </c>
      <c r="M170" s="3">
        <v>11</v>
      </c>
    </row>
    <row r="171" customHeight="1" spans="1:13">
      <c r="A171" s="3" t="s">
        <v>2854</v>
      </c>
      <c r="D171" s="163"/>
      <c r="E171" s="250">
        <v>27780852</v>
      </c>
      <c r="F171" s="91" t="s">
        <v>2889</v>
      </c>
      <c r="G171" s="3" t="s">
        <v>102</v>
      </c>
      <c r="H171" s="3" t="s">
        <v>2019</v>
      </c>
      <c r="I171" s="3">
        <v>45</v>
      </c>
      <c r="J171" s="3" t="s">
        <v>105</v>
      </c>
      <c r="K171" s="3" t="s">
        <v>72</v>
      </c>
      <c r="M171" s="3">
        <v>11</v>
      </c>
    </row>
    <row r="172" customHeight="1" spans="1:13">
      <c r="A172" s="162" t="e">
        <f t="shared" ref="A172:A184" si="10">A171+1</f>
        <v>#VALUE!</v>
      </c>
      <c r="B172" s="3"/>
      <c r="C172" s="3"/>
      <c r="D172" s="91" t="s">
        <v>149</v>
      </c>
      <c r="E172" s="91" t="s">
        <v>2890</v>
      </c>
      <c r="F172" s="63">
        <v>2019</v>
      </c>
      <c r="G172" s="63" t="s">
        <v>786</v>
      </c>
      <c r="H172" s="63" t="s">
        <v>1786</v>
      </c>
      <c r="I172" s="63">
        <v>2</v>
      </c>
      <c r="J172" s="63" t="s">
        <v>2087</v>
      </c>
      <c r="K172" s="63" t="s">
        <v>796</v>
      </c>
      <c r="L172" s="62"/>
      <c r="M172" s="3">
        <v>12</v>
      </c>
    </row>
    <row r="173" customHeight="1" spans="1:13">
      <c r="A173" s="162" t="e">
        <f t="shared" si="10"/>
        <v>#VALUE!</v>
      </c>
      <c r="B173" s="3"/>
      <c r="C173" s="3"/>
      <c r="D173" s="91" t="s">
        <v>21</v>
      </c>
      <c r="E173" s="91" t="s">
        <v>2891</v>
      </c>
      <c r="F173" s="122">
        <v>2019</v>
      </c>
      <c r="G173" s="122" t="s">
        <v>1852</v>
      </c>
      <c r="H173" s="122" t="s">
        <v>2247</v>
      </c>
      <c r="I173" s="122">
        <v>201</v>
      </c>
      <c r="J173" s="123" t="s">
        <v>898</v>
      </c>
      <c r="K173" s="123" t="s">
        <v>25</v>
      </c>
      <c r="L173" s="62"/>
      <c r="M173" s="3">
        <v>12</v>
      </c>
    </row>
    <row r="174" customHeight="1" spans="1:13">
      <c r="A174" s="162" t="e">
        <f t="shared" si="10"/>
        <v>#VALUE!</v>
      </c>
      <c r="B174" s="3"/>
      <c r="C174" s="3"/>
      <c r="D174" s="91" t="s">
        <v>21</v>
      </c>
      <c r="E174" s="91" t="s">
        <v>2892</v>
      </c>
      <c r="F174" s="63">
        <v>2019</v>
      </c>
      <c r="G174" s="63" t="s">
        <v>853</v>
      </c>
      <c r="H174" s="63" t="s">
        <v>2691</v>
      </c>
      <c r="I174" s="63">
        <v>231</v>
      </c>
      <c r="J174" s="63" t="s">
        <v>886</v>
      </c>
      <c r="K174" s="63" t="s">
        <v>30</v>
      </c>
      <c r="L174" s="62"/>
      <c r="M174" s="3">
        <v>12</v>
      </c>
    </row>
    <row r="175" customHeight="1" spans="1:13">
      <c r="A175" s="162" t="e">
        <f t="shared" si="10"/>
        <v>#VALUE!</v>
      </c>
      <c r="B175" s="3"/>
      <c r="C175" s="3"/>
      <c r="D175" s="91" t="s">
        <v>21</v>
      </c>
      <c r="E175" s="91" t="s">
        <v>2893</v>
      </c>
      <c r="F175" s="63">
        <v>2019</v>
      </c>
      <c r="G175" s="63" t="s">
        <v>786</v>
      </c>
      <c r="H175" s="63" t="s">
        <v>1449</v>
      </c>
      <c r="I175" s="63">
        <v>259</v>
      </c>
      <c r="J175" s="62"/>
      <c r="K175" s="63" t="s">
        <v>25</v>
      </c>
      <c r="L175" s="62"/>
      <c r="M175" s="3">
        <v>12</v>
      </c>
    </row>
    <row r="176" customHeight="1" spans="1:13">
      <c r="A176" s="162" t="e">
        <f t="shared" si="10"/>
        <v>#VALUE!</v>
      </c>
      <c r="B176" s="3"/>
      <c r="C176" s="3"/>
      <c r="D176" s="91" t="s">
        <v>21</v>
      </c>
      <c r="E176" s="91" t="s">
        <v>2894</v>
      </c>
      <c r="F176" s="63">
        <v>2019</v>
      </c>
      <c r="G176" s="63" t="s">
        <v>853</v>
      </c>
      <c r="H176" s="63" t="s">
        <v>2393</v>
      </c>
      <c r="I176" s="63">
        <v>223</v>
      </c>
      <c r="J176" s="62"/>
      <c r="K176" s="63" t="s">
        <v>25</v>
      </c>
      <c r="L176" s="62"/>
      <c r="M176" s="3">
        <v>12</v>
      </c>
    </row>
    <row r="177" customHeight="1" spans="1:13">
      <c r="A177" s="162" t="e">
        <f t="shared" si="10"/>
        <v>#VALUE!</v>
      </c>
      <c r="B177" s="3"/>
      <c r="C177" s="3"/>
      <c r="D177" s="91" t="s">
        <v>161</v>
      </c>
      <c r="E177" s="91" t="s">
        <v>2895</v>
      </c>
      <c r="F177" s="63">
        <v>2019</v>
      </c>
      <c r="G177" s="63" t="s">
        <v>1649</v>
      </c>
      <c r="H177" s="63" t="s">
        <v>1972</v>
      </c>
      <c r="I177" s="63">
        <v>99</v>
      </c>
      <c r="J177" s="63" t="s">
        <v>1495</v>
      </c>
      <c r="K177" s="63" t="s">
        <v>30</v>
      </c>
      <c r="L177" s="62"/>
      <c r="M177" s="3">
        <v>12</v>
      </c>
    </row>
    <row r="178" customHeight="1" spans="1:13">
      <c r="A178" s="162" t="e">
        <f t="shared" si="10"/>
        <v>#VALUE!</v>
      </c>
      <c r="B178" s="3"/>
      <c r="C178" s="3"/>
      <c r="D178" s="91" t="s">
        <v>16</v>
      </c>
      <c r="E178" s="91" t="s">
        <v>2896</v>
      </c>
      <c r="F178" s="63">
        <v>2019</v>
      </c>
      <c r="G178" s="63" t="s">
        <v>1852</v>
      </c>
      <c r="H178" s="63" t="s">
        <v>1848</v>
      </c>
      <c r="I178" s="63">
        <v>297</v>
      </c>
      <c r="J178" s="62"/>
      <c r="K178" s="63" t="s">
        <v>60</v>
      </c>
      <c r="L178" s="62"/>
      <c r="M178" s="3">
        <v>12</v>
      </c>
    </row>
    <row r="179" customHeight="1" spans="1:13">
      <c r="A179" s="162" t="e">
        <f t="shared" si="10"/>
        <v>#VALUE!</v>
      </c>
      <c r="B179" s="3"/>
      <c r="C179" s="3"/>
      <c r="D179" s="91" t="s">
        <v>21</v>
      </c>
      <c r="E179" s="91" t="s">
        <v>2897</v>
      </c>
      <c r="F179" s="66">
        <v>1996</v>
      </c>
      <c r="G179" s="66" t="s">
        <v>2898</v>
      </c>
      <c r="H179" s="130" t="s">
        <v>1950</v>
      </c>
      <c r="I179" s="66">
        <v>52</v>
      </c>
      <c r="J179" s="88"/>
      <c r="K179" s="66" t="s">
        <v>25</v>
      </c>
      <c r="M179" s="3">
        <v>12</v>
      </c>
    </row>
    <row r="180" customHeight="1" spans="1:13">
      <c r="A180" s="162" t="e">
        <f t="shared" si="10"/>
        <v>#VALUE!</v>
      </c>
      <c r="B180" s="3"/>
      <c r="C180" s="3"/>
      <c r="D180" s="91" t="s">
        <v>21</v>
      </c>
      <c r="E180" s="91" t="s">
        <v>2899</v>
      </c>
      <c r="F180" s="59">
        <v>2019</v>
      </c>
      <c r="G180" s="59" t="s">
        <v>1099</v>
      </c>
      <c r="H180" s="59" t="s">
        <v>2445</v>
      </c>
      <c r="I180" s="59">
        <v>123</v>
      </c>
      <c r="J180" s="60"/>
      <c r="K180" s="59" t="s">
        <v>25</v>
      </c>
      <c r="M180" s="3">
        <v>12</v>
      </c>
    </row>
    <row r="181" customHeight="1" spans="1:13">
      <c r="A181" s="162" t="e">
        <f t="shared" si="10"/>
        <v>#VALUE!</v>
      </c>
      <c r="B181" s="3"/>
      <c r="C181" s="3"/>
      <c r="D181" s="91" t="s">
        <v>21</v>
      </c>
      <c r="E181" s="91" t="s">
        <v>2900</v>
      </c>
      <c r="F181" s="3">
        <v>2019</v>
      </c>
      <c r="G181" s="3" t="s">
        <v>956</v>
      </c>
      <c r="H181" s="3" t="s">
        <v>1786</v>
      </c>
      <c r="I181" s="3">
        <v>699</v>
      </c>
      <c r="K181" s="3" t="s">
        <v>25</v>
      </c>
      <c r="M181" s="3">
        <v>12</v>
      </c>
    </row>
    <row r="182" customHeight="1" spans="1:13">
      <c r="A182" s="162" t="e">
        <f t="shared" si="10"/>
        <v>#VALUE!</v>
      </c>
      <c r="B182" s="3"/>
      <c r="C182" s="3"/>
      <c r="D182" s="91" t="s">
        <v>21</v>
      </c>
      <c r="E182" s="91" t="s">
        <v>2901</v>
      </c>
      <c r="F182" s="3">
        <v>2019</v>
      </c>
      <c r="G182" s="3" t="s">
        <v>1077</v>
      </c>
      <c r="H182" s="68" t="s">
        <v>2206</v>
      </c>
      <c r="I182" s="3">
        <v>97</v>
      </c>
      <c r="K182" s="3" t="s">
        <v>30</v>
      </c>
      <c r="M182" s="3">
        <v>12</v>
      </c>
    </row>
    <row r="183" customHeight="1" spans="1:13">
      <c r="A183" s="162" t="e">
        <f t="shared" si="10"/>
        <v>#VALUE!</v>
      </c>
      <c r="B183" s="3"/>
      <c r="C183" s="3"/>
      <c r="D183" s="91" t="s">
        <v>21</v>
      </c>
      <c r="E183" s="91" t="s">
        <v>2902</v>
      </c>
      <c r="F183" s="3">
        <v>2019</v>
      </c>
      <c r="G183" s="3" t="s">
        <v>1161</v>
      </c>
      <c r="H183" s="3" t="s">
        <v>1976</v>
      </c>
      <c r="I183" s="3">
        <v>182</v>
      </c>
      <c r="J183" s="3" t="s">
        <v>920</v>
      </c>
      <c r="K183" s="3" t="s">
        <v>25</v>
      </c>
      <c r="M183" s="3">
        <v>12</v>
      </c>
    </row>
    <row r="184" customHeight="1" spans="1:13">
      <c r="A184" s="162" t="e">
        <f t="shared" si="10"/>
        <v>#VALUE!</v>
      </c>
      <c r="B184" s="3"/>
      <c r="C184" s="3"/>
      <c r="D184" s="91" t="s">
        <v>21</v>
      </c>
      <c r="E184" s="91" t="s">
        <v>2903</v>
      </c>
      <c r="F184" s="3">
        <v>2019</v>
      </c>
      <c r="G184" s="3" t="s">
        <v>911</v>
      </c>
      <c r="H184" s="3" t="s">
        <v>2734</v>
      </c>
      <c r="I184" s="3">
        <v>95</v>
      </c>
      <c r="J184" s="3" t="s">
        <v>2904</v>
      </c>
      <c r="K184" s="3" t="s">
        <v>30</v>
      </c>
      <c r="M184" s="3">
        <v>12</v>
      </c>
    </row>
    <row r="185" customHeight="1" spans="1:13">
      <c r="A185" s="3">
        <v>11839</v>
      </c>
      <c r="D185" s="91" t="s">
        <v>21</v>
      </c>
      <c r="E185" s="91" t="s">
        <v>2905</v>
      </c>
      <c r="F185" s="3">
        <v>1988</v>
      </c>
      <c r="G185" s="3" t="s">
        <v>102</v>
      </c>
      <c r="H185" s="3" t="s">
        <v>2906</v>
      </c>
      <c r="I185" s="3" t="s">
        <v>1567</v>
      </c>
      <c r="J185" s="3">
        <v>8</v>
      </c>
      <c r="K185" s="3" t="s">
        <v>1797</v>
      </c>
      <c r="M185" s="3">
        <v>12</v>
      </c>
    </row>
    <row r="186" customHeight="1" spans="1:13">
      <c r="A186" s="3">
        <v>12011</v>
      </c>
      <c r="D186" s="91" t="s">
        <v>21</v>
      </c>
      <c r="E186" s="91" t="s">
        <v>2907</v>
      </c>
      <c r="F186" s="3">
        <v>1988</v>
      </c>
      <c r="G186" s="3" t="s">
        <v>102</v>
      </c>
      <c r="H186" s="3" t="s">
        <v>2906</v>
      </c>
      <c r="I186" s="3"/>
      <c r="J186" s="3">
        <v>114</v>
      </c>
      <c r="K186" s="3" t="s">
        <v>72</v>
      </c>
      <c r="M186" s="3">
        <v>12</v>
      </c>
    </row>
    <row r="187" customHeight="1" spans="1:13">
      <c r="A187" s="3">
        <v>12012</v>
      </c>
      <c r="D187" s="91" t="s">
        <v>21</v>
      </c>
      <c r="E187" s="91" t="s">
        <v>2908</v>
      </c>
      <c r="F187" s="3">
        <v>1988</v>
      </c>
      <c r="G187" s="3" t="s">
        <v>102</v>
      </c>
      <c r="H187" s="3" t="s">
        <v>2906</v>
      </c>
      <c r="I187" s="3"/>
      <c r="J187" s="3">
        <v>114</v>
      </c>
      <c r="K187" s="3" t="s">
        <v>72</v>
      </c>
      <c r="M187" s="3">
        <v>12</v>
      </c>
    </row>
    <row r="188" customHeight="1" spans="1:13">
      <c r="A188" s="3">
        <v>12013</v>
      </c>
      <c r="D188" s="91" t="s">
        <v>21</v>
      </c>
      <c r="E188" s="91" t="s">
        <v>2909</v>
      </c>
      <c r="F188" s="3">
        <v>1988</v>
      </c>
      <c r="G188" s="3" t="s">
        <v>102</v>
      </c>
      <c r="H188" s="3" t="s">
        <v>2906</v>
      </c>
      <c r="I188" s="3"/>
      <c r="J188" s="3">
        <v>114</v>
      </c>
      <c r="K188" s="3" t="s">
        <v>72</v>
      </c>
      <c r="M188" s="3">
        <v>12</v>
      </c>
    </row>
    <row r="189" customHeight="1" spans="1:13">
      <c r="A189" s="3">
        <v>12014</v>
      </c>
      <c r="D189" s="91" t="s">
        <v>21</v>
      </c>
      <c r="E189" s="91" t="s">
        <v>2910</v>
      </c>
      <c r="F189" s="3">
        <v>1988</v>
      </c>
      <c r="G189" s="3" t="s">
        <v>102</v>
      </c>
      <c r="H189" s="3" t="s">
        <v>2906</v>
      </c>
      <c r="I189" s="3"/>
      <c r="J189" s="3">
        <v>114</v>
      </c>
      <c r="K189" s="3" t="s">
        <v>72</v>
      </c>
      <c r="M189" s="3">
        <v>12</v>
      </c>
    </row>
    <row r="190" customHeight="1" spans="1:13">
      <c r="A190" s="3">
        <f t="shared" ref="A190:A199" si="11">A189+1</f>
        <v>12015</v>
      </c>
      <c r="D190" s="91" t="s">
        <v>21</v>
      </c>
      <c r="E190" s="91" t="s">
        <v>2911</v>
      </c>
      <c r="F190" s="3">
        <v>1988</v>
      </c>
      <c r="G190" s="3" t="s">
        <v>102</v>
      </c>
      <c r="H190" s="3" t="s">
        <v>2114</v>
      </c>
      <c r="I190" s="3">
        <v>16</v>
      </c>
      <c r="J190" s="3" t="s">
        <v>105</v>
      </c>
      <c r="K190" s="3" t="s">
        <v>72</v>
      </c>
      <c r="M190" s="3">
        <v>12</v>
      </c>
    </row>
    <row r="191" customHeight="1" spans="1:13">
      <c r="A191" s="3">
        <f t="shared" si="11"/>
        <v>12016</v>
      </c>
      <c r="D191" s="91" t="s">
        <v>21</v>
      </c>
      <c r="E191" s="91" t="s">
        <v>2912</v>
      </c>
      <c r="F191" s="3">
        <v>1988</v>
      </c>
      <c r="G191" s="3" t="s">
        <v>102</v>
      </c>
      <c r="H191" s="3" t="s">
        <v>2114</v>
      </c>
      <c r="I191" s="3">
        <v>16</v>
      </c>
      <c r="J191" s="3" t="s">
        <v>105</v>
      </c>
      <c r="K191" s="3" t="s">
        <v>72</v>
      </c>
      <c r="M191" s="3">
        <v>12</v>
      </c>
    </row>
    <row r="192" customHeight="1" spans="1:13">
      <c r="A192" s="3">
        <f t="shared" si="11"/>
        <v>12017</v>
      </c>
      <c r="D192" s="91" t="s">
        <v>21</v>
      </c>
      <c r="E192" s="91" t="s">
        <v>2913</v>
      </c>
      <c r="F192" s="3">
        <v>1988</v>
      </c>
      <c r="G192" s="3" t="s">
        <v>102</v>
      </c>
      <c r="H192" s="3" t="s">
        <v>2114</v>
      </c>
      <c r="I192" s="3">
        <v>16</v>
      </c>
      <c r="J192" s="3" t="s">
        <v>105</v>
      </c>
      <c r="K192" s="3" t="s">
        <v>72</v>
      </c>
      <c r="M192" s="3">
        <v>12</v>
      </c>
    </row>
    <row r="193" customHeight="1" spans="1:13">
      <c r="A193" s="3">
        <f t="shared" si="11"/>
        <v>12018</v>
      </c>
      <c r="D193" s="91" t="s">
        <v>21</v>
      </c>
      <c r="E193" s="91" t="s">
        <v>2914</v>
      </c>
      <c r="F193" s="3">
        <v>1988</v>
      </c>
      <c r="G193" s="3" t="s">
        <v>102</v>
      </c>
      <c r="H193" s="3" t="s">
        <v>2114</v>
      </c>
      <c r="I193" s="3">
        <v>16</v>
      </c>
      <c r="J193" s="3" t="s">
        <v>105</v>
      </c>
      <c r="K193" s="3" t="s">
        <v>72</v>
      </c>
      <c r="M193" s="3">
        <v>12</v>
      </c>
    </row>
    <row r="194" customHeight="1" spans="1:13">
      <c r="A194" s="3">
        <f t="shared" si="11"/>
        <v>12019</v>
      </c>
      <c r="D194" s="91" t="s">
        <v>21</v>
      </c>
      <c r="E194" s="91" t="s">
        <v>2915</v>
      </c>
      <c r="F194" s="3">
        <v>1988</v>
      </c>
      <c r="G194" s="3" t="s">
        <v>102</v>
      </c>
      <c r="H194" s="3" t="s">
        <v>2114</v>
      </c>
      <c r="I194" s="3">
        <v>16</v>
      </c>
      <c r="J194" s="3" t="s">
        <v>105</v>
      </c>
      <c r="K194" s="3" t="s">
        <v>72</v>
      </c>
      <c r="M194" s="3">
        <v>12</v>
      </c>
    </row>
    <row r="195" customHeight="1" spans="1:13">
      <c r="A195" s="3">
        <f t="shared" si="11"/>
        <v>12020</v>
      </c>
      <c r="D195" s="91" t="s">
        <v>21</v>
      </c>
      <c r="E195" s="91" t="s">
        <v>2916</v>
      </c>
      <c r="F195" s="3">
        <v>1988</v>
      </c>
      <c r="G195" s="3" t="s">
        <v>102</v>
      </c>
      <c r="H195" s="3" t="s">
        <v>2114</v>
      </c>
      <c r="I195" s="3">
        <v>16</v>
      </c>
      <c r="J195" s="3" t="s">
        <v>105</v>
      </c>
      <c r="K195" s="3" t="s">
        <v>72</v>
      </c>
      <c r="M195" s="3">
        <v>12</v>
      </c>
    </row>
    <row r="196" customHeight="1" spans="1:13">
      <c r="A196" s="3">
        <f t="shared" si="11"/>
        <v>12021</v>
      </c>
      <c r="D196" s="91" t="s">
        <v>21</v>
      </c>
      <c r="E196" s="91" t="s">
        <v>2917</v>
      </c>
      <c r="F196" s="3">
        <v>1988</v>
      </c>
      <c r="G196" s="3" t="s">
        <v>102</v>
      </c>
      <c r="H196" s="3" t="s">
        <v>2114</v>
      </c>
      <c r="I196" s="3">
        <v>16</v>
      </c>
      <c r="J196" s="3" t="s">
        <v>105</v>
      </c>
      <c r="K196" s="3" t="s">
        <v>72</v>
      </c>
      <c r="M196" s="3">
        <v>12</v>
      </c>
    </row>
    <row r="197" customHeight="1" spans="1:13">
      <c r="A197" s="3">
        <f t="shared" si="11"/>
        <v>12022</v>
      </c>
      <c r="D197" s="91" t="s">
        <v>21</v>
      </c>
      <c r="E197" s="91" t="s">
        <v>2918</v>
      </c>
      <c r="F197" s="3">
        <v>1988</v>
      </c>
      <c r="G197" s="3" t="s">
        <v>102</v>
      </c>
      <c r="H197" s="3" t="s">
        <v>2114</v>
      </c>
      <c r="I197" s="3">
        <v>16</v>
      </c>
      <c r="J197" s="3" t="s">
        <v>105</v>
      </c>
      <c r="K197" s="3" t="s">
        <v>72</v>
      </c>
      <c r="M197" s="3">
        <v>12</v>
      </c>
    </row>
    <row r="198" customHeight="1" spans="1:13">
      <c r="A198" s="3">
        <f t="shared" si="11"/>
        <v>12023</v>
      </c>
      <c r="D198" s="91" t="s">
        <v>21</v>
      </c>
      <c r="E198" s="91" t="s">
        <v>2919</v>
      </c>
      <c r="F198" s="3">
        <v>1988</v>
      </c>
      <c r="G198" s="3" t="s">
        <v>102</v>
      </c>
      <c r="H198" s="3" t="s">
        <v>2114</v>
      </c>
      <c r="I198" s="3">
        <v>16</v>
      </c>
      <c r="J198" s="3" t="s">
        <v>105</v>
      </c>
      <c r="K198" s="3" t="s">
        <v>72</v>
      </c>
      <c r="M198" s="3">
        <v>12</v>
      </c>
    </row>
    <row r="199" customHeight="1" spans="1:13">
      <c r="A199" s="3">
        <f t="shared" si="11"/>
        <v>12024</v>
      </c>
      <c r="D199" s="91" t="s">
        <v>21</v>
      </c>
      <c r="E199" s="91" t="s">
        <v>2920</v>
      </c>
      <c r="F199" s="3">
        <v>1988</v>
      </c>
      <c r="G199" s="3" t="s">
        <v>102</v>
      </c>
      <c r="H199" s="3" t="s">
        <v>2114</v>
      </c>
      <c r="I199" s="3">
        <v>16</v>
      </c>
      <c r="J199" s="3" t="s">
        <v>105</v>
      </c>
      <c r="K199" s="3" t="s">
        <v>72</v>
      </c>
      <c r="M199" s="3">
        <v>12</v>
      </c>
    </row>
    <row r="200" customHeight="1" spans="1:13">
      <c r="A200" s="3" t="s">
        <v>2854</v>
      </c>
      <c r="D200" s="91" t="s">
        <v>66</v>
      </c>
      <c r="E200" s="91" t="s">
        <v>2921</v>
      </c>
      <c r="F200" s="3">
        <v>2019</v>
      </c>
      <c r="G200" s="3" t="s">
        <v>119</v>
      </c>
      <c r="H200" s="3" t="s">
        <v>1786</v>
      </c>
      <c r="I200" s="3">
        <v>201</v>
      </c>
      <c r="J200" s="3" t="s">
        <v>105</v>
      </c>
      <c r="K200" s="3" t="s">
        <v>462</v>
      </c>
      <c r="M200" s="3">
        <v>12</v>
      </c>
    </row>
    <row r="201" customHeight="1" spans="1:13">
      <c r="A201" s="3" t="s">
        <v>2854</v>
      </c>
      <c r="D201" s="163"/>
      <c r="E201" s="91" t="s">
        <v>2922</v>
      </c>
      <c r="F201" s="3">
        <v>1992</v>
      </c>
      <c r="G201" s="3" t="s">
        <v>131</v>
      </c>
      <c r="H201" s="3" t="s">
        <v>1903</v>
      </c>
      <c r="I201" s="3">
        <v>201</v>
      </c>
      <c r="J201" s="3" t="s">
        <v>105</v>
      </c>
      <c r="K201" s="3" t="s">
        <v>72</v>
      </c>
      <c r="M201" s="3">
        <v>12</v>
      </c>
    </row>
    <row r="202" customHeight="1" spans="1:13">
      <c r="A202" s="3" t="s">
        <v>2854</v>
      </c>
      <c r="D202" s="163"/>
      <c r="E202" s="91" t="s">
        <v>2923</v>
      </c>
      <c r="F202" s="3">
        <v>1990</v>
      </c>
      <c r="G202" s="3" t="s">
        <v>2125</v>
      </c>
      <c r="H202" s="3" t="s">
        <v>2104</v>
      </c>
      <c r="I202" s="3">
        <v>365</v>
      </c>
      <c r="J202" s="3" t="s">
        <v>105</v>
      </c>
      <c r="K202" s="3" t="s">
        <v>25</v>
      </c>
      <c r="M202" s="3">
        <v>12</v>
      </c>
    </row>
    <row r="203" customHeight="1" spans="1:13">
      <c r="A203" s="3" t="s">
        <v>2854</v>
      </c>
      <c r="D203" s="163"/>
      <c r="E203" s="91" t="s">
        <v>2924</v>
      </c>
      <c r="F203" s="3">
        <v>1990</v>
      </c>
      <c r="G203" s="3" t="s">
        <v>2125</v>
      </c>
      <c r="H203" s="3" t="s">
        <v>2104</v>
      </c>
      <c r="I203" s="3">
        <v>365</v>
      </c>
      <c r="J203" s="3" t="s">
        <v>105</v>
      </c>
      <c r="K203" s="3" t="s">
        <v>25</v>
      </c>
      <c r="M203" s="3">
        <v>12</v>
      </c>
    </row>
    <row r="204" customHeight="1" spans="1:13">
      <c r="A204" s="3" t="s">
        <v>2854</v>
      </c>
      <c r="D204" s="163"/>
      <c r="E204" s="91" t="s">
        <v>2925</v>
      </c>
      <c r="F204" s="3">
        <v>1990</v>
      </c>
      <c r="G204" s="3" t="s">
        <v>2125</v>
      </c>
      <c r="H204" s="3" t="s">
        <v>2104</v>
      </c>
      <c r="I204" s="3">
        <v>365</v>
      </c>
      <c r="J204" s="3" t="s">
        <v>105</v>
      </c>
      <c r="K204" s="3" t="s">
        <v>25</v>
      </c>
      <c r="M204" s="3">
        <v>12</v>
      </c>
    </row>
    <row r="205" customHeight="1" spans="1:13">
      <c r="A205" s="162" t="e">
        <f t="shared" ref="A205:A206" si="12">A204+1</f>
        <v>#VALUE!</v>
      </c>
      <c r="B205" s="3"/>
      <c r="C205" s="3"/>
      <c r="D205" s="91" t="s">
        <v>21</v>
      </c>
      <c r="E205" s="91" t="s">
        <v>2926</v>
      </c>
      <c r="F205" s="3">
        <v>2019</v>
      </c>
      <c r="G205" s="3" t="s">
        <v>905</v>
      </c>
      <c r="H205" s="3" t="s">
        <v>1786</v>
      </c>
      <c r="I205" s="3">
        <v>2</v>
      </c>
      <c r="J205" s="3" t="s">
        <v>2087</v>
      </c>
      <c r="K205" s="3" t="s">
        <v>25</v>
      </c>
      <c r="M205" s="3">
        <v>13</v>
      </c>
    </row>
    <row r="206" customHeight="1" spans="1:13">
      <c r="A206" s="162" t="e">
        <f t="shared" si="12"/>
        <v>#VALUE!</v>
      </c>
      <c r="B206" s="3"/>
      <c r="C206" s="3"/>
      <c r="D206" s="91" t="s">
        <v>21</v>
      </c>
      <c r="E206" s="91" t="s">
        <v>2927</v>
      </c>
      <c r="F206" s="63">
        <v>2019</v>
      </c>
      <c r="G206" s="63" t="s">
        <v>786</v>
      </c>
      <c r="H206" s="63" t="s">
        <v>1945</v>
      </c>
      <c r="I206" s="63">
        <v>222</v>
      </c>
      <c r="J206" s="63" t="s">
        <v>1837</v>
      </c>
      <c r="K206" s="63" t="s">
        <v>30</v>
      </c>
      <c r="L206" s="62"/>
      <c r="M206" s="3">
        <v>14</v>
      </c>
    </row>
    <row r="207" customHeight="1" spans="1:13">
      <c r="A207" s="162">
        <f>'Drop 1 Baseball'!A19+1</f>
        <v>10648</v>
      </c>
      <c r="B207" s="3"/>
      <c r="C207" s="3"/>
      <c r="D207" s="91" t="s">
        <v>21</v>
      </c>
      <c r="E207" s="91" t="s">
        <v>2928</v>
      </c>
      <c r="F207" s="3">
        <v>2019</v>
      </c>
      <c r="G207" s="3" t="s">
        <v>2718</v>
      </c>
      <c r="H207" s="3" t="s">
        <v>1449</v>
      </c>
      <c r="I207" s="3">
        <v>518</v>
      </c>
      <c r="K207" s="3" t="s">
        <v>30</v>
      </c>
      <c r="M207" s="3">
        <v>14</v>
      </c>
    </row>
    <row r="208" customHeight="1" spans="1:26">
      <c r="A208" s="261">
        <f>A207+1</f>
        <v>10649</v>
      </c>
      <c r="B208" s="262"/>
      <c r="C208" s="262"/>
      <c r="D208" s="263" t="s">
        <v>21</v>
      </c>
      <c r="E208" s="263" t="s">
        <v>2929</v>
      </c>
      <c r="F208" s="262">
        <v>2017</v>
      </c>
      <c r="G208" s="262" t="s">
        <v>305</v>
      </c>
      <c r="H208" s="262" t="s">
        <v>1810</v>
      </c>
      <c r="I208" s="262">
        <v>199</v>
      </c>
      <c r="J208" s="265"/>
      <c r="K208" s="262" t="s">
        <v>25</v>
      </c>
      <c r="L208" s="265"/>
      <c r="M208" s="262">
        <v>15</v>
      </c>
      <c r="N208" s="265"/>
      <c r="O208" s="265"/>
      <c r="P208" s="265"/>
      <c r="Q208" s="265"/>
      <c r="R208" s="265"/>
      <c r="S208" s="265"/>
      <c r="T208" s="265"/>
      <c r="U208" s="265"/>
      <c r="V208" s="265"/>
      <c r="W208" s="265"/>
      <c r="X208" s="265"/>
      <c r="Y208" s="265"/>
      <c r="Z208" s="265"/>
    </row>
    <row r="209" customHeight="1" spans="1:13">
      <c r="A209" s="162" t="e">
        <f>'Drop 1 Football'!A6+1</f>
        <v>#REF!</v>
      </c>
      <c r="B209" s="3"/>
      <c r="C209" s="3"/>
      <c r="D209" s="91" t="s">
        <v>161</v>
      </c>
      <c r="E209" s="91" t="s">
        <v>2930</v>
      </c>
      <c r="F209" s="63">
        <v>2019</v>
      </c>
      <c r="G209" s="63" t="s">
        <v>786</v>
      </c>
      <c r="H209" s="63" t="s">
        <v>2247</v>
      </c>
      <c r="I209" s="63">
        <v>250</v>
      </c>
      <c r="J209" s="62"/>
      <c r="K209" s="63" t="s">
        <v>25</v>
      </c>
      <c r="L209" s="62"/>
      <c r="M209" s="3">
        <v>15</v>
      </c>
    </row>
    <row r="210" customHeight="1" spans="1:13">
      <c r="A210" s="162" t="e">
        <f t="shared" ref="A210:A227" si="13">A209+1</f>
        <v>#REF!</v>
      </c>
      <c r="B210" s="3"/>
      <c r="C210" s="3"/>
      <c r="D210" s="91" t="s">
        <v>21</v>
      </c>
      <c r="E210" s="91" t="s">
        <v>2931</v>
      </c>
      <c r="F210" s="63">
        <v>2019</v>
      </c>
      <c r="G210" s="63" t="s">
        <v>786</v>
      </c>
      <c r="H210" s="63" t="s">
        <v>2247</v>
      </c>
      <c r="I210" s="63">
        <v>250</v>
      </c>
      <c r="J210" s="62"/>
      <c r="K210" s="63" t="s">
        <v>25</v>
      </c>
      <c r="L210" s="62"/>
      <c r="M210" s="3">
        <v>15</v>
      </c>
    </row>
    <row r="211" customHeight="1" spans="1:13">
      <c r="A211" s="162" t="e">
        <f t="shared" si="13"/>
        <v>#REF!</v>
      </c>
      <c r="B211" s="3"/>
      <c r="C211" s="3"/>
      <c r="D211" s="91" t="s">
        <v>21</v>
      </c>
      <c r="E211" s="91" t="s">
        <v>2932</v>
      </c>
      <c r="F211" s="63">
        <v>2019</v>
      </c>
      <c r="G211" s="63" t="s">
        <v>956</v>
      </c>
      <c r="H211" s="63" t="s">
        <v>1945</v>
      </c>
      <c r="I211" s="63">
        <v>191</v>
      </c>
      <c r="J211" s="63" t="s">
        <v>2720</v>
      </c>
      <c r="K211" s="63" t="s">
        <v>25</v>
      </c>
      <c r="L211" s="62"/>
      <c r="M211" s="3">
        <v>15</v>
      </c>
    </row>
    <row r="212" customHeight="1" spans="1:26">
      <c r="A212" s="261" t="e">
        <f t="shared" si="13"/>
        <v>#REF!</v>
      </c>
      <c r="B212" s="262"/>
      <c r="C212" s="262"/>
      <c r="D212" s="263" t="s">
        <v>161</v>
      </c>
      <c r="E212" s="263" t="s">
        <v>2933</v>
      </c>
      <c r="F212" s="262">
        <v>2019</v>
      </c>
      <c r="G212" s="262" t="s">
        <v>1649</v>
      </c>
      <c r="H212" s="262" t="s">
        <v>1972</v>
      </c>
      <c r="I212" s="262"/>
      <c r="J212" s="262" t="s">
        <v>2783</v>
      </c>
      <c r="K212" s="262" t="s">
        <v>25</v>
      </c>
      <c r="L212" s="265"/>
      <c r="M212" s="262">
        <v>15</v>
      </c>
      <c r="N212" s="265"/>
      <c r="O212" s="265"/>
      <c r="P212" s="265"/>
      <c r="Q212" s="265"/>
      <c r="R212" s="265"/>
      <c r="S212" s="265"/>
      <c r="T212" s="265"/>
      <c r="U212" s="265"/>
      <c r="V212" s="265"/>
      <c r="W212" s="265"/>
      <c r="X212" s="265"/>
      <c r="Y212" s="265"/>
      <c r="Z212" s="265"/>
    </row>
    <row r="213" customHeight="1" spans="1:26">
      <c r="A213" s="261" t="e">
        <f t="shared" si="13"/>
        <v>#REF!</v>
      </c>
      <c r="B213" s="262"/>
      <c r="C213" s="262"/>
      <c r="D213" s="263" t="s">
        <v>16</v>
      </c>
      <c r="E213" s="263" t="s">
        <v>2934</v>
      </c>
      <c r="F213" s="262">
        <v>2019</v>
      </c>
      <c r="G213" s="262" t="s">
        <v>956</v>
      </c>
      <c r="H213" s="262" t="s">
        <v>1848</v>
      </c>
      <c r="I213" s="262">
        <v>550</v>
      </c>
      <c r="J213" s="262" t="s">
        <v>2680</v>
      </c>
      <c r="K213" s="262" t="s">
        <v>60</v>
      </c>
      <c r="L213" s="265"/>
      <c r="M213" s="262">
        <v>15</v>
      </c>
      <c r="N213" s="265"/>
      <c r="O213" s="265"/>
      <c r="P213" s="265"/>
      <c r="Q213" s="265"/>
      <c r="R213" s="265"/>
      <c r="S213" s="265"/>
      <c r="T213" s="265"/>
      <c r="U213" s="265"/>
      <c r="V213" s="265"/>
      <c r="W213" s="265"/>
      <c r="X213" s="265"/>
      <c r="Y213" s="265"/>
      <c r="Z213" s="265"/>
    </row>
    <row r="214" customHeight="1" spans="1:26">
      <c r="A214" s="261" t="e">
        <f t="shared" si="13"/>
        <v>#REF!</v>
      </c>
      <c r="B214" s="262"/>
      <c r="C214" s="262"/>
      <c r="D214" s="263" t="s">
        <v>21</v>
      </c>
      <c r="E214" s="263" t="s">
        <v>2935</v>
      </c>
      <c r="F214" s="262">
        <v>2019</v>
      </c>
      <c r="G214" s="262" t="s">
        <v>884</v>
      </c>
      <c r="H214" s="262" t="s">
        <v>1945</v>
      </c>
      <c r="I214" s="262">
        <v>17</v>
      </c>
      <c r="J214" s="262" t="s">
        <v>2936</v>
      </c>
      <c r="K214" s="262" t="s">
        <v>30</v>
      </c>
      <c r="L214" s="265"/>
      <c r="M214" s="262">
        <v>15</v>
      </c>
      <c r="N214" s="265"/>
      <c r="O214" s="265"/>
      <c r="P214" s="265"/>
      <c r="Q214" s="265"/>
      <c r="R214" s="265"/>
      <c r="S214" s="265"/>
      <c r="T214" s="265"/>
      <c r="U214" s="265"/>
      <c r="V214" s="265"/>
      <c r="W214" s="265"/>
      <c r="X214" s="265"/>
      <c r="Y214" s="265"/>
      <c r="Z214" s="265"/>
    </row>
    <row r="215" customHeight="1" spans="1:26">
      <c r="A215" s="261" t="e">
        <f t="shared" si="13"/>
        <v>#REF!</v>
      </c>
      <c r="B215" s="262"/>
      <c r="C215" s="262"/>
      <c r="D215" s="263" t="s">
        <v>21</v>
      </c>
      <c r="E215" s="263" t="s">
        <v>2937</v>
      </c>
      <c r="F215" s="262">
        <v>2019</v>
      </c>
      <c r="G215" s="262" t="s">
        <v>1161</v>
      </c>
      <c r="H215" s="264" t="s">
        <v>2206</v>
      </c>
      <c r="I215" s="262">
        <v>245</v>
      </c>
      <c r="J215" s="262"/>
      <c r="K215" s="262" t="s">
        <v>72</v>
      </c>
      <c r="L215" s="265"/>
      <c r="M215" s="262">
        <v>15</v>
      </c>
      <c r="N215" s="265"/>
      <c r="O215" s="265"/>
      <c r="P215" s="265"/>
      <c r="Q215" s="265"/>
      <c r="R215" s="265"/>
      <c r="S215" s="265"/>
      <c r="T215" s="265"/>
      <c r="U215" s="265"/>
      <c r="V215" s="265"/>
      <c r="W215" s="265"/>
      <c r="X215" s="265"/>
      <c r="Y215" s="265"/>
      <c r="Z215" s="265"/>
    </row>
    <row r="216" customHeight="1" spans="1:26">
      <c r="A216" s="261" t="e">
        <f t="shared" si="13"/>
        <v>#REF!</v>
      </c>
      <c r="B216" s="262"/>
      <c r="C216" s="262"/>
      <c r="D216" s="263" t="s">
        <v>21</v>
      </c>
      <c r="E216" s="263" t="s">
        <v>2938</v>
      </c>
      <c r="F216" s="262">
        <v>2019</v>
      </c>
      <c r="G216" s="262" t="s">
        <v>1161</v>
      </c>
      <c r="H216" s="262" t="s">
        <v>2939</v>
      </c>
      <c r="I216" s="262">
        <v>235</v>
      </c>
      <c r="J216" s="262" t="s">
        <v>857</v>
      </c>
      <c r="K216" s="262" t="s">
        <v>30</v>
      </c>
      <c r="L216" s="265"/>
      <c r="M216" s="262">
        <v>15</v>
      </c>
      <c r="N216" s="265"/>
      <c r="O216" s="265"/>
      <c r="P216" s="265"/>
      <c r="Q216" s="265"/>
      <c r="R216" s="265"/>
      <c r="S216" s="265"/>
      <c r="T216" s="265"/>
      <c r="U216" s="265"/>
      <c r="V216" s="265"/>
      <c r="W216" s="265"/>
      <c r="X216" s="265"/>
      <c r="Y216" s="265"/>
      <c r="Z216" s="265"/>
    </row>
    <row r="217" customHeight="1" spans="1:26">
      <c r="A217" s="261" t="e">
        <f t="shared" si="13"/>
        <v>#REF!</v>
      </c>
      <c r="B217" s="262"/>
      <c r="C217" s="262"/>
      <c r="D217" s="263" t="s">
        <v>21</v>
      </c>
      <c r="E217" s="263" t="s">
        <v>2940</v>
      </c>
      <c r="F217" s="262">
        <v>2019</v>
      </c>
      <c r="G217" s="262" t="s">
        <v>956</v>
      </c>
      <c r="H217" s="262" t="s">
        <v>1786</v>
      </c>
      <c r="I217" s="262">
        <v>664</v>
      </c>
      <c r="J217" s="265"/>
      <c r="K217" s="262" t="s">
        <v>25</v>
      </c>
      <c r="L217" s="265"/>
      <c r="M217" s="262">
        <v>15</v>
      </c>
      <c r="N217" s="265"/>
      <c r="O217" s="265"/>
      <c r="P217" s="265"/>
      <c r="Q217" s="265"/>
      <c r="R217" s="265"/>
      <c r="S217" s="265"/>
      <c r="T217" s="265"/>
      <c r="U217" s="265"/>
      <c r="V217" s="265"/>
      <c r="W217" s="265"/>
      <c r="X217" s="265"/>
      <c r="Y217" s="265"/>
      <c r="Z217" s="265"/>
    </row>
    <row r="218" customHeight="1" spans="1:13">
      <c r="A218" s="162" t="e">
        <f t="shared" si="13"/>
        <v>#REF!</v>
      </c>
      <c r="B218" s="3"/>
      <c r="C218" s="3"/>
      <c r="D218" s="91" t="s">
        <v>21</v>
      </c>
      <c r="E218" s="91" t="s">
        <v>2941</v>
      </c>
      <c r="F218" s="3">
        <v>2019</v>
      </c>
      <c r="G218" s="3" t="s">
        <v>956</v>
      </c>
      <c r="H218" s="3" t="s">
        <v>1786</v>
      </c>
      <c r="I218" s="3">
        <v>169</v>
      </c>
      <c r="K218" s="3" t="s">
        <v>25</v>
      </c>
      <c r="M218" s="3">
        <v>15</v>
      </c>
    </row>
    <row r="219" customHeight="1" spans="1:13">
      <c r="A219" s="162" t="e">
        <f t="shared" si="13"/>
        <v>#REF!</v>
      </c>
      <c r="B219" s="3"/>
      <c r="C219" s="3"/>
      <c r="D219" s="91" t="s">
        <v>21</v>
      </c>
      <c r="E219" s="91" t="s">
        <v>2942</v>
      </c>
      <c r="F219" s="3">
        <v>2019</v>
      </c>
      <c r="G219" s="3" t="s">
        <v>956</v>
      </c>
      <c r="H219" s="3" t="s">
        <v>1786</v>
      </c>
      <c r="I219" s="3">
        <v>292</v>
      </c>
      <c r="K219" s="3" t="s">
        <v>25</v>
      </c>
      <c r="M219" s="3">
        <v>15</v>
      </c>
    </row>
    <row r="220" customHeight="1" spans="1:13">
      <c r="A220" s="162" t="e">
        <f t="shared" si="13"/>
        <v>#REF!</v>
      </c>
      <c r="B220" s="3"/>
      <c r="C220" s="3"/>
      <c r="D220" s="91" t="s">
        <v>21</v>
      </c>
      <c r="E220" s="91" t="s">
        <v>2943</v>
      </c>
      <c r="F220" s="3">
        <v>2019</v>
      </c>
      <c r="G220" s="3" t="s">
        <v>956</v>
      </c>
      <c r="H220" s="3" t="s">
        <v>1786</v>
      </c>
      <c r="I220" s="3">
        <v>271</v>
      </c>
      <c r="K220" s="3" t="s">
        <v>25</v>
      </c>
      <c r="M220" s="3">
        <v>15</v>
      </c>
    </row>
    <row r="221" customHeight="1" spans="1:13">
      <c r="A221" s="162" t="e">
        <f t="shared" si="13"/>
        <v>#REF!</v>
      </c>
      <c r="B221" s="3"/>
      <c r="C221" s="3"/>
      <c r="D221" s="91" t="s">
        <v>21</v>
      </c>
      <c r="E221" s="91" t="s">
        <v>2944</v>
      </c>
      <c r="F221" s="3">
        <v>2019</v>
      </c>
      <c r="G221" s="3" t="s">
        <v>956</v>
      </c>
      <c r="H221" s="3" t="s">
        <v>1786</v>
      </c>
      <c r="I221" s="3">
        <v>271</v>
      </c>
      <c r="J221" s="3" t="s">
        <v>947</v>
      </c>
      <c r="K221" s="3" t="s">
        <v>498</v>
      </c>
      <c r="M221" s="3">
        <v>15</v>
      </c>
    </row>
    <row r="222" customHeight="1" spans="1:13">
      <c r="A222" s="162" t="e">
        <f t="shared" si="13"/>
        <v>#REF!</v>
      </c>
      <c r="B222" s="3"/>
      <c r="C222" s="3"/>
      <c r="D222" s="91" t="s">
        <v>21</v>
      </c>
      <c r="E222" s="91" t="s">
        <v>2945</v>
      </c>
      <c r="F222" s="3">
        <v>2019</v>
      </c>
      <c r="G222" s="3" t="s">
        <v>2012</v>
      </c>
      <c r="H222" s="3" t="s">
        <v>2722</v>
      </c>
      <c r="I222" s="3">
        <v>180</v>
      </c>
      <c r="J222" s="3" t="s">
        <v>2478</v>
      </c>
      <c r="K222" s="3" t="s">
        <v>25</v>
      </c>
      <c r="M222" s="3">
        <v>15</v>
      </c>
    </row>
    <row r="223" customHeight="1" spans="1:13">
      <c r="A223" s="162" t="e">
        <f t="shared" si="13"/>
        <v>#REF!</v>
      </c>
      <c r="B223" s="3"/>
      <c r="C223" s="3"/>
      <c r="D223" s="91" t="s">
        <v>21</v>
      </c>
      <c r="E223" s="91" t="s">
        <v>2946</v>
      </c>
      <c r="F223" s="3">
        <v>2019</v>
      </c>
      <c r="G223" s="3" t="s">
        <v>2012</v>
      </c>
      <c r="H223" s="3" t="s">
        <v>2722</v>
      </c>
      <c r="I223" s="3">
        <v>180</v>
      </c>
      <c r="J223" s="68" t="s">
        <v>2478</v>
      </c>
      <c r="K223" s="3" t="s">
        <v>25</v>
      </c>
      <c r="M223" s="3">
        <v>15</v>
      </c>
    </row>
    <row r="224" customHeight="1" spans="1:13">
      <c r="A224" s="162" t="e">
        <f t="shared" si="13"/>
        <v>#REF!</v>
      </c>
      <c r="B224" s="3"/>
      <c r="C224" s="3"/>
      <c r="D224" s="91" t="s">
        <v>21</v>
      </c>
      <c r="E224" s="91" t="s">
        <v>2947</v>
      </c>
      <c r="F224" s="3">
        <v>2019</v>
      </c>
      <c r="G224" s="3" t="s">
        <v>2012</v>
      </c>
      <c r="H224" s="3" t="s">
        <v>2722</v>
      </c>
      <c r="I224" s="3">
        <v>180</v>
      </c>
      <c r="J224" s="68" t="s">
        <v>2478</v>
      </c>
      <c r="K224" s="3" t="s">
        <v>25</v>
      </c>
      <c r="M224" s="3">
        <v>15</v>
      </c>
    </row>
    <row r="225" customHeight="1" spans="1:26">
      <c r="A225" s="261" t="e">
        <f t="shared" si="13"/>
        <v>#REF!</v>
      </c>
      <c r="B225" s="262"/>
      <c r="C225" s="262"/>
      <c r="D225" s="263" t="s">
        <v>21</v>
      </c>
      <c r="E225" s="263" t="s">
        <v>2948</v>
      </c>
      <c r="F225" s="262">
        <v>2019</v>
      </c>
      <c r="G225" s="262" t="s">
        <v>2012</v>
      </c>
      <c r="H225" s="262" t="s">
        <v>2722</v>
      </c>
      <c r="I225" s="262">
        <v>180</v>
      </c>
      <c r="J225" s="264" t="s">
        <v>2478</v>
      </c>
      <c r="K225" s="262" t="s">
        <v>25</v>
      </c>
      <c r="L225" s="265"/>
      <c r="M225" s="262">
        <v>15</v>
      </c>
      <c r="N225" s="265"/>
      <c r="O225" s="265"/>
      <c r="P225" s="265"/>
      <c r="Q225" s="265"/>
      <c r="R225" s="265"/>
      <c r="S225" s="265"/>
      <c r="T225" s="265"/>
      <c r="U225" s="265"/>
      <c r="V225" s="265"/>
      <c r="W225" s="265"/>
      <c r="X225" s="265"/>
      <c r="Y225" s="265"/>
      <c r="Z225" s="265"/>
    </row>
    <row r="226" customHeight="1" spans="1:13">
      <c r="A226" s="162" t="e">
        <f t="shared" si="13"/>
        <v>#REF!</v>
      </c>
      <c r="B226" s="3"/>
      <c r="C226" s="3"/>
      <c r="D226" s="91" t="s">
        <v>21</v>
      </c>
      <c r="E226" s="91" t="s">
        <v>2949</v>
      </c>
      <c r="F226" s="3">
        <v>2019</v>
      </c>
      <c r="G226" s="3" t="s">
        <v>2012</v>
      </c>
      <c r="H226" s="3" t="s">
        <v>2722</v>
      </c>
      <c r="I226" s="3">
        <v>180</v>
      </c>
      <c r="J226" s="68" t="s">
        <v>2478</v>
      </c>
      <c r="K226" s="3" t="s">
        <v>25</v>
      </c>
      <c r="M226" s="3">
        <v>15</v>
      </c>
    </row>
    <row r="227" customHeight="1" spans="1:13">
      <c r="A227" s="162" t="e">
        <f t="shared" si="13"/>
        <v>#REF!</v>
      </c>
      <c r="B227" s="3"/>
      <c r="C227" s="3"/>
      <c r="D227" s="91" t="s">
        <v>1451</v>
      </c>
      <c r="E227" s="91" t="s">
        <v>2950</v>
      </c>
      <c r="F227" s="3">
        <v>2017</v>
      </c>
      <c r="G227" s="3" t="s">
        <v>319</v>
      </c>
      <c r="H227" s="3" t="s">
        <v>2951</v>
      </c>
      <c r="I227" s="3">
        <v>179</v>
      </c>
      <c r="J227" s="3" t="s">
        <v>2952</v>
      </c>
      <c r="K227" s="3" t="s">
        <v>467</v>
      </c>
      <c r="M227" s="3">
        <v>15</v>
      </c>
    </row>
    <row r="228" customHeight="1" spans="1:13">
      <c r="A228" s="162">
        <f>'Drop 1 Football'!A486+1</f>
        <v>12190</v>
      </c>
      <c r="B228" s="3"/>
      <c r="C228" s="3"/>
      <c r="D228" s="91" t="s">
        <v>66</v>
      </c>
      <c r="E228" s="3">
        <v>2727328</v>
      </c>
      <c r="F228" s="3">
        <v>2020</v>
      </c>
      <c r="G228" s="3" t="s">
        <v>786</v>
      </c>
      <c r="H228" s="3" t="s">
        <v>1795</v>
      </c>
      <c r="I228" s="3" t="s">
        <v>2210</v>
      </c>
      <c r="J228" s="3" t="s">
        <v>889</v>
      </c>
      <c r="K228" s="3" t="s">
        <v>467</v>
      </c>
      <c r="M228" s="3">
        <v>15</v>
      </c>
    </row>
    <row r="229" customHeight="1" spans="1:13">
      <c r="A229" s="162">
        <f>'Drop 1 Football'!A526+1</f>
        <v>10978</v>
      </c>
      <c r="D229" s="91" t="s">
        <v>66</v>
      </c>
      <c r="E229" s="3">
        <v>5730365</v>
      </c>
      <c r="F229" s="3">
        <v>2020</v>
      </c>
      <c r="G229" s="3" t="s">
        <v>786</v>
      </c>
      <c r="H229" s="3" t="s">
        <v>2487</v>
      </c>
      <c r="I229" s="3" t="s">
        <v>2210</v>
      </c>
      <c r="J229" s="3" t="s">
        <v>889</v>
      </c>
      <c r="K229" s="3" t="s">
        <v>462</v>
      </c>
      <c r="M229" s="3">
        <v>15</v>
      </c>
    </row>
    <row r="230" customHeight="1" spans="1:13">
      <c r="A230" s="162" t="e">
        <f>'Drop 1 Football'!A539+1</f>
        <v>#VALUE!</v>
      </c>
      <c r="D230" s="91" t="s">
        <v>66</v>
      </c>
      <c r="E230" s="140">
        <v>8866107</v>
      </c>
      <c r="F230" s="140">
        <v>2019</v>
      </c>
      <c r="G230" s="140" t="s">
        <v>786</v>
      </c>
      <c r="H230" s="140" t="s">
        <v>2450</v>
      </c>
      <c r="I230" s="140">
        <v>2</v>
      </c>
      <c r="J230" s="140" t="s">
        <v>2087</v>
      </c>
      <c r="K230" s="140" t="s">
        <v>244</v>
      </c>
      <c r="M230" s="3">
        <v>15</v>
      </c>
    </row>
    <row r="231" customHeight="1" spans="1:13">
      <c r="A231" s="162" t="e">
        <f>'Drop 1 Football'!A543+1</f>
        <v>#VALUE!</v>
      </c>
      <c r="D231" s="91" t="s">
        <v>66</v>
      </c>
      <c r="E231" s="140">
        <v>7072113</v>
      </c>
      <c r="F231" s="140">
        <v>2019</v>
      </c>
      <c r="G231" s="140" t="s">
        <v>305</v>
      </c>
      <c r="H231" s="140" t="s">
        <v>2722</v>
      </c>
      <c r="I231" s="140">
        <v>180</v>
      </c>
      <c r="J231" s="140" t="s">
        <v>2478</v>
      </c>
      <c r="K231" s="140" t="s">
        <v>244</v>
      </c>
      <c r="M231" s="3">
        <v>15</v>
      </c>
    </row>
    <row r="232" customHeight="1" spans="1:13">
      <c r="A232" s="162" t="e">
        <f>'Drop 1 Football'!A553+1</f>
        <v>#VALUE!</v>
      </c>
      <c r="D232" s="91" t="s">
        <v>66</v>
      </c>
      <c r="E232" s="140">
        <v>4510232</v>
      </c>
      <c r="F232" s="140">
        <v>2019</v>
      </c>
      <c r="G232" s="140" t="s">
        <v>786</v>
      </c>
      <c r="H232" s="140" t="s">
        <v>1449</v>
      </c>
      <c r="I232" s="140">
        <v>259</v>
      </c>
      <c r="J232" s="143"/>
      <c r="K232" s="140" t="s">
        <v>467</v>
      </c>
      <c r="M232" s="3">
        <v>15</v>
      </c>
    </row>
    <row r="233" customHeight="1" spans="1:13">
      <c r="A233" s="162" t="e">
        <f t="shared" ref="A233:A239" si="14">A232+1</f>
        <v>#VALUE!</v>
      </c>
      <c r="D233" s="91" t="s">
        <v>66</v>
      </c>
      <c r="E233" s="140">
        <v>2446126</v>
      </c>
      <c r="F233" s="140">
        <v>2019</v>
      </c>
      <c r="G233" s="140" t="s">
        <v>305</v>
      </c>
      <c r="H233" s="140" t="s">
        <v>2722</v>
      </c>
      <c r="I233" s="140">
        <v>180</v>
      </c>
      <c r="J233" s="140" t="s">
        <v>2478</v>
      </c>
      <c r="K233" s="140" t="s">
        <v>244</v>
      </c>
      <c r="M233" s="3">
        <v>15</v>
      </c>
    </row>
    <row r="234" customHeight="1" spans="1:13">
      <c r="A234" s="162" t="e">
        <f t="shared" si="14"/>
        <v>#VALUE!</v>
      </c>
      <c r="D234" s="91" t="s">
        <v>66</v>
      </c>
      <c r="E234" s="140">
        <v>4335313</v>
      </c>
      <c r="F234" s="140">
        <v>2012</v>
      </c>
      <c r="G234" s="140" t="s">
        <v>786</v>
      </c>
      <c r="H234" s="140" t="s">
        <v>1993</v>
      </c>
      <c r="I234" s="140">
        <v>181</v>
      </c>
      <c r="J234" s="143"/>
      <c r="K234" s="140" t="s">
        <v>467</v>
      </c>
      <c r="M234" s="3">
        <v>15</v>
      </c>
    </row>
    <row r="235" customHeight="1" spans="1:13">
      <c r="A235" s="162" t="e">
        <f t="shared" si="14"/>
        <v>#VALUE!</v>
      </c>
      <c r="D235" s="91" t="s">
        <v>21</v>
      </c>
      <c r="E235" s="91" t="s">
        <v>2953</v>
      </c>
      <c r="F235" s="3">
        <v>2019</v>
      </c>
      <c r="G235" s="3" t="s">
        <v>1852</v>
      </c>
      <c r="H235" s="3" t="s">
        <v>2819</v>
      </c>
      <c r="I235" s="3">
        <v>201</v>
      </c>
      <c r="J235" s="3" t="s">
        <v>2257</v>
      </c>
      <c r="K235" s="3" t="s">
        <v>25</v>
      </c>
      <c r="M235" s="3">
        <v>15</v>
      </c>
    </row>
    <row r="236" customHeight="1" spans="1:13">
      <c r="A236" s="162" t="e">
        <f t="shared" si="14"/>
        <v>#VALUE!</v>
      </c>
      <c r="D236" s="91" t="s">
        <v>21</v>
      </c>
      <c r="E236" s="91" t="s">
        <v>2954</v>
      </c>
      <c r="F236" s="3">
        <v>2019</v>
      </c>
      <c r="G236" s="3" t="s">
        <v>1852</v>
      </c>
      <c r="H236" s="3" t="s">
        <v>1786</v>
      </c>
      <c r="I236" s="3">
        <v>296</v>
      </c>
      <c r="J236" s="3" t="s">
        <v>1731</v>
      </c>
      <c r="K236" s="3" t="s">
        <v>25</v>
      </c>
      <c r="M236" s="3">
        <v>15</v>
      </c>
    </row>
    <row r="237" customHeight="1" spans="1:13">
      <c r="A237" s="162" t="e">
        <f t="shared" si="14"/>
        <v>#VALUE!</v>
      </c>
      <c r="D237" s="91" t="s">
        <v>21</v>
      </c>
      <c r="E237" s="91" t="s">
        <v>2955</v>
      </c>
      <c r="F237" s="3">
        <v>2019</v>
      </c>
      <c r="G237" s="3" t="s">
        <v>119</v>
      </c>
      <c r="H237" s="3" t="s">
        <v>1786</v>
      </c>
      <c r="I237" s="3">
        <v>201</v>
      </c>
      <c r="K237" s="3" t="s">
        <v>25</v>
      </c>
      <c r="M237" s="3">
        <v>15</v>
      </c>
    </row>
    <row r="238" customHeight="1" spans="1:13">
      <c r="A238" s="162" t="e">
        <f t="shared" si="14"/>
        <v>#VALUE!</v>
      </c>
      <c r="D238" s="91" t="s">
        <v>21</v>
      </c>
      <c r="E238" s="91" t="s">
        <v>2956</v>
      </c>
      <c r="F238" s="3">
        <v>2020</v>
      </c>
      <c r="G238" s="3" t="s">
        <v>1847</v>
      </c>
      <c r="H238" s="3" t="s">
        <v>1844</v>
      </c>
      <c r="I238" s="3">
        <v>42</v>
      </c>
      <c r="J238" s="3" t="s">
        <v>1731</v>
      </c>
      <c r="K238" s="3" t="s">
        <v>25</v>
      </c>
      <c r="M238" s="3">
        <v>15</v>
      </c>
    </row>
    <row r="239" customHeight="1" spans="1:13">
      <c r="A239" s="162" t="e">
        <f t="shared" si="14"/>
        <v>#VALUE!</v>
      </c>
      <c r="B239" s="143"/>
      <c r="C239" s="143"/>
      <c r="D239" s="144" t="s">
        <v>21</v>
      </c>
      <c r="E239" s="144" t="s">
        <v>2957</v>
      </c>
      <c r="F239" s="140">
        <v>2019</v>
      </c>
      <c r="G239" s="140" t="s">
        <v>1847</v>
      </c>
      <c r="H239" s="140" t="s">
        <v>1848</v>
      </c>
      <c r="I239" s="140">
        <v>2</v>
      </c>
      <c r="J239" s="140"/>
      <c r="K239" s="140" t="s">
        <v>666</v>
      </c>
      <c r="M239" s="3">
        <v>15</v>
      </c>
    </row>
    <row r="240" customHeight="1" spans="1:13">
      <c r="A240" s="162" t="e">
        <f>'Drop 1 Football'!A575+1</f>
        <v>#VALUE!</v>
      </c>
      <c r="B240" s="143"/>
      <c r="C240" s="143"/>
      <c r="D240" s="144" t="s">
        <v>21</v>
      </c>
      <c r="E240" s="144" t="s">
        <v>2958</v>
      </c>
      <c r="F240" s="140">
        <v>2019</v>
      </c>
      <c r="G240" s="140" t="s">
        <v>956</v>
      </c>
      <c r="H240" s="140" t="s">
        <v>1848</v>
      </c>
      <c r="I240" s="140">
        <v>168</v>
      </c>
      <c r="J240" s="140" t="s">
        <v>947</v>
      </c>
      <c r="K240" s="140" t="s">
        <v>72</v>
      </c>
      <c r="M240" s="3">
        <v>15</v>
      </c>
    </row>
    <row r="241" customHeight="1" spans="1:13">
      <c r="A241" s="162" t="e">
        <f>A240+1</f>
        <v>#VALUE!</v>
      </c>
      <c r="B241" s="143"/>
      <c r="C241" s="143"/>
      <c r="D241" s="144" t="s">
        <v>21</v>
      </c>
      <c r="E241" s="144" t="s">
        <v>2959</v>
      </c>
      <c r="F241" s="140">
        <v>2019</v>
      </c>
      <c r="G241" s="140" t="s">
        <v>884</v>
      </c>
      <c r="H241" s="140" t="s">
        <v>1449</v>
      </c>
      <c r="I241" s="140">
        <v>223</v>
      </c>
      <c r="J241" s="140"/>
      <c r="K241" s="140" t="s">
        <v>30</v>
      </c>
      <c r="M241" s="3">
        <v>15</v>
      </c>
    </row>
    <row r="242" customHeight="1" spans="1:13">
      <c r="A242" s="162">
        <f>'Drop 1 TCG'!A68+1</f>
        <v>12238</v>
      </c>
      <c r="D242" s="91" t="s">
        <v>66</v>
      </c>
      <c r="E242" s="91" t="s">
        <v>2960</v>
      </c>
      <c r="F242" s="65">
        <v>2012</v>
      </c>
      <c r="G242" s="45" t="s">
        <v>844</v>
      </c>
      <c r="H242" s="45" t="s">
        <v>2961</v>
      </c>
      <c r="I242" s="45">
        <v>163</v>
      </c>
      <c r="K242" s="45" t="s">
        <v>2962</v>
      </c>
      <c r="M242" s="3">
        <v>15</v>
      </c>
    </row>
    <row r="243" customHeight="1" spans="1:13">
      <c r="A243" s="162">
        <f t="shared" ref="A243:A245" si="15">A242+1</f>
        <v>12239</v>
      </c>
      <c r="D243" s="91" t="s">
        <v>16</v>
      </c>
      <c r="E243" s="91" t="s">
        <v>2963</v>
      </c>
      <c r="F243" s="3">
        <v>1993</v>
      </c>
      <c r="G243" s="3" t="s">
        <v>2964</v>
      </c>
      <c r="H243" s="3" t="s">
        <v>2965</v>
      </c>
      <c r="J243" s="3" t="s">
        <v>2966</v>
      </c>
      <c r="K243" s="3" t="s">
        <v>2967</v>
      </c>
      <c r="M243" s="3">
        <v>15</v>
      </c>
    </row>
    <row r="244" customHeight="1" spans="1:13">
      <c r="A244" s="162">
        <f t="shared" si="15"/>
        <v>12240</v>
      </c>
      <c r="D244" s="91" t="s">
        <v>16</v>
      </c>
      <c r="E244" s="91" t="s">
        <v>2968</v>
      </c>
      <c r="F244" s="65">
        <v>1993</v>
      </c>
      <c r="G244" s="45" t="s">
        <v>2964</v>
      </c>
      <c r="H244" s="45" t="s">
        <v>2969</v>
      </c>
      <c r="I244" s="45"/>
      <c r="J244" s="3" t="s">
        <v>2970</v>
      </c>
      <c r="K244" s="45" t="s">
        <v>60</v>
      </c>
      <c r="M244" s="3">
        <v>15</v>
      </c>
    </row>
    <row r="245" customHeight="1" spans="1:13">
      <c r="A245" s="162">
        <f t="shared" si="15"/>
        <v>12241</v>
      </c>
      <c r="D245" s="91" t="s">
        <v>16</v>
      </c>
      <c r="E245" s="91" t="s">
        <v>2971</v>
      </c>
      <c r="F245" s="3">
        <v>1993</v>
      </c>
      <c r="G245" s="3" t="s">
        <v>2964</v>
      </c>
      <c r="H245" s="3" t="s">
        <v>2969</v>
      </c>
      <c r="J245" s="3" t="s">
        <v>2972</v>
      </c>
      <c r="K245" s="3" t="s">
        <v>60</v>
      </c>
      <c r="M245" s="3">
        <v>15</v>
      </c>
    </row>
    <row r="246" customHeight="1" spans="1:13">
      <c r="A246" s="3">
        <v>11786</v>
      </c>
      <c r="D246" s="91" t="s">
        <v>21</v>
      </c>
      <c r="E246" s="91" t="s">
        <v>2973</v>
      </c>
      <c r="F246" s="3">
        <v>2019</v>
      </c>
      <c r="G246" s="3" t="s">
        <v>1995</v>
      </c>
      <c r="H246" s="3" t="s">
        <v>2974</v>
      </c>
      <c r="I246" s="3" t="s">
        <v>2178</v>
      </c>
      <c r="J246" s="3">
        <v>299</v>
      </c>
      <c r="K246" s="3" t="s">
        <v>30</v>
      </c>
      <c r="M246" s="3">
        <v>15</v>
      </c>
    </row>
    <row r="247" customHeight="1" spans="1:13">
      <c r="A247" s="3">
        <v>11799</v>
      </c>
      <c r="D247" s="91" t="s">
        <v>21</v>
      </c>
      <c r="E247" s="91" t="s">
        <v>2975</v>
      </c>
      <c r="F247" s="3">
        <v>2019</v>
      </c>
      <c r="G247" s="3" t="s">
        <v>1995</v>
      </c>
      <c r="H247" s="3" t="s">
        <v>1862</v>
      </c>
      <c r="I247" s="3" t="s">
        <v>2758</v>
      </c>
      <c r="J247" s="3">
        <v>8</v>
      </c>
      <c r="K247" s="3" t="s">
        <v>30</v>
      </c>
      <c r="M247" s="3">
        <v>15</v>
      </c>
    </row>
    <row r="248" customHeight="1" spans="1:13">
      <c r="A248" s="3">
        <v>11990</v>
      </c>
      <c r="D248" s="91" t="s">
        <v>21</v>
      </c>
      <c r="E248" s="91" t="s">
        <v>2976</v>
      </c>
      <c r="F248" s="3">
        <v>1988</v>
      </c>
      <c r="G248" s="3" t="s">
        <v>102</v>
      </c>
      <c r="H248" s="3" t="s">
        <v>1943</v>
      </c>
      <c r="J248" s="3">
        <v>53</v>
      </c>
      <c r="K248" s="3" t="s">
        <v>72</v>
      </c>
      <c r="M248" s="3">
        <v>15</v>
      </c>
    </row>
    <row r="249" customHeight="1" spans="1:13">
      <c r="A249" s="3">
        <v>11991</v>
      </c>
      <c r="D249" s="91" t="s">
        <v>21</v>
      </c>
      <c r="E249" s="91" t="s">
        <v>2977</v>
      </c>
      <c r="F249" s="3">
        <v>1988</v>
      </c>
      <c r="G249" s="3" t="s">
        <v>102</v>
      </c>
      <c r="H249" s="3" t="s">
        <v>1943</v>
      </c>
      <c r="J249" s="3">
        <v>53</v>
      </c>
      <c r="K249" s="3" t="s">
        <v>72</v>
      </c>
      <c r="M249" s="3">
        <v>15</v>
      </c>
    </row>
    <row r="250" customHeight="1" spans="1:26">
      <c r="A250" s="262">
        <v>11992</v>
      </c>
      <c r="B250" s="265"/>
      <c r="C250" s="265"/>
      <c r="D250" s="263" t="s">
        <v>21</v>
      </c>
      <c r="E250" s="263" t="s">
        <v>2978</v>
      </c>
      <c r="F250" s="262">
        <v>1988</v>
      </c>
      <c r="G250" s="262" t="s">
        <v>102</v>
      </c>
      <c r="H250" s="262" t="s">
        <v>1943</v>
      </c>
      <c r="I250" s="265"/>
      <c r="J250" s="262">
        <v>53</v>
      </c>
      <c r="K250" s="262" t="s">
        <v>72</v>
      </c>
      <c r="L250" s="265"/>
      <c r="M250" s="262">
        <v>15</v>
      </c>
      <c r="N250" s="265"/>
      <c r="O250" s="265"/>
      <c r="P250" s="265"/>
      <c r="Q250" s="265"/>
      <c r="R250" s="265"/>
      <c r="S250" s="265"/>
      <c r="T250" s="265"/>
      <c r="U250" s="265"/>
      <c r="V250" s="265"/>
      <c r="W250" s="265"/>
      <c r="X250" s="265"/>
      <c r="Y250" s="265"/>
      <c r="Z250" s="265"/>
    </row>
    <row r="251" customHeight="1" spans="1:13">
      <c r="A251" s="3">
        <v>11993</v>
      </c>
      <c r="D251" s="91" t="s">
        <v>21</v>
      </c>
      <c r="E251" s="91" t="s">
        <v>2979</v>
      </c>
      <c r="F251" s="3">
        <v>1988</v>
      </c>
      <c r="G251" s="3" t="s">
        <v>102</v>
      </c>
      <c r="H251" s="3" t="s">
        <v>1943</v>
      </c>
      <c r="J251" s="3">
        <v>53</v>
      </c>
      <c r="K251" s="3" t="s">
        <v>72</v>
      </c>
      <c r="M251" s="3">
        <v>15</v>
      </c>
    </row>
    <row r="252" customHeight="1" spans="1:13">
      <c r="A252" s="3">
        <v>11994</v>
      </c>
      <c r="D252" s="91" t="s">
        <v>21</v>
      </c>
      <c r="E252" s="91" t="s">
        <v>2980</v>
      </c>
      <c r="F252" s="3">
        <v>1988</v>
      </c>
      <c r="G252" s="3" t="s">
        <v>102</v>
      </c>
      <c r="H252" s="3" t="s">
        <v>1943</v>
      </c>
      <c r="J252" s="3">
        <v>53</v>
      </c>
      <c r="K252" s="3" t="s">
        <v>72</v>
      </c>
      <c r="M252" s="3">
        <v>15</v>
      </c>
    </row>
    <row r="253" customHeight="1" spans="1:13">
      <c r="A253" s="3">
        <v>12019</v>
      </c>
      <c r="D253" s="91" t="s">
        <v>21</v>
      </c>
      <c r="E253" s="91" t="s">
        <v>2981</v>
      </c>
      <c r="F253" s="3">
        <v>1988</v>
      </c>
      <c r="G253" s="3" t="s">
        <v>102</v>
      </c>
      <c r="H253" s="3" t="s">
        <v>1943</v>
      </c>
      <c r="I253" s="3"/>
      <c r="J253" s="3">
        <v>53</v>
      </c>
      <c r="K253" s="3" t="s">
        <v>72</v>
      </c>
      <c r="M253" s="3">
        <v>15</v>
      </c>
    </row>
    <row r="254" customHeight="1" spans="1:26">
      <c r="A254" s="262">
        <v>12168</v>
      </c>
      <c r="B254" s="265"/>
      <c r="C254" s="265"/>
      <c r="D254" s="263" t="s">
        <v>21</v>
      </c>
      <c r="E254" s="262">
        <v>50400221</v>
      </c>
      <c r="F254" s="262">
        <v>2019</v>
      </c>
      <c r="G254" s="262" t="s">
        <v>1161</v>
      </c>
      <c r="H254" s="262" t="s">
        <v>1786</v>
      </c>
      <c r="I254" s="265"/>
      <c r="J254" s="262">
        <v>209</v>
      </c>
      <c r="K254" s="262" t="s">
        <v>25</v>
      </c>
      <c r="L254" s="265"/>
      <c r="M254" s="262">
        <v>15</v>
      </c>
      <c r="N254" s="265"/>
      <c r="O254" s="265"/>
      <c r="P254" s="265"/>
      <c r="Q254" s="265"/>
      <c r="R254" s="265"/>
      <c r="S254" s="265"/>
      <c r="T254" s="265"/>
      <c r="U254" s="265"/>
      <c r="V254" s="265"/>
      <c r="W254" s="265"/>
      <c r="X254" s="265"/>
      <c r="Y254" s="265"/>
      <c r="Z254" s="265"/>
    </row>
    <row r="255" customHeight="1" spans="1:13">
      <c r="A255" s="3">
        <v>12169</v>
      </c>
      <c r="D255" s="91" t="s">
        <v>21</v>
      </c>
      <c r="E255" s="3">
        <v>49583008</v>
      </c>
      <c r="F255" s="3">
        <v>2019</v>
      </c>
      <c r="G255" s="3" t="s">
        <v>1161</v>
      </c>
      <c r="H255" s="3" t="s">
        <v>1786</v>
      </c>
      <c r="J255" s="3">
        <v>209</v>
      </c>
      <c r="K255" s="3" t="s">
        <v>25</v>
      </c>
      <c r="M255" s="3">
        <v>15</v>
      </c>
    </row>
    <row r="256" customHeight="1" spans="1:13">
      <c r="A256" s="3">
        <v>12185</v>
      </c>
      <c r="D256" s="91" t="s">
        <v>21</v>
      </c>
      <c r="E256" s="91" t="s">
        <v>2982</v>
      </c>
      <c r="F256" s="3">
        <v>2019</v>
      </c>
      <c r="G256" s="3" t="s">
        <v>1852</v>
      </c>
      <c r="H256" s="3" t="s">
        <v>2686</v>
      </c>
      <c r="I256" s="3">
        <v>217</v>
      </c>
      <c r="J256" s="3" t="s">
        <v>2828</v>
      </c>
      <c r="K256" s="3" t="s">
        <v>25</v>
      </c>
      <c r="M256" s="3">
        <v>15</v>
      </c>
    </row>
    <row r="257" customHeight="1" spans="1:13">
      <c r="A257" s="3">
        <v>12189</v>
      </c>
      <c r="D257" s="91" t="s">
        <v>21</v>
      </c>
      <c r="E257" s="91" t="s">
        <v>2983</v>
      </c>
      <c r="F257" s="3">
        <v>2019</v>
      </c>
      <c r="G257" s="3" t="s">
        <v>1995</v>
      </c>
      <c r="H257" s="3" t="s">
        <v>1859</v>
      </c>
      <c r="I257" s="3">
        <v>11</v>
      </c>
      <c r="J257" s="3" t="s">
        <v>2269</v>
      </c>
      <c r="K257" s="3" t="s">
        <v>25</v>
      </c>
      <c r="M257" s="3">
        <v>15</v>
      </c>
    </row>
    <row r="258" customHeight="1" spans="1:13">
      <c r="A258" s="3">
        <v>12193</v>
      </c>
      <c r="D258" s="91" t="s">
        <v>21</v>
      </c>
      <c r="E258" s="91" t="s">
        <v>2984</v>
      </c>
      <c r="F258" s="3">
        <v>2019</v>
      </c>
      <c r="G258" s="3" t="s">
        <v>786</v>
      </c>
      <c r="H258" s="3" t="s">
        <v>1862</v>
      </c>
      <c r="I258" s="3">
        <v>257</v>
      </c>
      <c r="J258" s="3" t="s">
        <v>105</v>
      </c>
      <c r="K258" s="3" t="s">
        <v>25</v>
      </c>
      <c r="M258" s="3">
        <v>15</v>
      </c>
    </row>
    <row r="259" customHeight="1" spans="1:13">
      <c r="A259" s="3">
        <v>12196</v>
      </c>
      <c r="D259" s="91" t="s">
        <v>21</v>
      </c>
      <c r="E259" s="91" t="s">
        <v>2985</v>
      </c>
      <c r="F259" s="3">
        <v>2019</v>
      </c>
      <c r="G259" s="3" t="s">
        <v>786</v>
      </c>
      <c r="H259" s="3" t="s">
        <v>1990</v>
      </c>
      <c r="I259" s="3">
        <v>18</v>
      </c>
      <c r="J259" s="3" t="s">
        <v>2087</v>
      </c>
      <c r="K259" s="3" t="s">
        <v>30</v>
      </c>
      <c r="M259" s="3">
        <v>15</v>
      </c>
    </row>
    <row r="260" customHeight="1" spans="1:13">
      <c r="A260" s="3">
        <v>12197</v>
      </c>
      <c r="D260" s="91" t="s">
        <v>21</v>
      </c>
      <c r="E260" s="91" t="s">
        <v>2986</v>
      </c>
      <c r="F260" s="3">
        <v>2019</v>
      </c>
      <c r="G260" s="3" t="s">
        <v>786</v>
      </c>
      <c r="H260" s="3" t="s">
        <v>1990</v>
      </c>
      <c r="I260" s="3">
        <v>10</v>
      </c>
      <c r="J260" s="3" t="s">
        <v>2987</v>
      </c>
      <c r="K260" s="3" t="s">
        <v>30</v>
      </c>
      <c r="M260" s="3">
        <v>15</v>
      </c>
    </row>
    <row r="261" customHeight="1" spans="1:13">
      <c r="A261" s="3">
        <v>12211</v>
      </c>
      <c r="D261" s="91" t="s">
        <v>21</v>
      </c>
      <c r="E261" s="91" t="s">
        <v>2988</v>
      </c>
      <c r="F261" s="3">
        <v>2019</v>
      </c>
      <c r="G261" s="3" t="s">
        <v>1852</v>
      </c>
      <c r="H261" s="3" t="s">
        <v>2722</v>
      </c>
      <c r="I261" s="3">
        <v>204</v>
      </c>
      <c r="J261" s="3" t="s">
        <v>1495</v>
      </c>
      <c r="K261" s="3" t="s">
        <v>25</v>
      </c>
      <c r="M261" s="3">
        <v>15</v>
      </c>
    </row>
    <row r="262" customHeight="1" spans="1:13">
      <c r="A262" s="3">
        <v>12212</v>
      </c>
      <c r="D262" s="91" t="s">
        <v>21</v>
      </c>
      <c r="E262" s="91" t="s">
        <v>2989</v>
      </c>
      <c r="F262" s="3">
        <v>2019</v>
      </c>
      <c r="G262" s="3" t="s">
        <v>1099</v>
      </c>
      <c r="H262" s="3" t="s">
        <v>1786</v>
      </c>
      <c r="I262" s="3">
        <v>151</v>
      </c>
      <c r="J262" s="3" t="s">
        <v>105</v>
      </c>
      <c r="K262" s="3" t="s">
        <v>25</v>
      </c>
      <c r="M262" s="3">
        <v>15</v>
      </c>
    </row>
    <row r="263" customHeight="1" spans="1:13">
      <c r="A263" s="3">
        <v>12398</v>
      </c>
      <c r="D263" s="91" t="s">
        <v>21</v>
      </c>
      <c r="E263" s="91" t="s">
        <v>2990</v>
      </c>
      <c r="F263" s="3">
        <v>1987</v>
      </c>
      <c r="G263" s="3" t="s">
        <v>102</v>
      </c>
      <c r="H263" s="3" t="s">
        <v>1933</v>
      </c>
      <c r="I263" s="3">
        <v>4</v>
      </c>
      <c r="J263" s="3" t="s">
        <v>1567</v>
      </c>
      <c r="K263" s="3" t="s">
        <v>763</v>
      </c>
      <c r="M263" s="3">
        <v>15</v>
      </c>
    </row>
    <row r="264" customHeight="1" spans="1:13">
      <c r="A264" s="3">
        <v>12399</v>
      </c>
      <c r="D264" s="91" t="s">
        <v>21</v>
      </c>
      <c r="E264" s="91" t="s">
        <v>2991</v>
      </c>
      <c r="F264" s="3">
        <v>1987</v>
      </c>
      <c r="G264" s="3" t="s">
        <v>102</v>
      </c>
      <c r="H264" s="3" t="s">
        <v>1933</v>
      </c>
      <c r="I264" s="3">
        <v>4</v>
      </c>
      <c r="J264" s="3" t="s">
        <v>1567</v>
      </c>
      <c r="K264" s="3" t="s">
        <v>763</v>
      </c>
      <c r="M264" s="3">
        <v>15</v>
      </c>
    </row>
    <row r="265" customHeight="1" spans="1:13">
      <c r="A265" s="3" t="s">
        <v>2854</v>
      </c>
      <c r="D265" s="163"/>
      <c r="E265" s="91" t="s">
        <v>2992</v>
      </c>
      <c r="F265" s="3">
        <v>1988</v>
      </c>
      <c r="G265" s="3" t="s">
        <v>102</v>
      </c>
      <c r="H265" s="3" t="s">
        <v>2993</v>
      </c>
      <c r="I265" s="3">
        <v>13</v>
      </c>
      <c r="J265" s="3" t="s">
        <v>105</v>
      </c>
      <c r="K265" s="3" t="s">
        <v>72</v>
      </c>
      <c r="M265" s="3">
        <v>15</v>
      </c>
    </row>
    <row r="266" customHeight="1" spans="1:13">
      <c r="A266" s="3" t="s">
        <v>2854</v>
      </c>
      <c r="D266" s="163"/>
      <c r="E266" s="91" t="s">
        <v>2994</v>
      </c>
      <c r="F266" s="3">
        <v>1989</v>
      </c>
      <c r="G266" s="3" t="s">
        <v>102</v>
      </c>
      <c r="H266" s="3" t="s">
        <v>2023</v>
      </c>
      <c r="I266" s="3">
        <v>56</v>
      </c>
      <c r="J266" s="3" t="s">
        <v>105</v>
      </c>
      <c r="K266" s="3" t="s">
        <v>72</v>
      </c>
      <c r="M266" s="3">
        <v>15</v>
      </c>
    </row>
    <row r="267" customHeight="1" spans="1:13">
      <c r="A267" s="3" t="s">
        <v>2854</v>
      </c>
      <c r="D267" s="163"/>
      <c r="E267" s="91" t="s">
        <v>2995</v>
      </c>
      <c r="F267" s="3">
        <v>1990</v>
      </c>
      <c r="G267" s="3" t="s">
        <v>2859</v>
      </c>
      <c r="H267" s="3" t="s">
        <v>288</v>
      </c>
      <c r="I267" s="3">
        <v>5</v>
      </c>
      <c r="J267" s="3" t="s">
        <v>105</v>
      </c>
      <c r="K267" s="3" t="s">
        <v>666</v>
      </c>
      <c r="M267" s="3">
        <v>15</v>
      </c>
    </row>
    <row r="268" customHeight="1" spans="1:13">
      <c r="A268" s="3" t="s">
        <v>2854</v>
      </c>
      <c r="D268" s="163"/>
      <c r="E268" s="91" t="s">
        <v>2996</v>
      </c>
      <c r="F268" s="3">
        <v>1996</v>
      </c>
      <c r="G268" s="3" t="s">
        <v>234</v>
      </c>
      <c r="H268" s="3" t="s">
        <v>2997</v>
      </c>
      <c r="I268" s="3">
        <v>136</v>
      </c>
      <c r="J268" s="3" t="s">
        <v>105</v>
      </c>
      <c r="K268" s="3" t="s">
        <v>25</v>
      </c>
      <c r="M268" s="3">
        <v>15</v>
      </c>
    </row>
    <row r="269" customHeight="1" spans="1:13">
      <c r="A269" s="3" t="s">
        <v>2854</v>
      </c>
      <c r="D269" s="163"/>
      <c r="E269" s="91" t="s">
        <v>2998</v>
      </c>
      <c r="F269" s="3">
        <v>1996</v>
      </c>
      <c r="G269" s="3" t="s">
        <v>234</v>
      </c>
      <c r="H269" s="3" t="s">
        <v>2997</v>
      </c>
      <c r="I269" s="3">
        <v>136</v>
      </c>
      <c r="J269" s="3" t="s">
        <v>105</v>
      </c>
      <c r="K269" s="3" t="s">
        <v>25</v>
      </c>
      <c r="M269" s="3">
        <v>15</v>
      </c>
    </row>
    <row r="270" customHeight="1" spans="1:13">
      <c r="A270" s="3" t="s">
        <v>2854</v>
      </c>
      <c r="D270" s="163"/>
      <c r="E270" s="91" t="s">
        <v>2999</v>
      </c>
      <c r="F270" s="3">
        <v>1992</v>
      </c>
      <c r="G270" s="3" t="s">
        <v>1995</v>
      </c>
      <c r="H270" s="3" t="s">
        <v>1903</v>
      </c>
      <c r="I270" s="3">
        <v>442</v>
      </c>
      <c r="J270" s="3" t="s">
        <v>105</v>
      </c>
      <c r="K270" s="3" t="s">
        <v>72</v>
      </c>
      <c r="M270" s="3">
        <v>15</v>
      </c>
    </row>
    <row r="271" customHeight="1" spans="1:13">
      <c r="A271" s="3" t="s">
        <v>2854</v>
      </c>
      <c r="D271" s="163"/>
      <c r="E271" s="91" t="s">
        <v>3000</v>
      </c>
      <c r="F271" s="3">
        <v>1987</v>
      </c>
      <c r="G271" s="3" t="s">
        <v>102</v>
      </c>
      <c r="H271" s="3" t="s">
        <v>2019</v>
      </c>
      <c r="I271" s="3">
        <v>106</v>
      </c>
      <c r="J271" s="3" t="s">
        <v>105</v>
      </c>
      <c r="K271" s="3" t="s">
        <v>666</v>
      </c>
      <c r="M271" s="3">
        <v>15</v>
      </c>
    </row>
    <row r="272" customHeight="1" spans="1:13">
      <c r="A272" s="3" t="s">
        <v>2854</v>
      </c>
      <c r="D272" s="163"/>
      <c r="E272" s="91" t="s">
        <v>3001</v>
      </c>
      <c r="F272" s="3">
        <v>1987</v>
      </c>
      <c r="G272" s="3" t="s">
        <v>102</v>
      </c>
      <c r="H272" s="3" t="s">
        <v>2906</v>
      </c>
      <c r="I272" s="3">
        <v>68</v>
      </c>
      <c r="J272" s="3" t="s">
        <v>105</v>
      </c>
      <c r="K272" s="3" t="s">
        <v>72</v>
      </c>
      <c r="M272" s="3">
        <v>15</v>
      </c>
    </row>
    <row r="273" customHeight="1" spans="1:13">
      <c r="A273" s="3" t="s">
        <v>2854</v>
      </c>
      <c r="D273" s="163"/>
      <c r="E273" s="91" t="s">
        <v>3002</v>
      </c>
      <c r="F273" s="3">
        <v>1987</v>
      </c>
      <c r="G273" s="3" t="s">
        <v>102</v>
      </c>
      <c r="H273" s="3" t="s">
        <v>2906</v>
      </c>
      <c r="I273" s="3">
        <v>68</v>
      </c>
      <c r="J273" s="3" t="s">
        <v>105</v>
      </c>
      <c r="K273" s="3" t="s">
        <v>72</v>
      </c>
      <c r="M273" s="3">
        <v>15</v>
      </c>
    </row>
    <row r="274" customHeight="1" spans="1:13">
      <c r="A274" s="3" t="s">
        <v>2854</v>
      </c>
      <c r="D274" s="163"/>
      <c r="E274" s="91" t="s">
        <v>3003</v>
      </c>
      <c r="F274" s="3">
        <v>1987</v>
      </c>
      <c r="G274" s="3" t="s">
        <v>102</v>
      </c>
      <c r="H274" s="3" t="s">
        <v>1882</v>
      </c>
      <c r="I274" s="3">
        <v>30</v>
      </c>
      <c r="J274" s="3" t="s">
        <v>105</v>
      </c>
      <c r="K274" s="3" t="s">
        <v>72</v>
      </c>
      <c r="M274" s="3">
        <v>15</v>
      </c>
    </row>
    <row r="275" customHeight="1" spans="1:26">
      <c r="A275" s="262" t="s">
        <v>2854</v>
      </c>
      <c r="B275" s="265"/>
      <c r="C275" s="265"/>
      <c r="D275" s="266"/>
      <c r="E275" s="263" t="s">
        <v>3004</v>
      </c>
      <c r="F275" s="262">
        <v>1987</v>
      </c>
      <c r="G275" s="262" t="s">
        <v>102</v>
      </c>
      <c r="H275" s="262" t="s">
        <v>1882</v>
      </c>
      <c r="I275" s="262">
        <v>30</v>
      </c>
      <c r="J275" s="262" t="s">
        <v>105</v>
      </c>
      <c r="K275" s="262" t="s">
        <v>72</v>
      </c>
      <c r="L275" s="265"/>
      <c r="M275" s="262">
        <v>15</v>
      </c>
      <c r="N275" s="265"/>
      <c r="O275" s="265"/>
      <c r="P275" s="265"/>
      <c r="Q275" s="265"/>
      <c r="R275" s="265"/>
      <c r="S275" s="265"/>
      <c r="T275" s="265"/>
      <c r="U275" s="265"/>
      <c r="V275" s="265"/>
      <c r="W275" s="265"/>
      <c r="X275" s="265"/>
      <c r="Y275" s="265"/>
      <c r="Z275" s="265"/>
    </row>
    <row r="276" customHeight="1" spans="1:13">
      <c r="A276" s="3" t="s">
        <v>2854</v>
      </c>
      <c r="D276" s="163"/>
      <c r="E276" s="91" t="s">
        <v>3005</v>
      </c>
      <c r="F276" s="3">
        <v>1987</v>
      </c>
      <c r="G276" s="3" t="s">
        <v>102</v>
      </c>
      <c r="H276" s="3" t="s">
        <v>2127</v>
      </c>
      <c r="I276" s="3">
        <v>3</v>
      </c>
      <c r="J276" s="3" t="s">
        <v>1567</v>
      </c>
      <c r="K276" s="3" t="s">
        <v>763</v>
      </c>
      <c r="M276" s="3">
        <v>15</v>
      </c>
    </row>
    <row r="277" customHeight="1" spans="1:13">
      <c r="A277" s="3" t="s">
        <v>2854</v>
      </c>
      <c r="D277" s="163"/>
      <c r="E277" s="91" t="s">
        <v>3006</v>
      </c>
      <c r="F277" s="3">
        <v>1987</v>
      </c>
      <c r="G277" s="3" t="s">
        <v>102</v>
      </c>
      <c r="H277" s="3" t="s">
        <v>2186</v>
      </c>
      <c r="I277" s="3">
        <v>10</v>
      </c>
      <c r="J277" s="3" t="s">
        <v>1567</v>
      </c>
      <c r="K277" s="3" t="s">
        <v>666</v>
      </c>
      <c r="M277" s="3">
        <v>15</v>
      </c>
    </row>
    <row r="278" customHeight="1" spans="1:13">
      <c r="A278" s="3" t="s">
        <v>2854</v>
      </c>
      <c r="D278" s="163"/>
      <c r="E278" s="91" t="s">
        <v>3007</v>
      </c>
      <c r="F278" s="3">
        <v>1987</v>
      </c>
      <c r="G278" s="3" t="s">
        <v>102</v>
      </c>
      <c r="H278" s="3" t="s">
        <v>1965</v>
      </c>
      <c r="I278" s="3">
        <v>8</v>
      </c>
      <c r="J278" s="3" t="s">
        <v>1567</v>
      </c>
      <c r="K278" s="3" t="s">
        <v>666</v>
      </c>
      <c r="M278" s="3">
        <v>15</v>
      </c>
    </row>
    <row r="279" customHeight="1" spans="1:13">
      <c r="A279" s="3" t="s">
        <v>2854</v>
      </c>
      <c r="D279" s="91" t="s">
        <v>21</v>
      </c>
      <c r="E279" s="91" t="s">
        <v>3008</v>
      </c>
      <c r="F279" s="3">
        <v>2007</v>
      </c>
      <c r="G279" s="3" t="s">
        <v>3009</v>
      </c>
      <c r="H279" s="3" t="s">
        <v>1795</v>
      </c>
      <c r="I279" s="3" t="s">
        <v>3010</v>
      </c>
      <c r="J279" s="3" t="s">
        <v>3011</v>
      </c>
      <c r="K279" s="3" t="s">
        <v>25</v>
      </c>
      <c r="M279" s="3">
        <v>15</v>
      </c>
    </row>
    <row r="280" customHeight="1" spans="1:13">
      <c r="A280" s="3" t="s">
        <v>2854</v>
      </c>
      <c r="D280" s="163"/>
      <c r="E280" s="91" t="s">
        <v>3012</v>
      </c>
      <c r="F280" s="3">
        <v>1990</v>
      </c>
      <c r="G280" s="3" t="s">
        <v>102</v>
      </c>
      <c r="H280" s="3" t="s">
        <v>288</v>
      </c>
      <c r="I280" s="3">
        <v>5</v>
      </c>
      <c r="J280" s="3" t="s">
        <v>1927</v>
      </c>
      <c r="K280" s="3" t="s">
        <v>666</v>
      </c>
      <c r="M280" s="3">
        <v>15</v>
      </c>
    </row>
    <row r="281" customHeight="1" spans="1:13">
      <c r="A281" s="3" t="s">
        <v>2854</v>
      </c>
      <c r="D281" s="163"/>
      <c r="E281" s="91" t="s">
        <v>3013</v>
      </c>
      <c r="F281" s="3">
        <v>1991</v>
      </c>
      <c r="G281" s="3" t="s">
        <v>1802</v>
      </c>
      <c r="H281" s="3" t="s">
        <v>288</v>
      </c>
      <c r="I281" s="3">
        <v>69</v>
      </c>
      <c r="J281" s="3" t="s">
        <v>105</v>
      </c>
      <c r="K281" s="3" t="s">
        <v>72</v>
      </c>
      <c r="M281" s="3">
        <v>15</v>
      </c>
    </row>
    <row r="282" customHeight="1" spans="1:13">
      <c r="A282" s="3" t="s">
        <v>2854</v>
      </c>
      <c r="D282" s="163"/>
      <c r="E282" s="91" t="s">
        <v>3014</v>
      </c>
      <c r="F282" s="3">
        <v>1989</v>
      </c>
      <c r="G282" s="3" t="s">
        <v>102</v>
      </c>
      <c r="H282" s="3" t="s">
        <v>1917</v>
      </c>
      <c r="I282" s="3">
        <v>100</v>
      </c>
      <c r="J282" s="3" t="s">
        <v>105</v>
      </c>
      <c r="K282" s="3" t="s">
        <v>72</v>
      </c>
      <c r="M282" s="3">
        <v>15</v>
      </c>
    </row>
    <row r="283" customHeight="1" spans="1:13">
      <c r="A283" s="3" t="s">
        <v>2854</v>
      </c>
      <c r="D283" s="163"/>
      <c r="E283" s="91" t="s">
        <v>3015</v>
      </c>
      <c r="F283" s="3">
        <v>1989</v>
      </c>
      <c r="G283" s="3" t="s">
        <v>102</v>
      </c>
      <c r="H283" s="3" t="s">
        <v>1933</v>
      </c>
      <c r="I283" s="3">
        <v>8</v>
      </c>
      <c r="J283" s="3" t="s">
        <v>105</v>
      </c>
      <c r="K283" s="3" t="s">
        <v>72</v>
      </c>
      <c r="M283" s="3">
        <v>15</v>
      </c>
    </row>
    <row r="284" customHeight="1" spans="1:26">
      <c r="A284" s="262" t="s">
        <v>2854</v>
      </c>
      <c r="B284" s="265"/>
      <c r="C284" s="265"/>
      <c r="D284" s="266"/>
      <c r="E284" s="263" t="s">
        <v>3016</v>
      </c>
      <c r="F284" s="262">
        <v>1989</v>
      </c>
      <c r="G284" s="262" t="s">
        <v>102</v>
      </c>
      <c r="H284" s="262" t="s">
        <v>1933</v>
      </c>
      <c r="I284" s="262">
        <v>8</v>
      </c>
      <c r="J284" s="262" t="s">
        <v>105</v>
      </c>
      <c r="K284" s="262" t="s">
        <v>72</v>
      </c>
      <c r="L284" s="265"/>
      <c r="M284" s="262">
        <v>15</v>
      </c>
      <c r="N284" s="265"/>
      <c r="O284" s="265"/>
      <c r="P284" s="265"/>
      <c r="Q284" s="265"/>
      <c r="R284" s="265"/>
      <c r="S284" s="265"/>
      <c r="T284" s="265"/>
      <c r="U284" s="265"/>
      <c r="V284" s="265"/>
      <c r="W284" s="265"/>
      <c r="X284" s="265"/>
      <c r="Y284" s="265"/>
      <c r="Z284" s="265"/>
    </row>
    <row r="285" customHeight="1" spans="1:13">
      <c r="A285" s="3" t="s">
        <v>2854</v>
      </c>
      <c r="D285" s="163"/>
      <c r="E285" s="91" t="s">
        <v>3017</v>
      </c>
      <c r="F285" s="3">
        <v>1989</v>
      </c>
      <c r="G285" s="3" t="s">
        <v>102</v>
      </c>
      <c r="H285" s="3" t="s">
        <v>1933</v>
      </c>
      <c r="I285" s="3">
        <v>8</v>
      </c>
      <c r="J285" s="3" t="s">
        <v>105</v>
      </c>
      <c r="K285" s="3" t="s">
        <v>72</v>
      </c>
      <c r="M285" s="3">
        <v>15</v>
      </c>
    </row>
    <row r="286" customHeight="1" spans="1:13">
      <c r="A286" s="3" t="s">
        <v>2854</v>
      </c>
      <c r="D286" s="163"/>
      <c r="E286" s="91" t="s">
        <v>3018</v>
      </c>
      <c r="F286" s="3">
        <v>1989</v>
      </c>
      <c r="G286" s="3" t="s">
        <v>102</v>
      </c>
      <c r="H286" s="3" t="s">
        <v>1933</v>
      </c>
      <c r="I286" s="3">
        <v>8</v>
      </c>
      <c r="J286" s="3" t="s">
        <v>105</v>
      </c>
      <c r="K286" s="3" t="s">
        <v>72</v>
      </c>
      <c r="M286" s="3">
        <v>15</v>
      </c>
    </row>
    <row r="287" customHeight="1" spans="1:13">
      <c r="A287" s="3" t="s">
        <v>2854</v>
      </c>
      <c r="D287" s="163"/>
      <c r="E287" s="91" t="s">
        <v>3019</v>
      </c>
      <c r="F287" s="3">
        <v>1989</v>
      </c>
      <c r="G287" s="3" t="s">
        <v>102</v>
      </c>
      <c r="H287" s="3" t="s">
        <v>288</v>
      </c>
      <c r="I287" s="3">
        <v>3</v>
      </c>
      <c r="J287" s="3" t="s">
        <v>1567</v>
      </c>
      <c r="K287" s="3" t="s">
        <v>666</v>
      </c>
      <c r="M287" s="3">
        <v>15</v>
      </c>
    </row>
    <row r="288" customHeight="1" spans="1:13">
      <c r="A288" s="3" t="s">
        <v>2854</v>
      </c>
      <c r="D288" s="163"/>
      <c r="E288" s="91" t="s">
        <v>3020</v>
      </c>
      <c r="F288" s="3">
        <v>1988</v>
      </c>
      <c r="G288" s="3" t="s">
        <v>102</v>
      </c>
      <c r="H288" s="3" t="s">
        <v>3021</v>
      </c>
      <c r="I288" s="3">
        <v>25</v>
      </c>
      <c r="J288" s="3" t="s">
        <v>105</v>
      </c>
      <c r="K288" s="3" t="s">
        <v>72</v>
      </c>
      <c r="M288" s="3">
        <v>15</v>
      </c>
    </row>
    <row r="289" customHeight="1" spans="1:13">
      <c r="A289" s="3" t="s">
        <v>2854</v>
      </c>
      <c r="D289" s="163"/>
      <c r="E289" s="91" t="s">
        <v>3022</v>
      </c>
      <c r="F289" s="3">
        <v>1987</v>
      </c>
      <c r="G289" s="3" t="s">
        <v>102</v>
      </c>
      <c r="H289" s="3" t="s">
        <v>1943</v>
      </c>
      <c r="I289" s="3">
        <v>80</v>
      </c>
      <c r="J289" s="3" t="s">
        <v>105</v>
      </c>
      <c r="K289" s="3" t="s">
        <v>666</v>
      </c>
      <c r="M289" s="3">
        <v>15</v>
      </c>
    </row>
    <row r="290" customHeight="1" spans="1:13">
      <c r="A290" s="3" t="s">
        <v>2854</v>
      </c>
      <c r="D290" s="163"/>
      <c r="E290" s="91" t="s">
        <v>3023</v>
      </c>
      <c r="F290" s="3">
        <v>1991</v>
      </c>
      <c r="G290" s="3" t="s">
        <v>102</v>
      </c>
      <c r="H290" s="3" t="s">
        <v>288</v>
      </c>
      <c r="I290" s="3">
        <v>211</v>
      </c>
      <c r="J290" s="3" t="s">
        <v>105</v>
      </c>
      <c r="K290" s="3" t="s">
        <v>72</v>
      </c>
      <c r="M290" s="3">
        <v>15</v>
      </c>
    </row>
    <row r="291" customHeight="1" spans="1:13">
      <c r="A291" s="162" t="e">
        <f>A290+1</f>
        <v>#VALUE!</v>
      </c>
      <c r="B291" s="3"/>
      <c r="C291" s="3"/>
      <c r="D291" s="91" t="s">
        <v>21</v>
      </c>
      <c r="E291" s="91" t="s">
        <v>3024</v>
      </c>
      <c r="F291" s="59">
        <v>1995</v>
      </c>
      <c r="G291" s="59" t="s">
        <v>1949</v>
      </c>
      <c r="H291" s="267" t="s">
        <v>1950</v>
      </c>
      <c r="I291" s="59">
        <v>167</v>
      </c>
      <c r="K291" s="59" t="s">
        <v>72</v>
      </c>
      <c r="M291" s="3">
        <v>16</v>
      </c>
    </row>
    <row r="292" customHeight="1" spans="1:13">
      <c r="A292" s="3">
        <v>12186</v>
      </c>
      <c r="D292" s="91" t="s">
        <v>21</v>
      </c>
      <c r="E292" s="91" t="s">
        <v>3025</v>
      </c>
      <c r="F292" s="3">
        <v>2019</v>
      </c>
      <c r="G292" s="3" t="s">
        <v>1852</v>
      </c>
      <c r="H292" s="3" t="s">
        <v>1823</v>
      </c>
      <c r="I292" s="3">
        <v>87</v>
      </c>
      <c r="J292" s="3" t="s">
        <v>105</v>
      </c>
      <c r="K292" s="3" t="s">
        <v>25</v>
      </c>
      <c r="M292" s="3">
        <v>16</v>
      </c>
    </row>
    <row r="293" customHeight="1" spans="1:13">
      <c r="A293" s="3" t="s">
        <v>2854</v>
      </c>
      <c r="D293" s="163"/>
      <c r="E293" s="91" t="s">
        <v>3026</v>
      </c>
      <c r="F293" s="3">
        <v>1987</v>
      </c>
      <c r="G293" s="3" t="s">
        <v>102</v>
      </c>
      <c r="H293" s="3" t="s">
        <v>1961</v>
      </c>
      <c r="I293" s="3">
        <v>118</v>
      </c>
      <c r="J293" s="3" t="s">
        <v>105</v>
      </c>
      <c r="K293" s="3" t="s">
        <v>72</v>
      </c>
      <c r="M293" s="3">
        <v>16</v>
      </c>
    </row>
    <row r="294" customHeight="1" spans="1:13">
      <c r="A294" s="3" t="s">
        <v>2854</v>
      </c>
      <c r="D294" s="91" t="s">
        <v>21</v>
      </c>
      <c r="E294" s="91" t="s">
        <v>3027</v>
      </c>
      <c r="F294" s="3">
        <v>1987</v>
      </c>
      <c r="G294" s="3" t="s">
        <v>102</v>
      </c>
      <c r="H294" s="3" t="s">
        <v>1943</v>
      </c>
      <c r="I294" s="3">
        <v>80</v>
      </c>
      <c r="J294" s="3" t="s">
        <v>105</v>
      </c>
      <c r="K294" s="3" t="s">
        <v>72</v>
      </c>
      <c r="M294" s="3">
        <v>16</v>
      </c>
    </row>
    <row r="295" customHeight="1" spans="1:13">
      <c r="A295" s="3" t="s">
        <v>2854</v>
      </c>
      <c r="D295" s="163"/>
      <c r="E295" s="91" t="s">
        <v>3028</v>
      </c>
      <c r="F295" s="3">
        <v>1989</v>
      </c>
      <c r="G295" s="3" t="s">
        <v>1995</v>
      </c>
      <c r="H295" s="3" t="s">
        <v>288</v>
      </c>
      <c r="I295" s="3">
        <v>21</v>
      </c>
      <c r="J295" s="3" t="s">
        <v>1927</v>
      </c>
      <c r="K295" s="3" t="s">
        <v>72</v>
      </c>
      <c r="M295" s="3">
        <v>16</v>
      </c>
    </row>
    <row r="296" customHeight="1" spans="1:26">
      <c r="A296" s="262" t="s">
        <v>2854</v>
      </c>
      <c r="B296" s="265"/>
      <c r="C296" s="265"/>
      <c r="D296" s="266"/>
      <c r="E296" s="263" t="s">
        <v>3029</v>
      </c>
      <c r="F296" s="262">
        <v>1989</v>
      </c>
      <c r="G296" s="262" t="s">
        <v>1995</v>
      </c>
      <c r="H296" s="262" t="s">
        <v>288</v>
      </c>
      <c r="I296" s="262">
        <v>21</v>
      </c>
      <c r="J296" s="262" t="s">
        <v>1927</v>
      </c>
      <c r="K296" s="262" t="s">
        <v>72</v>
      </c>
      <c r="L296" s="265"/>
      <c r="M296" s="262">
        <v>16</v>
      </c>
      <c r="N296" s="265"/>
      <c r="O296" s="265"/>
      <c r="P296" s="265"/>
      <c r="Q296" s="265"/>
      <c r="R296" s="265"/>
      <c r="S296" s="265"/>
      <c r="T296" s="265"/>
      <c r="U296" s="265"/>
      <c r="V296" s="265"/>
      <c r="W296" s="265"/>
      <c r="X296" s="265"/>
      <c r="Y296" s="265"/>
      <c r="Z296" s="265"/>
    </row>
    <row r="297" customHeight="1" spans="1:13">
      <c r="A297" s="3" t="s">
        <v>2854</v>
      </c>
      <c r="D297" s="163"/>
      <c r="E297" s="91" t="s">
        <v>3030</v>
      </c>
      <c r="F297" s="3">
        <v>1989</v>
      </c>
      <c r="G297" s="3" t="s">
        <v>1995</v>
      </c>
      <c r="H297" s="3" t="s">
        <v>288</v>
      </c>
      <c r="I297" s="3">
        <v>21</v>
      </c>
      <c r="J297" s="3" t="s">
        <v>1927</v>
      </c>
      <c r="K297" s="3" t="s">
        <v>72</v>
      </c>
      <c r="M297" s="3">
        <v>16</v>
      </c>
    </row>
    <row r="298" customHeight="1" spans="1:13">
      <c r="A298" s="162" t="e">
        <f>A297+1</f>
        <v>#VALUE!</v>
      </c>
      <c r="B298" s="3"/>
      <c r="C298" s="3"/>
      <c r="D298" s="91" t="s">
        <v>21</v>
      </c>
      <c r="E298" s="91" t="s">
        <v>3031</v>
      </c>
      <c r="F298" s="63">
        <v>2019</v>
      </c>
      <c r="G298" s="63" t="s">
        <v>1830</v>
      </c>
      <c r="H298" s="63" t="s">
        <v>2691</v>
      </c>
      <c r="I298" s="63">
        <v>206</v>
      </c>
      <c r="J298" s="63" t="s">
        <v>3032</v>
      </c>
      <c r="K298" s="63" t="s">
        <v>30</v>
      </c>
      <c r="L298" s="62"/>
      <c r="M298" s="3">
        <v>17</v>
      </c>
    </row>
    <row r="299" customHeight="1" spans="1:13">
      <c r="A299" s="3">
        <v>12001</v>
      </c>
      <c r="D299" s="91" t="s">
        <v>21</v>
      </c>
      <c r="E299" s="91" t="s">
        <v>3033</v>
      </c>
      <c r="F299" s="3">
        <v>1988</v>
      </c>
      <c r="G299" s="3" t="s">
        <v>102</v>
      </c>
      <c r="H299" s="3" t="s">
        <v>1882</v>
      </c>
      <c r="J299" s="3">
        <v>92</v>
      </c>
      <c r="K299" s="3" t="s">
        <v>72</v>
      </c>
      <c r="M299" s="3">
        <v>17</v>
      </c>
    </row>
    <row r="300" customHeight="1" spans="1:13">
      <c r="A300" s="3">
        <v>12002</v>
      </c>
      <c r="D300" s="91" t="s">
        <v>21</v>
      </c>
      <c r="E300" s="91" t="s">
        <v>3034</v>
      </c>
      <c r="F300" s="3">
        <v>1988</v>
      </c>
      <c r="G300" s="3" t="s">
        <v>102</v>
      </c>
      <c r="H300" s="3" t="s">
        <v>1882</v>
      </c>
      <c r="J300" s="3">
        <v>92</v>
      </c>
      <c r="K300" s="3" t="s">
        <v>72</v>
      </c>
      <c r="M300" s="3">
        <v>17</v>
      </c>
    </row>
    <row r="301" customHeight="1" spans="1:13">
      <c r="A301" s="3">
        <v>12008</v>
      </c>
      <c r="D301" s="91" t="s">
        <v>21</v>
      </c>
      <c r="E301" s="91" t="s">
        <v>3035</v>
      </c>
      <c r="F301" s="3">
        <v>1988</v>
      </c>
      <c r="G301" s="3" t="s">
        <v>102</v>
      </c>
      <c r="H301" s="3" t="s">
        <v>1864</v>
      </c>
      <c r="I301" s="3" t="s">
        <v>1865</v>
      </c>
      <c r="J301" s="3">
        <v>129</v>
      </c>
      <c r="K301" s="3" t="s">
        <v>72</v>
      </c>
      <c r="M301" s="3">
        <v>17</v>
      </c>
    </row>
    <row r="302" customHeight="1" spans="1:26">
      <c r="A302" s="262">
        <v>12181</v>
      </c>
      <c r="B302" s="265"/>
      <c r="C302" s="265"/>
      <c r="D302" s="263" t="s">
        <v>21</v>
      </c>
      <c r="E302" s="263" t="s">
        <v>3036</v>
      </c>
      <c r="F302" s="262">
        <v>2019</v>
      </c>
      <c r="G302" s="262" t="s">
        <v>956</v>
      </c>
      <c r="H302" s="262" t="s">
        <v>1840</v>
      </c>
      <c r="I302" s="262">
        <v>549</v>
      </c>
      <c r="J302" s="262" t="s">
        <v>105</v>
      </c>
      <c r="K302" s="262" t="s">
        <v>25</v>
      </c>
      <c r="L302" s="265"/>
      <c r="M302" s="262">
        <v>17</v>
      </c>
      <c r="N302" s="265"/>
      <c r="O302" s="265"/>
      <c r="P302" s="265"/>
      <c r="Q302" s="265"/>
      <c r="R302" s="265"/>
      <c r="S302" s="265"/>
      <c r="T302" s="265"/>
      <c r="U302" s="265"/>
      <c r="V302" s="265"/>
      <c r="W302" s="265"/>
      <c r="X302" s="265"/>
      <c r="Y302" s="265"/>
      <c r="Z302" s="265"/>
    </row>
    <row r="303" customHeight="1" spans="1:26">
      <c r="A303" s="262" t="s">
        <v>2854</v>
      </c>
      <c r="B303" s="265"/>
      <c r="C303" s="265"/>
      <c r="D303" s="266"/>
      <c r="E303" s="263" t="s">
        <v>3037</v>
      </c>
      <c r="F303" s="262">
        <v>1988</v>
      </c>
      <c r="G303" s="262" t="s">
        <v>102</v>
      </c>
      <c r="H303" s="262" t="s">
        <v>3038</v>
      </c>
      <c r="I303" s="262">
        <v>40</v>
      </c>
      <c r="J303" s="262" t="s">
        <v>105</v>
      </c>
      <c r="K303" s="262" t="s">
        <v>72</v>
      </c>
      <c r="L303" s="265"/>
      <c r="M303" s="262">
        <v>17</v>
      </c>
      <c r="N303" s="265"/>
      <c r="O303" s="265"/>
      <c r="P303" s="265"/>
      <c r="Q303" s="265"/>
      <c r="R303" s="265"/>
      <c r="S303" s="265"/>
      <c r="T303" s="265"/>
      <c r="U303" s="265"/>
      <c r="V303" s="265"/>
      <c r="W303" s="265"/>
      <c r="X303" s="265"/>
      <c r="Y303" s="265"/>
      <c r="Z303" s="265"/>
    </row>
    <row r="304" customHeight="1" spans="1:13">
      <c r="A304" s="3" t="s">
        <v>2854</v>
      </c>
      <c r="D304" s="163"/>
      <c r="E304" s="91" t="s">
        <v>3039</v>
      </c>
      <c r="F304" s="3">
        <v>1989</v>
      </c>
      <c r="G304" s="3" t="s">
        <v>102</v>
      </c>
      <c r="H304" s="3" t="s">
        <v>1868</v>
      </c>
      <c r="I304" s="3">
        <v>156</v>
      </c>
      <c r="J304" s="3" t="s">
        <v>105</v>
      </c>
      <c r="K304" s="3" t="s">
        <v>25</v>
      </c>
      <c r="M304" s="3">
        <v>17</v>
      </c>
    </row>
    <row r="305" customHeight="1" spans="1:13">
      <c r="A305" s="3" t="s">
        <v>2854</v>
      </c>
      <c r="D305" s="163"/>
      <c r="E305" s="91" t="s">
        <v>3040</v>
      </c>
      <c r="F305" s="3">
        <v>1987</v>
      </c>
      <c r="G305" s="3" t="s">
        <v>102</v>
      </c>
      <c r="H305" s="3" t="s">
        <v>1864</v>
      </c>
      <c r="I305" s="3">
        <v>9</v>
      </c>
      <c r="J305" s="3" t="s">
        <v>105</v>
      </c>
      <c r="K305" s="3" t="s">
        <v>666</v>
      </c>
      <c r="M305" s="3">
        <v>17</v>
      </c>
    </row>
    <row r="306" customHeight="1" spans="1:13">
      <c r="A306" s="3" t="s">
        <v>2854</v>
      </c>
      <c r="D306" s="163"/>
      <c r="E306" s="91" t="s">
        <v>3041</v>
      </c>
      <c r="F306" s="3">
        <v>1987</v>
      </c>
      <c r="G306" s="3" t="s">
        <v>102</v>
      </c>
      <c r="H306" s="3" t="s">
        <v>1965</v>
      </c>
      <c r="I306" s="3">
        <v>8</v>
      </c>
      <c r="J306" s="3" t="s">
        <v>2072</v>
      </c>
      <c r="K306" s="3" t="s">
        <v>666</v>
      </c>
      <c r="M306" s="3">
        <v>17</v>
      </c>
    </row>
    <row r="307" customHeight="1" spans="1:13">
      <c r="A307" s="162" t="e">
        <f>A306+1</f>
        <v>#VALUE!</v>
      </c>
      <c r="B307" s="3"/>
      <c r="C307" s="3"/>
      <c r="D307" s="91" t="s">
        <v>21</v>
      </c>
      <c r="E307" s="91" t="s">
        <v>3042</v>
      </c>
      <c r="F307" s="59">
        <v>1992</v>
      </c>
      <c r="G307" s="59" t="s">
        <v>1766</v>
      </c>
      <c r="H307" s="70" t="s">
        <v>1826</v>
      </c>
      <c r="I307" s="59">
        <v>201</v>
      </c>
      <c r="K307" s="59" t="s">
        <v>25</v>
      </c>
      <c r="M307" s="3">
        <v>18</v>
      </c>
    </row>
    <row r="308" customHeight="1" spans="1:13">
      <c r="A308" s="3">
        <v>11995</v>
      </c>
      <c r="D308" s="91" t="s">
        <v>21</v>
      </c>
      <c r="E308" s="91" t="s">
        <v>3043</v>
      </c>
      <c r="F308" s="3">
        <v>1988</v>
      </c>
      <c r="G308" s="3" t="s">
        <v>102</v>
      </c>
      <c r="H308" s="3" t="s">
        <v>3021</v>
      </c>
      <c r="J308" s="3">
        <v>25</v>
      </c>
      <c r="K308" s="3" t="s">
        <v>72</v>
      </c>
      <c r="M308" s="3">
        <v>18</v>
      </c>
    </row>
    <row r="309" customHeight="1" spans="1:13">
      <c r="A309" s="3">
        <v>11996</v>
      </c>
      <c r="D309" s="91" t="s">
        <v>21</v>
      </c>
      <c r="E309" s="91" t="s">
        <v>3044</v>
      </c>
      <c r="F309" s="3">
        <v>1988</v>
      </c>
      <c r="G309" s="3" t="s">
        <v>102</v>
      </c>
      <c r="H309" s="3" t="s">
        <v>3021</v>
      </c>
      <c r="J309" s="3">
        <v>25</v>
      </c>
      <c r="K309" s="3" t="s">
        <v>72</v>
      </c>
      <c r="M309" s="3">
        <v>18</v>
      </c>
    </row>
    <row r="310" customHeight="1" spans="1:13">
      <c r="A310" s="3">
        <v>11997</v>
      </c>
      <c r="D310" s="91" t="s">
        <v>21</v>
      </c>
      <c r="E310" s="91" t="s">
        <v>3045</v>
      </c>
      <c r="F310" s="3">
        <v>1988</v>
      </c>
      <c r="G310" s="3" t="s">
        <v>102</v>
      </c>
      <c r="H310" s="3" t="s">
        <v>3021</v>
      </c>
      <c r="J310" s="3">
        <v>25</v>
      </c>
      <c r="K310" s="3" t="s">
        <v>72</v>
      </c>
      <c r="M310" s="3">
        <v>18</v>
      </c>
    </row>
    <row r="311" customHeight="1" spans="1:13">
      <c r="A311" s="3">
        <v>11998</v>
      </c>
      <c r="D311" s="91" t="s">
        <v>21</v>
      </c>
      <c r="E311" s="91" t="s">
        <v>3046</v>
      </c>
      <c r="F311" s="3">
        <v>1988</v>
      </c>
      <c r="G311" s="3" t="s">
        <v>102</v>
      </c>
      <c r="H311" s="3" t="s">
        <v>3021</v>
      </c>
      <c r="J311" s="3">
        <v>25</v>
      </c>
      <c r="K311" s="3" t="s">
        <v>72</v>
      </c>
      <c r="M311" s="3">
        <v>18</v>
      </c>
    </row>
    <row r="312" customHeight="1" spans="1:13">
      <c r="A312" s="3">
        <v>12005</v>
      </c>
      <c r="D312" s="91" t="s">
        <v>21</v>
      </c>
      <c r="E312" s="91" t="s">
        <v>3047</v>
      </c>
      <c r="F312" s="3">
        <v>1988</v>
      </c>
      <c r="G312" s="3" t="s">
        <v>102</v>
      </c>
      <c r="H312" s="3" t="s">
        <v>1917</v>
      </c>
      <c r="J312" s="3">
        <v>80</v>
      </c>
      <c r="K312" s="3" t="s">
        <v>72</v>
      </c>
      <c r="M312" s="3">
        <v>18</v>
      </c>
    </row>
    <row r="313" customHeight="1" spans="1:13">
      <c r="A313" s="3">
        <v>12006</v>
      </c>
      <c r="D313" s="91" t="s">
        <v>21</v>
      </c>
      <c r="E313" s="91" t="s">
        <v>3048</v>
      </c>
      <c r="F313" s="3">
        <v>1988</v>
      </c>
      <c r="G313" s="3" t="s">
        <v>102</v>
      </c>
      <c r="H313" s="3" t="s">
        <v>1917</v>
      </c>
      <c r="J313" s="3">
        <v>80</v>
      </c>
      <c r="K313" s="3" t="s">
        <v>72</v>
      </c>
      <c r="M313" s="3">
        <v>18</v>
      </c>
    </row>
    <row r="314" customHeight="1" spans="1:13">
      <c r="A314" s="3">
        <v>12029</v>
      </c>
      <c r="D314" s="91" t="s">
        <v>21</v>
      </c>
      <c r="E314" s="91" t="s">
        <v>3049</v>
      </c>
      <c r="F314" s="3">
        <v>1988</v>
      </c>
      <c r="G314" s="3" t="s">
        <v>102</v>
      </c>
      <c r="H314" s="3" t="s">
        <v>1868</v>
      </c>
      <c r="I314" s="3" t="s">
        <v>1865</v>
      </c>
      <c r="J314" s="3">
        <v>127</v>
      </c>
      <c r="K314" s="3" t="s">
        <v>72</v>
      </c>
      <c r="M314" s="3">
        <v>18</v>
      </c>
    </row>
    <row r="315" customHeight="1" spans="1:26">
      <c r="A315" s="262">
        <v>12030</v>
      </c>
      <c r="B315" s="265"/>
      <c r="C315" s="265"/>
      <c r="D315" s="263" t="s">
        <v>21</v>
      </c>
      <c r="E315" s="263" t="s">
        <v>3050</v>
      </c>
      <c r="F315" s="262">
        <v>1988</v>
      </c>
      <c r="G315" s="262" t="s">
        <v>102</v>
      </c>
      <c r="H315" s="262" t="s">
        <v>1868</v>
      </c>
      <c r="I315" s="262" t="s">
        <v>1865</v>
      </c>
      <c r="J315" s="262">
        <v>127</v>
      </c>
      <c r="K315" s="262" t="s">
        <v>72</v>
      </c>
      <c r="L315" s="265"/>
      <c r="M315" s="262">
        <v>18</v>
      </c>
      <c r="N315" s="265"/>
      <c r="O315" s="265"/>
      <c r="P315" s="265"/>
      <c r="Q315" s="265"/>
      <c r="R315" s="265"/>
      <c r="S315" s="265"/>
      <c r="T315" s="265"/>
      <c r="U315" s="265"/>
      <c r="V315" s="265"/>
      <c r="W315" s="265"/>
      <c r="X315" s="265"/>
      <c r="Y315" s="265"/>
      <c r="Z315" s="265"/>
    </row>
    <row r="316" customHeight="1" spans="1:13">
      <c r="A316" s="3">
        <v>12031</v>
      </c>
      <c r="D316" s="91" t="s">
        <v>21</v>
      </c>
      <c r="E316" s="91" t="s">
        <v>3051</v>
      </c>
      <c r="F316" s="3">
        <v>1988</v>
      </c>
      <c r="G316" s="3" t="s">
        <v>102</v>
      </c>
      <c r="H316" s="3" t="s">
        <v>1868</v>
      </c>
      <c r="I316" s="3" t="s">
        <v>1865</v>
      </c>
      <c r="J316" s="3">
        <v>127</v>
      </c>
      <c r="K316" s="3" t="s">
        <v>72</v>
      </c>
      <c r="M316" s="3">
        <v>18</v>
      </c>
    </row>
    <row r="317" customHeight="1" spans="1:13">
      <c r="A317" s="3" t="s">
        <v>2854</v>
      </c>
      <c r="D317" s="91" t="s">
        <v>66</v>
      </c>
      <c r="E317" s="91" t="s">
        <v>3052</v>
      </c>
      <c r="F317" s="3">
        <v>1990</v>
      </c>
      <c r="G317" s="3" t="s">
        <v>102</v>
      </c>
      <c r="H317" s="3" t="s">
        <v>288</v>
      </c>
      <c r="I317" s="3">
        <v>5</v>
      </c>
      <c r="J317" s="3" t="s">
        <v>2646</v>
      </c>
      <c r="K317" s="3" t="s">
        <v>3053</v>
      </c>
      <c r="M317" s="3">
        <v>18</v>
      </c>
    </row>
    <row r="318" customHeight="1" spans="1:13">
      <c r="A318" s="3" t="s">
        <v>2854</v>
      </c>
      <c r="D318" s="91" t="s">
        <v>66</v>
      </c>
      <c r="E318" s="91" t="s">
        <v>3054</v>
      </c>
      <c r="F318" s="3">
        <v>1990</v>
      </c>
      <c r="G318" s="3" t="s">
        <v>102</v>
      </c>
      <c r="H318" s="3" t="s">
        <v>288</v>
      </c>
      <c r="I318" s="3">
        <v>5</v>
      </c>
      <c r="J318" s="3" t="s">
        <v>2646</v>
      </c>
      <c r="K318" s="3" t="s">
        <v>3053</v>
      </c>
      <c r="M318" s="3">
        <v>18</v>
      </c>
    </row>
    <row r="319" customHeight="1" spans="1:26">
      <c r="A319" s="262" t="s">
        <v>2854</v>
      </c>
      <c r="B319" s="265"/>
      <c r="C319" s="265"/>
      <c r="D319" s="263" t="s">
        <v>66</v>
      </c>
      <c r="E319" s="263" t="s">
        <v>3055</v>
      </c>
      <c r="F319" s="262">
        <v>1990</v>
      </c>
      <c r="G319" s="262" t="s">
        <v>102</v>
      </c>
      <c r="H319" s="262" t="s">
        <v>288</v>
      </c>
      <c r="I319" s="262">
        <v>5</v>
      </c>
      <c r="J319" s="262" t="s">
        <v>2646</v>
      </c>
      <c r="K319" s="262" t="s">
        <v>3053</v>
      </c>
      <c r="L319" s="265"/>
      <c r="M319" s="262">
        <v>18</v>
      </c>
      <c r="N319" s="265"/>
      <c r="O319" s="265"/>
      <c r="P319" s="265"/>
      <c r="Q319" s="265"/>
      <c r="R319" s="265"/>
      <c r="S319" s="265"/>
      <c r="T319" s="265"/>
      <c r="U319" s="265"/>
      <c r="V319" s="265"/>
      <c r="W319" s="265"/>
      <c r="X319" s="265"/>
      <c r="Y319" s="265"/>
      <c r="Z319" s="265"/>
    </row>
    <row r="320" customHeight="1" spans="1:26">
      <c r="A320" s="262" t="s">
        <v>2854</v>
      </c>
      <c r="B320" s="265"/>
      <c r="C320" s="265"/>
      <c r="D320" s="263" t="s">
        <v>66</v>
      </c>
      <c r="E320" s="263" t="s">
        <v>3056</v>
      </c>
      <c r="F320" s="262">
        <v>1990</v>
      </c>
      <c r="G320" s="262" t="s">
        <v>102</v>
      </c>
      <c r="H320" s="262" t="s">
        <v>288</v>
      </c>
      <c r="I320" s="262">
        <v>5</v>
      </c>
      <c r="J320" s="262" t="s">
        <v>2646</v>
      </c>
      <c r="K320" s="262" t="s">
        <v>3053</v>
      </c>
      <c r="L320" s="265"/>
      <c r="M320" s="262">
        <v>18</v>
      </c>
      <c r="N320" s="265"/>
      <c r="O320" s="265"/>
      <c r="P320" s="265"/>
      <c r="Q320" s="265"/>
      <c r="R320" s="265"/>
      <c r="S320" s="265"/>
      <c r="T320" s="265"/>
      <c r="U320" s="265"/>
      <c r="V320" s="265"/>
      <c r="W320" s="265"/>
      <c r="X320" s="265"/>
      <c r="Y320" s="265"/>
      <c r="Z320" s="265"/>
    </row>
    <row r="321" customHeight="1" spans="1:26">
      <c r="A321" s="262" t="s">
        <v>2854</v>
      </c>
      <c r="B321" s="265"/>
      <c r="C321" s="265"/>
      <c r="D321" s="263" t="s">
        <v>66</v>
      </c>
      <c r="E321" s="263" t="s">
        <v>3057</v>
      </c>
      <c r="F321" s="262">
        <v>1990</v>
      </c>
      <c r="G321" s="262" t="s">
        <v>102</v>
      </c>
      <c r="H321" s="262" t="s">
        <v>288</v>
      </c>
      <c r="I321" s="262">
        <v>5</v>
      </c>
      <c r="J321" s="262" t="s">
        <v>2646</v>
      </c>
      <c r="K321" s="262" t="s">
        <v>462</v>
      </c>
      <c r="L321" s="265"/>
      <c r="M321" s="262">
        <v>18</v>
      </c>
      <c r="N321" s="265"/>
      <c r="O321" s="265"/>
      <c r="P321" s="265"/>
      <c r="Q321" s="265"/>
      <c r="R321" s="265"/>
      <c r="S321" s="265"/>
      <c r="T321" s="265"/>
      <c r="U321" s="265"/>
      <c r="V321" s="265"/>
      <c r="W321" s="265"/>
      <c r="X321" s="265"/>
      <c r="Y321" s="265"/>
      <c r="Z321" s="265"/>
    </row>
    <row r="322" customHeight="1" spans="1:26">
      <c r="A322" s="262" t="s">
        <v>2854</v>
      </c>
      <c r="B322" s="265"/>
      <c r="C322" s="265"/>
      <c r="D322" s="263" t="s">
        <v>66</v>
      </c>
      <c r="E322" s="263" t="s">
        <v>3058</v>
      </c>
      <c r="F322" s="262">
        <v>1990</v>
      </c>
      <c r="G322" s="262" t="s">
        <v>102</v>
      </c>
      <c r="H322" s="262" t="s">
        <v>288</v>
      </c>
      <c r="I322" s="262">
        <v>5</v>
      </c>
      <c r="J322" s="262" t="s">
        <v>2646</v>
      </c>
      <c r="K322" s="262" t="s">
        <v>3053</v>
      </c>
      <c r="L322" s="265"/>
      <c r="M322" s="262">
        <v>18</v>
      </c>
      <c r="N322" s="265"/>
      <c r="O322" s="265"/>
      <c r="P322" s="265"/>
      <c r="Q322" s="265"/>
      <c r="R322" s="265"/>
      <c r="S322" s="265"/>
      <c r="T322" s="265"/>
      <c r="U322" s="265"/>
      <c r="V322" s="265"/>
      <c r="W322" s="265"/>
      <c r="X322" s="265"/>
      <c r="Y322" s="265"/>
      <c r="Z322" s="265"/>
    </row>
    <row r="323" customHeight="1" spans="1:26">
      <c r="A323" s="262" t="s">
        <v>2854</v>
      </c>
      <c r="B323" s="265"/>
      <c r="C323" s="265"/>
      <c r="D323" s="263" t="s">
        <v>66</v>
      </c>
      <c r="E323" s="263" t="s">
        <v>3059</v>
      </c>
      <c r="F323" s="262">
        <v>1990</v>
      </c>
      <c r="G323" s="262" t="s">
        <v>102</v>
      </c>
      <c r="H323" s="262" t="s">
        <v>288</v>
      </c>
      <c r="I323" s="262">
        <v>5</v>
      </c>
      <c r="J323" s="262" t="s">
        <v>2646</v>
      </c>
      <c r="K323" s="262" t="s">
        <v>462</v>
      </c>
      <c r="L323" s="265"/>
      <c r="M323" s="262">
        <v>18</v>
      </c>
      <c r="N323" s="265"/>
      <c r="O323" s="265"/>
      <c r="P323" s="265"/>
      <c r="Q323" s="265"/>
      <c r="R323" s="265"/>
      <c r="S323" s="265"/>
      <c r="T323" s="265"/>
      <c r="U323" s="265"/>
      <c r="V323" s="265"/>
      <c r="W323" s="265"/>
      <c r="X323" s="265"/>
      <c r="Y323" s="265"/>
      <c r="Z323" s="265"/>
    </row>
    <row r="324" customHeight="1" spans="1:13">
      <c r="A324" s="3" t="s">
        <v>2854</v>
      </c>
      <c r="D324" s="91" t="s">
        <v>66</v>
      </c>
      <c r="E324" s="91" t="s">
        <v>3060</v>
      </c>
      <c r="F324" s="3">
        <v>1990</v>
      </c>
      <c r="G324" s="3" t="s">
        <v>102</v>
      </c>
      <c r="H324" s="3" t="s">
        <v>288</v>
      </c>
      <c r="I324" s="3">
        <v>5</v>
      </c>
      <c r="J324" s="3" t="s">
        <v>2646</v>
      </c>
      <c r="K324" s="3" t="s">
        <v>3053</v>
      </c>
      <c r="M324" s="3">
        <v>18</v>
      </c>
    </row>
    <row r="325" customHeight="1" spans="1:13">
      <c r="A325" s="3" t="s">
        <v>2854</v>
      </c>
      <c r="D325" s="91" t="s">
        <v>66</v>
      </c>
      <c r="E325" s="91" t="s">
        <v>3061</v>
      </c>
      <c r="F325" s="3">
        <v>1990</v>
      </c>
      <c r="G325" s="3" t="s">
        <v>102</v>
      </c>
      <c r="H325" s="3" t="s">
        <v>288</v>
      </c>
      <c r="I325" s="3">
        <v>5</v>
      </c>
      <c r="J325" s="3" t="s">
        <v>2646</v>
      </c>
      <c r="K325" s="3" t="s">
        <v>462</v>
      </c>
      <c r="M325" s="3">
        <v>18</v>
      </c>
    </row>
    <row r="326" customHeight="1" spans="1:13">
      <c r="A326" s="3" t="s">
        <v>2854</v>
      </c>
      <c r="D326" s="237" t="s">
        <v>66</v>
      </c>
      <c r="E326" s="237" t="s">
        <v>3062</v>
      </c>
      <c r="F326" s="65">
        <v>1990</v>
      </c>
      <c r="G326" s="45" t="s">
        <v>102</v>
      </c>
      <c r="H326" s="45" t="s">
        <v>288</v>
      </c>
      <c r="I326" s="65">
        <v>5</v>
      </c>
      <c r="J326" s="45" t="s">
        <v>2646</v>
      </c>
      <c r="K326" s="45" t="s">
        <v>462</v>
      </c>
      <c r="M326" s="3">
        <v>18</v>
      </c>
    </row>
    <row r="327" customHeight="1" spans="1:13">
      <c r="A327" s="3" t="s">
        <v>2854</v>
      </c>
      <c r="D327" s="163"/>
      <c r="E327" s="91" t="s">
        <v>3063</v>
      </c>
      <c r="F327" s="3">
        <v>1990</v>
      </c>
      <c r="G327" s="3" t="s">
        <v>102</v>
      </c>
      <c r="H327" s="3" t="s">
        <v>1996</v>
      </c>
      <c r="I327" s="3">
        <v>1</v>
      </c>
      <c r="J327" s="3" t="s">
        <v>3064</v>
      </c>
      <c r="K327" s="3" t="s">
        <v>72</v>
      </c>
      <c r="M327" s="3">
        <v>18</v>
      </c>
    </row>
    <row r="328" customHeight="1" spans="1:13">
      <c r="A328" s="3" t="s">
        <v>2854</v>
      </c>
      <c r="D328" s="163"/>
      <c r="E328" s="91" t="s">
        <v>3065</v>
      </c>
      <c r="F328" s="3">
        <v>1987</v>
      </c>
      <c r="G328" s="3" t="s">
        <v>102</v>
      </c>
      <c r="H328" s="3" t="s">
        <v>2906</v>
      </c>
      <c r="I328" s="3">
        <v>68</v>
      </c>
      <c r="J328" s="3" t="s">
        <v>105</v>
      </c>
      <c r="K328" s="3" t="s">
        <v>72</v>
      </c>
      <c r="M328" s="3">
        <v>18</v>
      </c>
    </row>
    <row r="329" customHeight="1" spans="1:26">
      <c r="A329" s="261" t="e">
        <f>#REF!+1</f>
        <v>#REF!</v>
      </c>
      <c r="B329" s="262"/>
      <c r="C329" s="262"/>
      <c r="D329" s="263" t="s">
        <v>21</v>
      </c>
      <c r="E329" s="263" t="s">
        <v>3087</v>
      </c>
      <c r="F329" s="262">
        <v>2020</v>
      </c>
      <c r="G329" s="268" t="s">
        <v>3088</v>
      </c>
      <c r="H329" s="269" t="s">
        <v>3089</v>
      </c>
      <c r="I329" s="262">
        <v>17</v>
      </c>
      <c r="J329" s="268" t="s">
        <v>839</v>
      </c>
      <c r="K329" s="262" t="s">
        <v>25</v>
      </c>
      <c r="L329" s="265"/>
      <c r="M329" s="262">
        <v>5</v>
      </c>
      <c r="N329" s="265"/>
      <c r="O329" s="265"/>
      <c r="P329" s="265"/>
      <c r="Q329" s="265"/>
      <c r="R329" s="265"/>
      <c r="S329" s="265"/>
      <c r="T329" s="265"/>
      <c r="U329" s="265"/>
      <c r="V329" s="265"/>
      <c r="W329" s="265"/>
      <c r="X329" s="265"/>
      <c r="Y329" s="265"/>
      <c r="Z329" s="265"/>
    </row>
    <row r="330" customHeight="1" spans="1:26">
      <c r="A330" s="261" t="e">
        <f t="shared" ref="A330:A345" si="16">A329+1</f>
        <v>#REF!</v>
      </c>
      <c r="B330" s="262"/>
      <c r="C330" s="262"/>
      <c r="D330" s="263" t="s">
        <v>21</v>
      </c>
      <c r="E330" s="263" t="s">
        <v>3090</v>
      </c>
      <c r="F330" s="262">
        <v>2020</v>
      </c>
      <c r="G330" s="268" t="s">
        <v>1042</v>
      </c>
      <c r="H330" s="269" t="s">
        <v>3091</v>
      </c>
      <c r="I330" s="262">
        <v>145</v>
      </c>
      <c r="J330" s="265"/>
      <c r="K330" s="268" t="s">
        <v>763</v>
      </c>
      <c r="L330" s="265"/>
      <c r="M330" s="262">
        <v>5</v>
      </c>
      <c r="N330" s="265"/>
      <c r="O330" s="265"/>
      <c r="P330" s="265"/>
      <c r="Q330" s="265"/>
      <c r="R330" s="265"/>
      <c r="S330" s="265"/>
      <c r="T330" s="265"/>
      <c r="U330" s="265"/>
      <c r="V330" s="265"/>
      <c r="W330" s="265"/>
      <c r="X330" s="265"/>
      <c r="Y330" s="265"/>
      <c r="Z330" s="265"/>
    </row>
    <row r="331" customHeight="1" spans="1:26">
      <c r="A331" s="261" t="e">
        <f t="shared" si="16"/>
        <v>#REF!</v>
      </c>
      <c r="B331" s="262"/>
      <c r="C331" s="262"/>
      <c r="D331" s="263" t="s">
        <v>161</v>
      </c>
      <c r="E331" s="263" t="s">
        <v>3092</v>
      </c>
      <c r="F331" s="262">
        <v>2020</v>
      </c>
      <c r="G331" s="268" t="s">
        <v>3093</v>
      </c>
      <c r="H331" s="269" t="s">
        <v>835</v>
      </c>
      <c r="I331" s="262">
        <v>304</v>
      </c>
      <c r="J331" s="265"/>
      <c r="K331" s="268" t="s">
        <v>763</v>
      </c>
      <c r="L331" s="265"/>
      <c r="M331" s="262">
        <v>5</v>
      </c>
      <c r="N331" s="265"/>
      <c r="O331" s="265"/>
      <c r="P331" s="265"/>
      <c r="Q331" s="265"/>
      <c r="R331" s="265"/>
      <c r="S331" s="265"/>
      <c r="T331" s="265"/>
      <c r="U331" s="265"/>
      <c r="V331" s="265"/>
      <c r="W331" s="265"/>
      <c r="X331" s="265"/>
      <c r="Y331" s="265"/>
      <c r="Z331" s="265"/>
    </row>
    <row r="332" customHeight="1" spans="1:26">
      <c r="A332" s="261" t="e">
        <f t="shared" si="16"/>
        <v>#REF!</v>
      </c>
      <c r="B332" s="262"/>
      <c r="C332" s="262"/>
      <c r="D332" s="263" t="s">
        <v>21</v>
      </c>
      <c r="E332" s="263" t="s">
        <v>3094</v>
      </c>
      <c r="F332" s="262">
        <v>2020</v>
      </c>
      <c r="G332" s="268" t="s">
        <v>853</v>
      </c>
      <c r="H332" s="269" t="s">
        <v>3095</v>
      </c>
      <c r="I332" s="264">
        <v>269</v>
      </c>
      <c r="J332" s="270" t="s">
        <v>898</v>
      </c>
      <c r="K332" s="268" t="s">
        <v>25</v>
      </c>
      <c r="L332" s="265"/>
      <c r="M332" s="262">
        <v>5</v>
      </c>
      <c r="N332" s="265"/>
      <c r="O332" s="265"/>
      <c r="P332" s="265"/>
      <c r="Q332" s="265"/>
      <c r="R332" s="265"/>
      <c r="S332" s="265"/>
      <c r="T332" s="265"/>
      <c r="U332" s="265"/>
      <c r="V332" s="265"/>
      <c r="W332" s="265"/>
      <c r="X332" s="265"/>
      <c r="Y332" s="265"/>
      <c r="Z332" s="265"/>
    </row>
    <row r="333" customHeight="1" spans="1:26">
      <c r="A333" s="261" t="e">
        <f t="shared" si="16"/>
        <v>#REF!</v>
      </c>
      <c r="B333" s="262"/>
      <c r="C333" s="262"/>
      <c r="D333" s="263" t="s">
        <v>21</v>
      </c>
      <c r="E333" s="263" t="s">
        <v>3096</v>
      </c>
      <c r="F333" s="262">
        <v>2020</v>
      </c>
      <c r="G333" s="268" t="s">
        <v>1152</v>
      </c>
      <c r="H333" s="269" t="s">
        <v>835</v>
      </c>
      <c r="I333" s="262">
        <v>211</v>
      </c>
      <c r="J333" s="265"/>
      <c r="K333" s="268" t="s">
        <v>666</v>
      </c>
      <c r="L333" s="265"/>
      <c r="M333" s="262">
        <v>5</v>
      </c>
      <c r="N333" s="265"/>
      <c r="O333" s="265"/>
      <c r="P333" s="265"/>
      <c r="Q333" s="265"/>
      <c r="R333" s="265"/>
      <c r="S333" s="265"/>
      <c r="T333" s="265"/>
      <c r="U333" s="265"/>
      <c r="V333" s="265"/>
      <c r="W333" s="265"/>
      <c r="X333" s="265"/>
      <c r="Y333" s="265"/>
      <c r="Z333" s="265"/>
    </row>
    <row r="334" customHeight="1" spans="1:26">
      <c r="A334" s="261" t="e">
        <f t="shared" si="16"/>
        <v>#REF!</v>
      </c>
      <c r="B334" s="262"/>
      <c r="C334" s="262"/>
      <c r="D334" s="263" t="s">
        <v>21</v>
      </c>
      <c r="E334" s="263" t="s">
        <v>3097</v>
      </c>
      <c r="F334" s="262">
        <v>2020</v>
      </c>
      <c r="G334" s="262" t="s">
        <v>786</v>
      </c>
      <c r="H334" s="262" t="s">
        <v>1438</v>
      </c>
      <c r="I334" s="262">
        <v>326</v>
      </c>
      <c r="J334" s="265"/>
      <c r="K334" s="262" t="s">
        <v>25</v>
      </c>
      <c r="L334" s="265"/>
      <c r="M334" s="262">
        <v>5</v>
      </c>
      <c r="N334" s="265"/>
      <c r="O334" s="265"/>
      <c r="P334" s="265"/>
      <c r="Q334" s="265"/>
      <c r="R334" s="265"/>
      <c r="S334" s="265"/>
      <c r="T334" s="265"/>
      <c r="U334" s="265"/>
      <c r="V334" s="265"/>
      <c r="W334" s="265"/>
      <c r="X334" s="265"/>
      <c r="Y334" s="265"/>
      <c r="Z334" s="265"/>
    </row>
    <row r="335" customHeight="1" spans="1:26">
      <c r="A335" s="261" t="e">
        <f t="shared" si="16"/>
        <v>#REF!</v>
      </c>
      <c r="B335" s="262"/>
      <c r="C335" s="262"/>
      <c r="D335" s="263" t="s">
        <v>21</v>
      </c>
      <c r="E335" s="263" t="s">
        <v>3098</v>
      </c>
      <c r="F335" s="262">
        <v>2020</v>
      </c>
      <c r="G335" s="262" t="s">
        <v>853</v>
      </c>
      <c r="H335" s="262" t="s">
        <v>3099</v>
      </c>
      <c r="I335" s="262">
        <v>113</v>
      </c>
      <c r="J335" s="262" t="s">
        <v>920</v>
      </c>
      <c r="K335" s="262" t="s">
        <v>72</v>
      </c>
      <c r="L335" s="265"/>
      <c r="M335" s="262">
        <v>5</v>
      </c>
      <c r="N335" s="265"/>
      <c r="O335" s="265"/>
      <c r="P335" s="265"/>
      <c r="Q335" s="265"/>
      <c r="R335" s="265"/>
      <c r="S335" s="265"/>
      <c r="T335" s="265"/>
      <c r="U335" s="265"/>
      <c r="V335" s="265"/>
      <c r="W335" s="265"/>
      <c r="X335" s="265"/>
      <c r="Y335" s="265"/>
      <c r="Z335" s="265"/>
    </row>
    <row r="336" customHeight="1" spans="1:26">
      <c r="A336" s="261" t="e">
        <f t="shared" si="16"/>
        <v>#REF!</v>
      </c>
      <c r="B336" s="262"/>
      <c r="C336" s="262"/>
      <c r="D336" s="263" t="s">
        <v>16</v>
      </c>
      <c r="E336" s="263" t="s">
        <v>3100</v>
      </c>
      <c r="F336" s="262">
        <v>2020</v>
      </c>
      <c r="G336" s="262" t="s">
        <v>956</v>
      </c>
      <c r="H336" s="262" t="s">
        <v>835</v>
      </c>
      <c r="I336" s="262">
        <v>204</v>
      </c>
      <c r="J336" s="262" t="s">
        <v>3101</v>
      </c>
      <c r="K336" s="262" t="s">
        <v>63</v>
      </c>
      <c r="L336" s="265"/>
      <c r="M336" s="262">
        <v>5</v>
      </c>
      <c r="N336" s="265"/>
      <c r="O336" s="265"/>
      <c r="P336" s="265"/>
      <c r="Q336" s="265"/>
      <c r="R336" s="265"/>
      <c r="S336" s="265"/>
      <c r="T336" s="265"/>
      <c r="U336" s="265"/>
      <c r="V336" s="265"/>
      <c r="W336" s="265"/>
      <c r="X336" s="265"/>
      <c r="Y336" s="265"/>
      <c r="Z336" s="265"/>
    </row>
    <row r="337" customHeight="1" spans="1:26">
      <c r="A337" s="261" t="e">
        <f t="shared" si="16"/>
        <v>#REF!</v>
      </c>
      <c r="B337" s="262"/>
      <c r="C337" s="262"/>
      <c r="D337" s="263" t="s">
        <v>16</v>
      </c>
      <c r="E337" s="263" t="s">
        <v>3102</v>
      </c>
      <c r="F337" s="262">
        <v>2020</v>
      </c>
      <c r="G337" s="262" t="s">
        <v>305</v>
      </c>
      <c r="H337" s="262" t="s">
        <v>3103</v>
      </c>
      <c r="I337" s="262">
        <v>168</v>
      </c>
      <c r="J337" s="262" t="s">
        <v>1770</v>
      </c>
      <c r="K337" s="262" t="s">
        <v>60</v>
      </c>
      <c r="L337" s="265"/>
      <c r="M337" s="262">
        <v>5</v>
      </c>
      <c r="N337" s="265"/>
      <c r="O337" s="265"/>
      <c r="P337" s="265"/>
      <c r="Q337" s="265"/>
      <c r="R337" s="265"/>
      <c r="S337" s="265"/>
      <c r="T337" s="265"/>
      <c r="U337" s="265"/>
      <c r="V337" s="265"/>
      <c r="W337" s="265"/>
      <c r="X337" s="265"/>
      <c r="Y337" s="265"/>
      <c r="Z337" s="265"/>
    </row>
    <row r="338" customHeight="1" spans="1:26">
      <c r="A338" s="261" t="e">
        <f t="shared" si="16"/>
        <v>#REF!</v>
      </c>
      <c r="B338" s="262"/>
      <c r="C338" s="262"/>
      <c r="D338" s="263" t="s">
        <v>16</v>
      </c>
      <c r="E338" s="263" t="s">
        <v>3104</v>
      </c>
      <c r="F338" s="262">
        <v>2021</v>
      </c>
      <c r="G338" s="262" t="s">
        <v>3105</v>
      </c>
      <c r="H338" s="262" t="s">
        <v>3106</v>
      </c>
      <c r="I338" s="262">
        <v>268</v>
      </c>
      <c r="J338" s="265"/>
      <c r="K338" s="262" t="s">
        <v>60</v>
      </c>
      <c r="L338" s="265"/>
      <c r="M338" s="262">
        <v>5</v>
      </c>
      <c r="N338" s="265"/>
      <c r="O338" s="265"/>
      <c r="P338" s="265"/>
      <c r="Q338" s="265"/>
      <c r="R338" s="265"/>
      <c r="S338" s="265"/>
      <c r="T338" s="265"/>
      <c r="U338" s="265"/>
      <c r="V338" s="265"/>
      <c r="W338" s="265"/>
      <c r="X338" s="265"/>
      <c r="Y338" s="265"/>
      <c r="Z338" s="265"/>
    </row>
    <row r="339" customHeight="1" spans="1:26">
      <c r="A339" s="261" t="e">
        <f t="shared" si="16"/>
        <v>#REF!</v>
      </c>
      <c r="B339" s="262"/>
      <c r="C339" s="262"/>
      <c r="D339" s="263" t="s">
        <v>21</v>
      </c>
      <c r="E339" s="263" t="s">
        <v>3107</v>
      </c>
      <c r="F339" s="262">
        <v>2013</v>
      </c>
      <c r="G339" s="262" t="s">
        <v>237</v>
      </c>
      <c r="H339" s="262" t="s">
        <v>1081</v>
      </c>
      <c r="I339" s="262">
        <v>19</v>
      </c>
      <c r="J339" s="265"/>
      <c r="K339" s="262" t="s">
        <v>763</v>
      </c>
      <c r="L339" s="265"/>
      <c r="M339" s="262">
        <v>5</v>
      </c>
      <c r="N339" s="265"/>
      <c r="O339" s="265"/>
      <c r="P339" s="265"/>
      <c r="Q339" s="265"/>
      <c r="R339" s="265"/>
      <c r="S339" s="265"/>
      <c r="T339" s="265"/>
      <c r="U339" s="265"/>
      <c r="V339" s="265"/>
      <c r="W339" s="265"/>
      <c r="X339" s="265"/>
      <c r="Y339" s="265"/>
      <c r="Z339" s="265"/>
    </row>
    <row r="340" customHeight="1" spans="1:13">
      <c r="A340" s="162" t="e">
        <f t="shared" si="16"/>
        <v>#REF!</v>
      </c>
      <c r="B340" s="3"/>
      <c r="C340" s="3"/>
      <c r="D340" s="91" t="s">
        <v>21</v>
      </c>
      <c r="E340" s="91" t="s">
        <v>3108</v>
      </c>
      <c r="F340" s="3">
        <v>2013</v>
      </c>
      <c r="G340" s="3" t="s">
        <v>237</v>
      </c>
      <c r="H340" s="3" t="s">
        <v>1081</v>
      </c>
      <c r="I340" s="3">
        <v>19</v>
      </c>
      <c r="K340" s="3" t="s">
        <v>666</v>
      </c>
      <c r="M340" s="3">
        <v>5</v>
      </c>
    </row>
    <row r="341" customHeight="1" spans="1:13">
      <c r="A341" s="162" t="e">
        <f t="shared" si="16"/>
        <v>#REF!</v>
      </c>
      <c r="B341" s="3"/>
      <c r="C341" s="3"/>
      <c r="D341" s="91" t="s">
        <v>21</v>
      </c>
      <c r="E341" s="91" t="s">
        <v>3109</v>
      </c>
      <c r="F341" s="3">
        <v>2013</v>
      </c>
      <c r="G341" s="3" t="s">
        <v>237</v>
      </c>
      <c r="H341" s="3" t="s">
        <v>1081</v>
      </c>
      <c r="I341" s="3">
        <v>19</v>
      </c>
      <c r="K341" s="3" t="s">
        <v>763</v>
      </c>
      <c r="M341" s="3">
        <v>5</v>
      </c>
    </row>
    <row r="342" customHeight="1" spans="1:13">
      <c r="A342" s="162" t="e">
        <f t="shared" si="16"/>
        <v>#REF!</v>
      </c>
      <c r="B342" s="3"/>
      <c r="C342" s="3"/>
      <c r="D342" s="91" t="s">
        <v>21</v>
      </c>
      <c r="E342" s="91" t="s">
        <v>3110</v>
      </c>
      <c r="F342" s="3">
        <v>2017</v>
      </c>
      <c r="G342" s="3" t="s">
        <v>905</v>
      </c>
      <c r="H342" s="3" t="s">
        <v>935</v>
      </c>
      <c r="I342" s="3">
        <v>212</v>
      </c>
      <c r="J342" s="3" t="s">
        <v>786</v>
      </c>
      <c r="K342" s="3" t="s">
        <v>666</v>
      </c>
      <c r="M342" s="3">
        <v>5</v>
      </c>
    </row>
    <row r="343" customHeight="1" spans="1:13">
      <c r="A343" s="162" t="e">
        <f t="shared" si="16"/>
        <v>#REF!</v>
      </c>
      <c r="B343" s="3"/>
      <c r="C343" s="3"/>
      <c r="D343" s="91" t="s">
        <v>21</v>
      </c>
      <c r="E343" s="91" t="s">
        <v>3111</v>
      </c>
      <c r="F343" s="3">
        <v>2017</v>
      </c>
      <c r="G343" s="3" t="s">
        <v>905</v>
      </c>
      <c r="H343" s="3" t="s">
        <v>935</v>
      </c>
      <c r="I343" s="3">
        <v>212</v>
      </c>
      <c r="J343" s="3" t="s">
        <v>786</v>
      </c>
      <c r="K343" s="3" t="s">
        <v>666</v>
      </c>
      <c r="M343" s="3">
        <v>5</v>
      </c>
    </row>
    <row r="344" customHeight="1" spans="1:13">
      <c r="A344" s="162" t="e">
        <f t="shared" si="16"/>
        <v>#REF!</v>
      </c>
      <c r="B344" s="3"/>
      <c r="C344" s="3"/>
      <c r="D344" s="91" t="s">
        <v>16</v>
      </c>
      <c r="E344" s="91" t="s">
        <v>3112</v>
      </c>
      <c r="F344" s="3">
        <v>2019</v>
      </c>
      <c r="G344" s="3" t="s">
        <v>3113</v>
      </c>
      <c r="H344" s="3" t="s">
        <v>3114</v>
      </c>
      <c r="I344" s="3" t="s">
        <v>3115</v>
      </c>
      <c r="J344" s="3" t="s">
        <v>3116</v>
      </c>
      <c r="K344" s="3" t="s">
        <v>63</v>
      </c>
      <c r="M344" s="3">
        <v>5</v>
      </c>
    </row>
    <row r="345" customHeight="1" spans="1:13">
      <c r="A345" s="162" t="e">
        <f t="shared" si="16"/>
        <v>#REF!</v>
      </c>
      <c r="B345" s="3"/>
      <c r="C345" s="3"/>
      <c r="D345" s="91" t="s">
        <v>16</v>
      </c>
      <c r="E345" s="91" t="s">
        <v>3117</v>
      </c>
      <c r="F345" s="3">
        <v>2019</v>
      </c>
      <c r="G345" s="3" t="s">
        <v>905</v>
      </c>
      <c r="H345" s="3" t="s">
        <v>3118</v>
      </c>
      <c r="I345" s="3">
        <v>302</v>
      </c>
      <c r="K345" s="3" t="s">
        <v>60</v>
      </c>
      <c r="M345" s="3">
        <v>5</v>
      </c>
    </row>
    <row r="346" customHeight="1" spans="1:13">
      <c r="A346" s="162">
        <f>'Drop 1 Baseball'!A440+1</f>
        <v>12299</v>
      </c>
      <c r="B346" s="3"/>
      <c r="C346" s="3"/>
      <c r="D346" s="91" t="s">
        <v>66</v>
      </c>
      <c r="E346" s="91" t="s">
        <v>3119</v>
      </c>
      <c r="F346" s="3">
        <v>2019</v>
      </c>
      <c r="G346" s="3" t="s">
        <v>956</v>
      </c>
      <c r="H346" s="3" t="s">
        <v>1972</v>
      </c>
      <c r="I346" s="3">
        <v>525</v>
      </c>
      <c r="K346" s="3" t="s">
        <v>467</v>
      </c>
      <c r="M346" s="3">
        <v>5</v>
      </c>
    </row>
    <row r="347" customHeight="1" spans="1:26">
      <c r="A347" s="261">
        <f t="shared" ref="A347:A351" si="17">A346+1</f>
        <v>12300</v>
      </c>
      <c r="B347" s="262"/>
      <c r="C347" s="262"/>
      <c r="D347" s="263" t="s">
        <v>21</v>
      </c>
      <c r="E347" s="263" t="s">
        <v>3120</v>
      </c>
      <c r="F347" s="262">
        <v>2020</v>
      </c>
      <c r="G347" s="268" t="s">
        <v>3121</v>
      </c>
      <c r="H347" s="269" t="s">
        <v>895</v>
      </c>
      <c r="I347" s="262">
        <v>1</v>
      </c>
      <c r="J347" s="262" t="s">
        <v>1142</v>
      </c>
      <c r="K347" s="268" t="s">
        <v>72</v>
      </c>
      <c r="L347" s="265"/>
      <c r="M347" s="262">
        <v>10</v>
      </c>
      <c r="N347" s="265"/>
      <c r="O347" s="265"/>
      <c r="P347" s="265"/>
      <c r="Q347" s="265"/>
      <c r="R347" s="265"/>
      <c r="S347" s="265"/>
      <c r="T347" s="265"/>
      <c r="U347" s="265"/>
      <c r="V347" s="265"/>
      <c r="W347" s="265"/>
      <c r="X347" s="265"/>
      <c r="Y347" s="265"/>
      <c r="Z347" s="265"/>
    </row>
    <row r="348" customHeight="1" spans="1:26">
      <c r="A348" s="261">
        <f t="shared" si="17"/>
        <v>12301</v>
      </c>
      <c r="B348" s="262"/>
      <c r="C348" s="262"/>
      <c r="D348" s="263" t="s">
        <v>161</v>
      </c>
      <c r="E348" s="263" t="s">
        <v>3122</v>
      </c>
      <c r="F348" s="262">
        <v>2020</v>
      </c>
      <c r="G348" s="268" t="s">
        <v>837</v>
      </c>
      <c r="H348" s="269" t="s">
        <v>3123</v>
      </c>
      <c r="I348" s="262">
        <v>8</v>
      </c>
      <c r="J348" s="262" t="s">
        <v>839</v>
      </c>
      <c r="K348" s="268" t="s">
        <v>25</v>
      </c>
      <c r="L348" s="265"/>
      <c r="M348" s="262">
        <v>10</v>
      </c>
      <c r="N348" s="265"/>
      <c r="O348" s="265"/>
      <c r="P348" s="265"/>
      <c r="Q348" s="265"/>
      <c r="R348" s="265"/>
      <c r="S348" s="265"/>
      <c r="T348" s="265"/>
      <c r="U348" s="265"/>
      <c r="V348" s="265"/>
      <c r="W348" s="265"/>
      <c r="X348" s="265"/>
      <c r="Y348" s="265"/>
      <c r="Z348" s="265"/>
    </row>
    <row r="349" customHeight="1" spans="1:26">
      <c r="A349" s="261">
        <f t="shared" si="17"/>
        <v>12302</v>
      </c>
      <c r="B349" s="262"/>
      <c r="C349" s="262"/>
      <c r="D349" s="263" t="s">
        <v>161</v>
      </c>
      <c r="E349" s="263" t="s">
        <v>3124</v>
      </c>
      <c r="F349" s="262">
        <v>2020</v>
      </c>
      <c r="G349" s="268" t="s">
        <v>837</v>
      </c>
      <c r="H349" s="262" t="s">
        <v>959</v>
      </c>
      <c r="I349" s="262">
        <v>5</v>
      </c>
      <c r="J349" s="262" t="s">
        <v>839</v>
      </c>
      <c r="K349" s="262" t="s">
        <v>666</v>
      </c>
      <c r="L349" s="265"/>
      <c r="M349" s="262">
        <v>10</v>
      </c>
      <c r="N349" s="265"/>
      <c r="O349" s="265"/>
      <c r="P349" s="265"/>
      <c r="Q349" s="265"/>
      <c r="R349" s="265"/>
      <c r="S349" s="265"/>
      <c r="T349" s="265"/>
      <c r="U349" s="265"/>
      <c r="V349" s="265"/>
      <c r="W349" s="265"/>
      <c r="X349" s="265"/>
      <c r="Y349" s="265"/>
      <c r="Z349" s="265"/>
    </row>
    <row r="350" customHeight="1" spans="1:26">
      <c r="A350" s="261">
        <f t="shared" si="17"/>
        <v>12303</v>
      </c>
      <c r="B350" s="262"/>
      <c r="C350" s="262"/>
      <c r="D350" s="263" t="s">
        <v>21</v>
      </c>
      <c r="E350" s="263" t="s">
        <v>3125</v>
      </c>
      <c r="F350" s="262">
        <v>2020</v>
      </c>
      <c r="G350" s="268" t="s">
        <v>1144</v>
      </c>
      <c r="H350" s="269" t="s">
        <v>835</v>
      </c>
      <c r="I350" s="262">
        <v>261</v>
      </c>
      <c r="J350" s="265"/>
      <c r="K350" s="268" t="s">
        <v>25</v>
      </c>
      <c r="L350" s="265"/>
      <c r="M350" s="262">
        <v>10</v>
      </c>
      <c r="N350" s="265"/>
      <c r="O350" s="265"/>
      <c r="P350" s="265"/>
      <c r="Q350" s="265"/>
      <c r="R350" s="265"/>
      <c r="S350" s="265"/>
      <c r="T350" s="265"/>
      <c r="U350" s="265"/>
      <c r="V350" s="265"/>
      <c r="W350" s="265"/>
      <c r="X350" s="265"/>
      <c r="Y350" s="265"/>
      <c r="Z350" s="265"/>
    </row>
    <row r="351" customHeight="1" spans="1:26">
      <c r="A351" s="261">
        <f t="shared" si="17"/>
        <v>12304</v>
      </c>
      <c r="B351" s="262"/>
      <c r="C351" s="262"/>
      <c r="D351" s="263" t="s">
        <v>21</v>
      </c>
      <c r="E351" s="263" t="s">
        <v>3126</v>
      </c>
      <c r="F351" s="262">
        <v>2020</v>
      </c>
      <c r="G351" s="268" t="s">
        <v>1144</v>
      </c>
      <c r="H351" s="269" t="s">
        <v>835</v>
      </c>
      <c r="I351" s="262">
        <v>261</v>
      </c>
      <c r="J351" s="265"/>
      <c r="K351" s="268" t="s">
        <v>25</v>
      </c>
      <c r="L351" s="265"/>
      <c r="M351" s="262">
        <v>10</v>
      </c>
      <c r="N351" s="265"/>
      <c r="O351" s="265"/>
      <c r="P351" s="265"/>
      <c r="Q351" s="265"/>
      <c r="R351" s="265"/>
      <c r="S351" s="265"/>
      <c r="T351" s="265"/>
      <c r="U351" s="265"/>
      <c r="V351" s="265"/>
      <c r="W351" s="265"/>
      <c r="X351" s="265"/>
      <c r="Y351" s="265"/>
      <c r="Z351" s="265"/>
    </row>
    <row r="352" customHeight="1" spans="1:26">
      <c r="A352" s="261" t="e">
        <f>'Drop 1 BBALL'!A481+1</f>
        <v>#VALUE!</v>
      </c>
      <c r="B352" s="262"/>
      <c r="C352" s="262"/>
      <c r="D352" s="263" t="s">
        <v>161</v>
      </c>
      <c r="E352" s="263" t="s">
        <v>3127</v>
      </c>
      <c r="F352" s="262">
        <v>2019</v>
      </c>
      <c r="G352" s="268" t="s">
        <v>844</v>
      </c>
      <c r="H352" s="269" t="s">
        <v>847</v>
      </c>
      <c r="I352" s="262">
        <v>210</v>
      </c>
      <c r="J352" s="265"/>
      <c r="K352" s="268" t="s">
        <v>72</v>
      </c>
      <c r="L352" s="265"/>
      <c r="M352" s="262">
        <v>10</v>
      </c>
      <c r="N352" s="265"/>
      <c r="O352" s="265"/>
      <c r="P352" s="265"/>
      <c r="Q352" s="265"/>
      <c r="R352" s="265"/>
      <c r="S352" s="265"/>
      <c r="T352" s="265"/>
      <c r="U352" s="265"/>
      <c r="V352" s="265"/>
      <c r="W352" s="265"/>
      <c r="X352" s="265"/>
      <c r="Y352" s="265"/>
      <c r="Z352" s="265"/>
    </row>
    <row r="353" customHeight="1" spans="1:26">
      <c r="A353" s="261" t="e">
        <f t="shared" ref="A353:A376" si="18">A352+1</f>
        <v>#VALUE!</v>
      </c>
      <c r="B353" s="262"/>
      <c r="C353" s="262"/>
      <c r="D353" s="263" t="s">
        <v>21</v>
      </c>
      <c r="E353" s="263" t="s">
        <v>3128</v>
      </c>
      <c r="F353" s="262">
        <v>2020</v>
      </c>
      <c r="G353" s="268" t="s">
        <v>853</v>
      </c>
      <c r="H353" s="269" t="s">
        <v>847</v>
      </c>
      <c r="I353" s="262">
        <v>1</v>
      </c>
      <c r="J353" s="265"/>
      <c r="K353" s="268" t="s">
        <v>72</v>
      </c>
      <c r="L353" s="265"/>
      <c r="M353" s="262">
        <v>10</v>
      </c>
      <c r="N353" s="265"/>
      <c r="O353" s="265"/>
      <c r="P353" s="265"/>
      <c r="Q353" s="265"/>
      <c r="R353" s="265"/>
      <c r="S353" s="265"/>
      <c r="T353" s="265"/>
      <c r="U353" s="265"/>
      <c r="V353" s="265"/>
      <c r="W353" s="265"/>
      <c r="X353" s="265"/>
      <c r="Y353" s="265"/>
      <c r="Z353" s="265"/>
    </row>
    <row r="354" customHeight="1" spans="1:26">
      <c r="A354" s="261" t="e">
        <f t="shared" si="18"/>
        <v>#VALUE!</v>
      </c>
      <c r="B354" s="262"/>
      <c r="C354" s="262"/>
      <c r="D354" s="263" t="s">
        <v>21</v>
      </c>
      <c r="E354" s="263" t="s">
        <v>3129</v>
      </c>
      <c r="F354" s="262">
        <v>2020</v>
      </c>
      <c r="G354" s="268" t="s">
        <v>865</v>
      </c>
      <c r="H354" s="269" t="s">
        <v>3130</v>
      </c>
      <c r="I354" s="262">
        <v>15</v>
      </c>
      <c r="J354" s="270" t="s">
        <v>3131</v>
      </c>
      <c r="K354" s="268" t="s">
        <v>25</v>
      </c>
      <c r="L354" s="265"/>
      <c r="M354" s="262">
        <v>10</v>
      </c>
      <c r="N354" s="265"/>
      <c r="O354" s="265"/>
      <c r="P354" s="265"/>
      <c r="Q354" s="265"/>
      <c r="R354" s="265"/>
      <c r="S354" s="265"/>
      <c r="T354" s="265"/>
      <c r="U354" s="265"/>
      <c r="V354" s="265"/>
      <c r="W354" s="265"/>
      <c r="X354" s="265"/>
      <c r="Y354" s="265"/>
      <c r="Z354" s="265"/>
    </row>
    <row r="355" customHeight="1" spans="1:26">
      <c r="A355" s="261" t="e">
        <f t="shared" si="18"/>
        <v>#VALUE!</v>
      </c>
      <c r="B355" s="262"/>
      <c r="C355" s="262"/>
      <c r="D355" s="263" t="s">
        <v>21</v>
      </c>
      <c r="E355" s="263" t="s">
        <v>3132</v>
      </c>
      <c r="F355" s="262">
        <v>2020</v>
      </c>
      <c r="G355" s="268" t="s">
        <v>865</v>
      </c>
      <c r="H355" s="269" t="s">
        <v>856</v>
      </c>
      <c r="I355" s="270">
        <v>93</v>
      </c>
      <c r="J355" s="271" t="s">
        <v>3133</v>
      </c>
      <c r="K355" s="268" t="s">
        <v>72</v>
      </c>
      <c r="L355" s="265"/>
      <c r="M355" s="262">
        <v>10</v>
      </c>
      <c r="N355" s="265"/>
      <c r="O355" s="265"/>
      <c r="P355" s="265"/>
      <c r="Q355" s="265"/>
      <c r="R355" s="265"/>
      <c r="S355" s="265"/>
      <c r="T355" s="265"/>
      <c r="U355" s="265"/>
      <c r="V355" s="265"/>
      <c r="W355" s="265"/>
      <c r="X355" s="265"/>
      <c r="Y355" s="265"/>
      <c r="Z355" s="265"/>
    </row>
    <row r="356" customHeight="1" spans="1:26">
      <c r="A356" s="261" t="e">
        <f t="shared" si="18"/>
        <v>#VALUE!</v>
      </c>
      <c r="B356" s="262"/>
      <c r="C356" s="262"/>
      <c r="D356" s="263" t="s">
        <v>21</v>
      </c>
      <c r="E356" s="263" t="s">
        <v>3134</v>
      </c>
      <c r="F356" s="262">
        <v>2020</v>
      </c>
      <c r="G356" s="268" t="s">
        <v>871</v>
      </c>
      <c r="H356" s="269" t="s">
        <v>950</v>
      </c>
      <c r="I356" s="262">
        <v>369</v>
      </c>
      <c r="J356" s="265"/>
      <c r="K356" s="268" t="s">
        <v>72</v>
      </c>
      <c r="L356" s="265"/>
      <c r="M356" s="262">
        <v>10</v>
      </c>
      <c r="N356" s="265"/>
      <c r="O356" s="265"/>
      <c r="P356" s="265"/>
      <c r="Q356" s="265"/>
      <c r="R356" s="265"/>
      <c r="S356" s="265"/>
      <c r="T356" s="265"/>
      <c r="U356" s="265"/>
      <c r="V356" s="265"/>
      <c r="W356" s="265"/>
      <c r="X356" s="265"/>
      <c r="Y356" s="265"/>
      <c r="Z356" s="265"/>
    </row>
    <row r="357" customHeight="1" spans="1:26">
      <c r="A357" s="261" t="e">
        <f t="shared" si="18"/>
        <v>#VALUE!</v>
      </c>
      <c r="B357" s="262"/>
      <c r="C357" s="262"/>
      <c r="D357" s="263" t="s">
        <v>21</v>
      </c>
      <c r="E357" s="263" t="s">
        <v>3135</v>
      </c>
      <c r="F357" s="262">
        <v>2020</v>
      </c>
      <c r="G357" s="268" t="s">
        <v>1373</v>
      </c>
      <c r="H357" s="269" t="s">
        <v>854</v>
      </c>
      <c r="I357" s="262">
        <v>11</v>
      </c>
      <c r="J357" s="271" t="s">
        <v>869</v>
      </c>
      <c r="K357" s="268" t="s">
        <v>72</v>
      </c>
      <c r="L357" s="265"/>
      <c r="M357" s="262">
        <v>10</v>
      </c>
      <c r="N357" s="265"/>
      <c r="O357" s="265"/>
      <c r="P357" s="265"/>
      <c r="Q357" s="265"/>
      <c r="R357" s="265"/>
      <c r="S357" s="265"/>
      <c r="T357" s="265"/>
      <c r="U357" s="265"/>
      <c r="V357" s="265"/>
      <c r="W357" s="265"/>
      <c r="X357" s="265"/>
      <c r="Y357" s="265"/>
      <c r="Z357" s="265"/>
    </row>
    <row r="358" customHeight="1" spans="1:26">
      <c r="A358" s="261" t="e">
        <f t="shared" si="18"/>
        <v>#VALUE!</v>
      </c>
      <c r="B358" s="262"/>
      <c r="C358" s="262"/>
      <c r="D358" s="263" t="s">
        <v>21</v>
      </c>
      <c r="E358" s="263" t="s">
        <v>3136</v>
      </c>
      <c r="F358" s="262">
        <v>2020</v>
      </c>
      <c r="G358" s="268" t="s">
        <v>876</v>
      </c>
      <c r="H358" s="269" t="s">
        <v>964</v>
      </c>
      <c r="I358" s="262">
        <v>383</v>
      </c>
      <c r="J358" s="265"/>
      <c r="K358" s="268" t="s">
        <v>25</v>
      </c>
      <c r="L358" s="265"/>
      <c r="M358" s="262">
        <v>10</v>
      </c>
      <c r="N358" s="265"/>
      <c r="O358" s="265"/>
      <c r="P358" s="265"/>
      <c r="Q358" s="265"/>
      <c r="R358" s="265"/>
      <c r="S358" s="265"/>
      <c r="T358" s="265"/>
      <c r="U358" s="265"/>
      <c r="V358" s="265"/>
      <c r="W358" s="265"/>
      <c r="X358" s="265"/>
      <c r="Y358" s="265"/>
      <c r="Z358" s="265"/>
    </row>
    <row r="359" customHeight="1" spans="1:26">
      <c r="A359" s="261" t="e">
        <f t="shared" si="18"/>
        <v>#VALUE!</v>
      </c>
      <c r="B359" s="262"/>
      <c r="C359" s="262"/>
      <c r="D359" s="263" t="s">
        <v>21</v>
      </c>
      <c r="E359" s="263" t="s">
        <v>3137</v>
      </c>
      <c r="F359" s="262">
        <v>2020</v>
      </c>
      <c r="G359" s="268" t="s">
        <v>876</v>
      </c>
      <c r="H359" s="269" t="s">
        <v>3138</v>
      </c>
      <c r="I359" s="262">
        <v>56</v>
      </c>
      <c r="J359" s="270" t="s">
        <v>898</v>
      </c>
      <c r="K359" s="268" t="s">
        <v>25</v>
      </c>
      <c r="L359" s="265"/>
      <c r="M359" s="262">
        <v>10</v>
      </c>
      <c r="N359" s="265"/>
      <c r="O359" s="265"/>
      <c r="P359" s="265"/>
      <c r="Q359" s="265"/>
      <c r="R359" s="265"/>
      <c r="S359" s="265"/>
      <c r="T359" s="265"/>
      <c r="U359" s="265"/>
      <c r="V359" s="265"/>
      <c r="W359" s="265"/>
      <c r="X359" s="265"/>
      <c r="Y359" s="265"/>
      <c r="Z359" s="265"/>
    </row>
    <row r="360" customHeight="1" spans="1:26">
      <c r="A360" s="261" t="e">
        <f t="shared" si="18"/>
        <v>#VALUE!</v>
      </c>
      <c r="B360" s="262"/>
      <c r="C360" s="262"/>
      <c r="D360" s="263" t="s">
        <v>21</v>
      </c>
      <c r="E360" s="263" t="s">
        <v>3139</v>
      </c>
      <c r="F360" s="262">
        <v>2020</v>
      </c>
      <c r="G360" s="268" t="s">
        <v>876</v>
      </c>
      <c r="H360" s="269" t="s">
        <v>3140</v>
      </c>
      <c r="I360" s="262">
        <v>383</v>
      </c>
      <c r="J360" s="262" t="s">
        <v>234</v>
      </c>
      <c r="K360" s="268" t="s">
        <v>25</v>
      </c>
      <c r="L360" s="265"/>
      <c r="M360" s="262">
        <v>10</v>
      </c>
      <c r="N360" s="265"/>
      <c r="O360" s="265"/>
      <c r="P360" s="265"/>
      <c r="Q360" s="265"/>
      <c r="R360" s="265"/>
      <c r="S360" s="265"/>
      <c r="T360" s="265"/>
      <c r="U360" s="265"/>
      <c r="V360" s="265"/>
      <c r="W360" s="265"/>
      <c r="X360" s="265"/>
      <c r="Y360" s="265"/>
      <c r="Z360" s="265"/>
    </row>
    <row r="361" customHeight="1" spans="1:26">
      <c r="A361" s="261" t="e">
        <f t="shared" si="18"/>
        <v>#VALUE!</v>
      </c>
      <c r="B361" s="262"/>
      <c r="C361" s="262"/>
      <c r="D361" s="263" t="s">
        <v>21</v>
      </c>
      <c r="E361" s="263" t="s">
        <v>3141</v>
      </c>
      <c r="F361" s="262">
        <v>2020</v>
      </c>
      <c r="G361" s="268" t="s">
        <v>905</v>
      </c>
      <c r="H361" s="269" t="s">
        <v>859</v>
      </c>
      <c r="I361" s="262">
        <v>398</v>
      </c>
      <c r="J361" s="265"/>
      <c r="K361" s="268" t="s">
        <v>72</v>
      </c>
      <c r="L361" s="265"/>
      <c r="M361" s="262">
        <v>10</v>
      </c>
      <c r="N361" s="265"/>
      <c r="O361" s="265"/>
      <c r="P361" s="265"/>
      <c r="Q361" s="265"/>
      <c r="R361" s="265"/>
      <c r="S361" s="265"/>
      <c r="T361" s="265"/>
      <c r="U361" s="265"/>
      <c r="V361" s="265"/>
      <c r="W361" s="265"/>
      <c r="X361" s="265"/>
      <c r="Y361" s="265"/>
      <c r="Z361" s="265"/>
    </row>
    <row r="362" customHeight="1" spans="1:26">
      <c r="A362" s="261" t="e">
        <f t="shared" si="18"/>
        <v>#VALUE!</v>
      </c>
      <c r="B362" s="262"/>
      <c r="C362" s="262"/>
      <c r="D362" s="263" t="s">
        <v>21</v>
      </c>
      <c r="E362" s="263" t="s">
        <v>3142</v>
      </c>
      <c r="F362" s="262">
        <v>2020</v>
      </c>
      <c r="G362" s="268" t="s">
        <v>1152</v>
      </c>
      <c r="H362" s="269" t="s">
        <v>835</v>
      </c>
      <c r="I362" s="262">
        <v>264</v>
      </c>
      <c r="J362" s="265"/>
      <c r="K362" s="268" t="s">
        <v>25</v>
      </c>
      <c r="L362" s="265"/>
      <c r="M362" s="262">
        <v>10</v>
      </c>
      <c r="N362" s="265"/>
      <c r="O362" s="265"/>
      <c r="P362" s="265"/>
      <c r="Q362" s="265"/>
      <c r="R362" s="265"/>
      <c r="S362" s="265"/>
      <c r="T362" s="265"/>
      <c r="U362" s="265"/>
      <c r="V362" s="265"/>
      <c r="W362" s="265"/>
      <c r="X362" s="265"/>
      <c r="Y362" s="265"/>
      <c r="Z362" s="265"/>
    </row>
    <row r="363" customHeight="1" spans="1:26">
      <c r="A363" s="261" t="e">
        <f t="shared" si="18"/>
        <v>#VALUE!</v>
      </c>
      <c r="B363" s="262"/>
      <c r="C363" s="262"/>
      <c r="D363" s="263" t="s">
        <v>21</v>
      </c>
      <c r="E363" s="263" t="s">
        <v>3143</v>
      </c>
      <c r="F363" s="262">
        <v>2020</v>
      </c>
      <c r="G363" s="268" t="s">
        <v>1161</v>
      </c>
      <c r="H363" s="269" t="s">
        <v>950</v>
      </c>
      <c r="I363" s="271" t="s">
        <v>3144</v>
      </c>
      <c r="J363" s="262" t="s">
        <v>3145</v>
      </c>
      <c r="K363" s="268" t="s">
        <v>25</v>
      </c>
      <c r="L363" s="265"/>
      <c r="M363" s="262">
        <v>10</v>
      </c>
      <c r="N363" s="265"/>
      <c r="O363" s="265"/>
      <c r="P363" s="265"/>
      <c r="Q363" s="265"/>
      <c r="R363" s="265"/>
      <c r="S363" s="265"/>
      <c r="T363" s="265"/>
      <c r="U363" s="265"/>
      <c r="V363" s="265"/>
      <c r="W363" s="265"/>
      <c r="X363" s="265"/>
      <c r="Y363" s="265"/>
      <c r="Z363" s="265"/>
    </row>
    <row r="364" customHeight="1" spans="1:26">
      <c r="A364" s="261" t="e">
        <f t="shared" si="18"/>
        <v>#VALUE!</v>
      </c>
      <c r="B364" s="262"/>
      <c r="C364" s="262"/>
      <c r="D364" s="263" t="s">
        <v>21</v>
      </c>
      <c r="E364" s="263" t="s">
        <v>3146</v>
      </c>
      <c r="F364" s="262">
        <v>2020</v>
      </c>
      <c r="G364" s="268" t="s">
        <v>1535</v>
      </c>
      <c r="H364" s="269" t="s">
        <v>950</v>
      </c>
      <c r="I364" s="271" t="s">
        <v>3147</v>
      </c>
      <c r="J364" s="262" t="s">
        <v>1155</v>
      </c>
      <c r="K364" s="268" t="s">
        <v>25</v>
      </c>
      <c r="L364" s="265"/>
      <c r="M364" s="262">
        <v>10</v>
      </c>
      <c r="N364" s="265"/>
      <c r="O364" s="265"/>
      <c r="P364" s="265"/>
      <c r="Q364" s="265"/>
      <c r="R364" s="265"/>
      <c r="S364" s="265"/>
      <c r="T364" s="265"/>
      <c r="U364" s="265"/>
      <c r="V364" s="265"/>
      <c r="W364" s="265"/>
      <c r="X364" s="265"/>
      <c r="Y364" s="265"/>
      <c r="Z364" s="265"/>
    </row>
    <row r="365" customHeight="1" spans="1:26">
      <c r="A365" s="261" t="e">
        <f t="shared" si="18"/>
        <v>#VALUE!</v>
      </c>
      <c r="B365" s="262"/>
      <c r="C365" s="262"/>
      <c r="D365" s="263" t="s">
        <v>21</v>
      </c>
      <c r="E365" s="263" t="s">
        <v>3148</v>
      </c>
      <c r="F365" s="262">
        <v>2020</v>
      </c>
      <c r="G365" s="268" t="s">
        <v>3149</v>
      </c>
      <c r="H365" s="269" t="s">
        <v>950</v>
      </c>
      <c r="I365" s="271" t="s">
        <v>3147</v>
      </c>
      <c r="J365" s="262" t="s">
        <v>1155</v>
      </c>
      <c r="K365" s="268" t="s">
        <v>25</v>
      </c>
      <c r="L365" s="265"/>
      <c r="M365" s="262">
        <v>10</v>
      </c>
      <c r="N365" s="265"/>
      <c r="O365" s="265"/>
      <c r="P365" s="265"/>
      <c r="Q365" s="265"/>
      <c r="R365" s="265"/>
      <c r="S365" s="265"/>
      <c r="T365" s="265"/>
      <c r="U365" s="265"/>
      <c r="V365" s="265"/>
      <c r="W365" s="265"/>
      <c r="X365" s="265"/>
      <c r="Y365" s="265"/>
      <c r="Z365" s="265"/>
    </row>
    <row r="366" customHeight="1" spans="1:26">
      <c r="A366" s="261" t="e">
        <f t="shared" si="18"/>
        <v>#VALUE!</v>
      </c>
      <c r="B366" s="262"/>
      <c r="C366" s="262"/>
      <c r="D366" s="263" t="s">
        <v>16</v>
      </c>
      <c r="E366" s="263" t="s">
        <v>3150</v>
      </c>
      <c r="F366" s="262">
        <v>2020</v>
      </c>
      <c r="G366" s="262" t="s">
        <v>305</v>
      </c>
      <c r="H366" s="262" t="s">
        <v>1062</v>
      </c>
      <c r="I366" s="262">
        <v>175</v>
      </c>
      <c r="J366" s="262" t="s">
        <v>947</v>
      </c>
      <c r="K366" s="262" t="s">
        <v>20</v>
      </c>
      <c r="L366" s="265"/>
      <c r="M366" s="262">
        <v>10</v>
      </c>
      <c r="N366" s="265"/>
      <c r="O366" s="265"/>
      <c r="P366" s="265"/>
      <c r="Q366" s="265"/>
      <c r="R366" s="265"/>
      <c r="S366" s="265"/>
      <c r="T366" s="265"/>
      <c r="U366" s="265"/>
      <c r="V366" s="265"/>
      <c r="W366" s="265"/>
      <c r="X366" s="265"/>
      <c r="Y366" s="265"/>
      <c r="Z366" s="265"/>
    </row>
    <row r="367" customHeight="1" spans="1:26">
      <c r="A367" s="261" t="e">
        <f t="shared" si="18"/>
        <v>#VALUE!</v>
      </c>
      <c r="B367" s="262"/>
      <c r="C367" s="262"/>
      <c r="D367" s="263" t="s">
        <v>16</v>
      </c>
      <c r="E367" s="263" t="s">
        <v>3151</v>
      </c>
      <c r="F367" s="262">
        <v>2020</v>
      </c>
      <c r="G367" s="262" t="s">
        <v>884</v>
      </c>
      <c r="H367" s="262" t="s">
        <v>885</v>
      </c>
      <c r="I367" s="262" t="s">
        <v>3152</v>
      </c>
      <c r="J367" s="262" t="s">
        <v>3153</v>
      </c>
      <c r="K367" s="262" t="s">
        <v>63</v>
      </c>
      <c r="L367" s="265"/>
      <c r="M367" s="262">
        <v>10</v>
      </c>
      <c r="N367" s="265"/>
      <c r="O367" s="265"/>
      <c r="P367" s="265"/>
      <c r="Q367" s="265"/>
      <c r="R367" s="265"/>
      <c r="S367" s="265"/>
      <c r="T367" s="265"/>
      <c r="U367" s="265"/>
      <c r="V367" s="265"/>
      <c r="W367" s="265"/>
      <c r="X367" s="265"/>
      <c r="Y367" s="265"/>
      <c r="Z367" s="265"/>
    </row>
    <row r="368" customHeight="1" spans="1:26">
      <c r="A368" s="261" t="e">
        <f t="shared" si="18"/>
        <v>#VALUE!</v>
      </c>
      <c r="B368" s="262"/>
      <c r="C368" s="262"/>
      <c r="D368" s="263" t="s">
        <v>21</v>
      </c>
      <c r="E368" s="263" t="s">
        <v>3154</v>
      </c>
      <c r="F368" s="262">
        <v>2020</v>
      </c>
      <c r="G368" s="262" t="s">
        <v>853</v>
      </c>
      <c r="H368" s="262" t="s">
        <v>1229</v>
      </c>
      <c r="I368" s="262">
        <v>142</v>
      </c>
      <c r="J368" s="262" t="s">
        <v>898</v>
      </c>
      <c r="K368" s="262" t="s">
        <v>25</v>
      </c>
      <c r="L368" s="265"/>
      <c r="M368" s="262">
        <v>10</v>
      </c>
      <c r="N368" s="265"/>
      <c r="O368" s="265"/>
      <c r="P368" s="265"/>
      <c r="Q368" s="265"/>
      <c r="R368" s="265"/>
      <c r="S368" s="265"/>
      <c r="T368" s="265"/>
      <c r="U368" s="265"/>
      <c r="V368" s="265"/>
      <c r="W368" s="265"/>
      <c r="X368" s="265"/>
      <c r="Y368" s="265"/>
      <c r="Z368" s="265"/>
    </row>
    <row r="369" customHeight="1" spans="1:26">
      <c r="A369" s="261" t="e">
        <f t="shared" si="18"/>
        <v>#VALUE!</v>
      </c>
      <c r="B369" s="262"/>
      <c r="C369" s="262"/>
      <c r="D369" s="263" t="s">
        <v>21</v>
      </c>
      <c r="E369" s="263" t="s">
        <v>3155</v>
      </c>
      <c r="F369" s="262">
        <v>2020</v>
      </c>
      <c r="G369" s="262" t="s">
        <v>853</v>
      </c>
      <c r="H369" s="262" t="s">
        <v>1065</v>
      </c>
      <c r="I369" s="262">
        <v>242</v>
      </c>
      <c r="J369" s="262" t="s">
        <v>3156</v>
      </c>
      <c r="K369" s="262" t="s">
        <v>25</v>
      </c>
      <c r="L369" s="265"/>
      <c r="M369" s="262">
        <v>10</v>
      </c>
      <c r="N369" s="265"/>
      <c r="O369" s="265"/>
      <c r="P369" s="265"/>
      <c r="Q369" s="265"/>
      <c r="R369" s="265"/>
      <c r="S369" s="265"/>
      <c r="T369" s="265"/>
      <c r="U369" s="265"/>
      <c r="V369" s="265"/>
      <c r="W369" s="265"/>
      <c r="X369" s="265"/>
      <c r="Y369" s="265"/>
      <c r="Z369" s="265"/>
    </row>
    <row r="370" customHeight="1" spans="1:26">
      <c r="A370" s="261" t="e">
        <f t="shared" si="18"/>
        <v>#VALUE!</v>
      </c>
      <c r="B370" s="262"/>
      <c r="C370" s="262"/>
      <c r="D370" s="263" t="s">
        <v>21</v>
      </c>
      <c r="E370" s="263" t="s">
        <v>3157</v>
      </c>
      <c r="F370" s="262">
        <v>2020</v>
      </c>
      <c r="G370" s="262" t="s">
        <v>786</v>
      </c>
      <c r="H370" s="262" t="s">
        <v>1065</v>
      </c>
      <c r="I370" s="262">
        <v>310</v>
      </c>
      <c r="J370" s="265"/>
      <c r="K370" s="262" t="s">
        <v>25</v>
      </c>
      <c r="L370" s="265"/>
      <c r="M370" s="262">
        <v>10</v>
      </c>
      <c r="N370" s="265"/>
      <c r="O370" s="265"/>
      <c r="P370" s="265"/>
      <c r="Q370" s="265"/>
      <c r="R370" s="265"/>
      <c r="S370" s="265"/>
      <c r="T370" s="265"/>
      <c r="U370" s="265"/>
      <c r="V370" s="265"/>
      <c r="W370" s="265"/>
      <c r="X370" s="265"/>
      <c r="Y370" s="265"/>
      <c r="Z370" s="265"/>
    </row>
    <row r="371" customHeight="1" spans="1:26">
      <c r="A371" s="261" t="e">
        <f t="shared" si="18"/>
        <v>#VALUE!</v>
      </c>
      <c r="B371" s="262"/>
      <c r="C371" s="262"/>
      <c r="D371" s="263" t="s">
        <v>21</v>
      </c>
      <c r="E371" s="263" t="s">
        <v>3158</v>
      </c>
      <c r="F371" s="262">
        <v>2020</v>
      </c>
      <c r="G371" s="262" t="s">
        <v>786</v>
      </c>
      <c r="H371" s="262" t="s">
        <v>1065</v>
      </c>
      <c r="I371" s="262">
        <v>310</v>
      </c>
      <c r="J371" s="262" t="s">
        <v>234</v>
      </c>
      <c r="K371" s="262" t="s">
        <v>25</v>
      </c>
      <c r="L371" s="265"/>
      <c r="M371" s="262">
        <v>10</v>
      </c>
      <c r="N371" s="265"/>
      <c r="O371" s="265"/>
      <c r="P371" s="265"/>
      <c r="Q371" s="265"/>
      <c r="R371" s="265"/>
      <c r="S371" s="265"/>
      <c r="T371" s="265"/>
      <c r="U371" s="265"/>
      <c r="V371" s="265"/>
      <c r="W371" s="265"/>
      <c r="X371" s="265"/>
      <c r="Y371" s="265"/>
      <c r="Z371" s="265"/>
    </row>
    <row r="372" customHeight="1" spans="1:26">
      <c r="A372" s="261" t="e">
        <f t="shared" si="18"/>
        <v>#VALUE!</v>
      </c>
      <c r="B372" s="262"/>
      <c r="C372" s="262"/>
      <c r="D372" s="263" t="s">
        <v>21</v>
      </c>
      <c r="E372" s="263" t="s">
        <v>3159</v>
      </c>
      <c r="F372" s="262">
        <v>2020</v>
      </c>
      <c r="G372" s="262" t="s">
        <v>786</v>
      </c>
      <c r="H372" s="262" t="s">
        <v>1065</v>
      </c>
      <c r="I372" s="262">
        <v>310</v>
      </c>
      <c r="J372" s="265"/>
      <c r="K372" s="262" t="s">
        <v>25</v>
      </c>
      <c r="L372" s="265"/>
      <c r="M372" s="262">
        <v>10</v>
      </c>
      <c r="N372" s="265"/>
      <c r="O372" s="265"/>
      <c r="P372" s="265"/>
      <c r="Q372" s="265"/>
      <c r="R372" s="265"/>
      <c r="S372" s="265"/>
      <c r="T372" s="265"/>
      <c r="U372" s="265"/>
      <c r="V372" s="265"/>
      <c r="W372" s="265"/>
      <c r="X372" s="265"/>
      <c r="Y372" s="265"/>
      <c r="Z372" s="265"/>
    </row>
    <row r="373" customHeight="1" spans="1:26">
      <c r="A373" s="261" t="e">
        <f t="shared" si="18"/>
        <v>#VALUE!</v>
      </c>
      <c r="B373" s="262"/>
      <c r="C373" s="262"/>
      <c r="D373" s="263" t="s">
        <v>16</v>
      </c>
      <c r="E373" s="263" t="s">
        <v>3160</v>
      </c>
      <c r="F373" s="262">
        <v>2020</v>
      </c>
      <c r="G373" s="262" t="s">
        <v>305</v>
      </c>
      <c r="H373" s="262" t="s">
        <v>1733</v>
      </c>
      <c r="I373" s="262">
        <v>174</v>
      </c>
      <c r="J373" s="262" t="s">
        <v>1770</v>
      </c>
      <c r="K373" s="262" t="s">
        <v>60</v>
      </c>
      <c r="L373" s="265"/>
      <c r="M373" s="262">
        <v>10</v>
      </c>
      <c r="N373" s="265"/>
      <c r="O373" s="265"/>
      <c r="P373" s="265"/>
      <c r="Q373" s="265"/>
      <c r="R373" s="265"/>
      <c r="S373" s="265"/>
      <c r="T373" s="265"/>
      <c r="U373" s="265"/>
      <c r="V373" s="265"/>
      <c r="W373" s="265"/>
      <c r="X373" s="265"/>
      <c r="Y373" s="265"/>
      <c r="Z373" s="265"/>
    </row>
    <row r="374" customHeight="1" spans="1:26">
      <c r="A374" s="261" t="e">
        <f t="shared" si="18"/>
        <v>#VALUE!</v>
      </c>
      <c r="B374" s="262"/>
      <c r="C374" s="262"/>
      <c r="D374" s="263" t="s">
        <v>21</v>
      </c>
      <c r="E374" s="263" t="s">
        <v>3161</v>
      </c>
      <c r="F374" s="262">
        <v>2020</v>
      </c>
      <c r="G374" s="262" t="s">
        <v>786</v>
      </c>
      <c r="H374" s="262" t="s">
        <v>900</v>
      </c>
      <c r="I374" s="262">
        <v>331</v>
      </c>
      <c r="J374" s="262" t="s">
        <v>3162</v>
      </c>
      <c r="K374" s="262" t="s">
        <v>25</v>
      </c>
      <c r="L374" s="265"/>
      <c r="M374" s="262">
        <v>10</v>
      </c>
      <c r="N374" s="265"/>
      <c r="O374" s="265"/>
      <c r="P374" s="265"/>
      <c r="Q374" s="265"/>
      <c r="R374" s="265"/>
      <c r="S374" s="265"/>
      <c r="T374" s="265"/>
      <c r="U374" s="265"/>
      <c r="V374" s="265"/>
      <c r="W374" s="265"/>
      <c r="X374" s="265"/>
      <c r="Y374" s="265"/>
      <c r="Z374" s="265"/>
    </row>
    <row r="375" customHeight="1" spans="1:26">
      <c r="A375" s="261" t="e">
        <f t="shared" si="18"/>
        <v>#VALUE!</v>
      </c>
      <c r="B375" s="262"/>
      <c r="C375" s="262"/>
      <c r="D375" s="263" t="s">
        <v>21</v>
      </c>
      <c r="E375" s="263" t="s">
        <v>3163</v>
      </c>
      <c r="F375" s="262">
        <v>2020</v>
      </c>
      <c r="G375" s="262" t="s">
        <v>909</v>
      </c>
      <c r="H375" s="268" t="s">
        <v>927</v>
      </c>
      <c r="I375" s="262">
        <v>14</v>
      </c>
      <c r="J375" s="262" t="s">
        <v>869</v>
      </c>
      <c r="K375" s="262" t="s">
        <v>25</v>
      </c>
      <c r="L375" s="265"/>
      <c r="M375" s="262">
        <v>10</v>
      </c>
      <c r="N375" s="265"/>
      <c r="O375" s="265"/>
      <c r="P375" s="265"/>
      <c r="Q375" s="265"/>
      <c r="R375" s="265"/>
      <c r="S375" s="265"/>
      <c r="T375" s="265"/>
      <c r="U375" s="265"/>
      <c r="V375" s="265"/>
      <c r="W375" s="265"/>
      <c r="X375" s="265"/>
      <c r="Y375" s="265"/>
      <c r="Z375" s="265"/>
    </row>
    <row r="376" customHeight="1" spans="1:26">
      <c r="A376" s="261" t="e">
        <f t="shared" si="18"/>
        <v>#VALUE!</v>
      </c>
      <c r="B376" s="262"/>
      <c r="C376" s="262"/>
      <c r="D376" s="263" t="s">
        <v>21</v>
      </c>
      <c r="E376" s="263" t="s">
        <v>3164</v>
      </c>
      <c r="F376" s="262">
        <v>2020</v>
      </c>
      <c r="G376" s="262" t="s">
        <v>1161</v>
      </c>
      <c r="H376" s="268" t="s">
        <v>1109</v>
      </c>
      <c r="I376" s="262">
        <v>220</v>
      </c>
      <c r="J376" s="265"/>
      <c r="K376" s="262" t="s">
        <v>25</v>
      </c>
      <c r="L376" s="265"/>
      <c r="M376" s="262">
        <v>10</v>
      </c>
      <c r="N376" s="265"/>
      <c r="O376" s="265"/>
      <c r="P376" s="265"/>
      <c r="Q376" s="265"/>
      <c r="R376" s="265"/>
      <c r="S376" s="265"/>
      <c r="T376" s="265"/>
      <c r="U376" s="265"/>
      <c r="V376" s="265"/>
      <c r="W376" s="265"/>
      <c r="X376" s="265"/>
      <c r="Y376" s="265"/>
      <c r="Z376" s="265"/>
    </row>
    <row r="377" customHeight="1" spans="1:26">
      <c r="A377" s="261">
        <f>'Drop 1 Baseball'!A339+1</f>
        <v>11731</v>
      </c>
      <c r="B377" s="262"/>
      <c r="C377" s="262"/>
      <c r="D377" s="263" t="s">
        <v>21</v>
      </c>
      <c r="E377" s="263" t="s">
        <v>3165</v>
      </c>
      <c r="F377" s="262">
        <v>2020</v>
      </c>
      <c r="G377" s="262" t="s">
        <v>909</v>
      </c>
      <c r="H377" s="268" t="s">
        <v>1330</v>
      </c>
      <c r="I377" s="264" t="s">
        <v>3166</v>
      </c>
      <c r="J377" s="262" t="s">
        <v>3167</v>
      </c>
      <c r="K377" s="262" t="s">
        <v>25</v>
      </c>
      <c r="L377" s="265"/>
      <c r="M377" s="262">
        <v>10</v>
      </c>
      <c r="N377" s="265"/>
      <c r="O377" s="265"/>
      <c r="P377" s="265"/>
      <c r="Q377" s="265"/>
      <c r="R377" s="265"/>
      <c r="S377" s="265"/>
      <c r="T377" s="265"/>
      <c r="U377" s="265"/>
      <c r="V377" s="265"/>
      <c r="W377" s="265"/>
      <c r="X377" s="265"/>
      <c r="Y377" s="265"/>
      <c r="Z377" s="265"/>
    </row>
    <row r="378" customHeight="1" spans="1:26">
      <c r="A378" s="261">
        <f t="shared" ref="A378:A379" si="19">A377+1</f>
        <v>11732</v>
      </c>
      <c r="B378" s="262"/>
      <c r="C378" s="262"/>
      <c r="D378" s="263" t="s">
        <v>21</v>
      </c>
      <c r="E378" s="263" t="s">
        <v>3168</v>
      </c>
      <c r="F378" s="262">
        <v>2020</v>
      </c>
      <c r="G378" s="262" t="s">
        <v>905</v>
      </c>
      <c r="H378" s="268" t="s">
        <v>3130</v>
      </c>
      <c r="I378" s="262">
        <v>328</v>
      </c>
      <c r="J378" s="265"/>
      <c r="K378" s="262" t="s">
        <v>25</v>
      </c>
      <c r="L378" s="265"/>
      <c r="M378" s="262">
        <v>10</v>
      </c>
      <c r="N378" s="265"/>
      <c r="O378" s="265"/>
      <c r="P378" s="265"/>
      <c r="Q378" s="265"/>
      <c r="R378" s="265"/>
      <c r="S378" s="265"/>
      <c r="T378" s="265"/>
      <c r="U378" s="265"/>
      <c r="V378" s="265"/>
      <c r="W378" s="265"/>
      <c r="X378" s="265"/>
      <c r="Y378" s="265"/>
      <c r="Z378" s="265"/>
    </row>
    <row r="379" customHeight="1" spans="1:26">
      <c r="A379" s="261">
        <f t="shared" si="19"/>
        <v>11733</v>
      </c>
      <c r="B379" s="262"/>
      <c r="C379" s="262"/>
      <c r="D379" s="263" t="s">
        <v>21</v>
      </c>
      <c r="E379" s="263" t="s">
        <v>3169</v>
      </c>
      <c r="F379" s="262">
        <v>2020</v>
      </c>
      <c r="G379" s="262" t="s">
        <v>905</v>
      </c>
      <c r="H379" s="268" t="s">
        <v>3170</v>
      </c>
      <c r="I379" s="262">
        <v>385</v>
      </c>
      <c r="J379" s="265"/>
      <c r="K379" s="262" t="s">
        <v>30</v>
      </c>
      <c r="L379" s="265"/>
      <c r="M379" s="262">
        <v>10</v>
      </c>
      <c r="N379" s="265"/>
      <c r="O379" s="265"/>
      <c r="P379" s="265"/>
      <c r="Q379" s="265"/>
      <c r="R379" s="265"/>
      <c r="S379" s="265"/>
      <c r="T379" s="265"/>
      <c r="U379" s="265"/>
      <c r="V379" s="265"/>
      <c r="W379" s="265"/>
      <c r="X379" s="265"/>
      <c r="Y379" s="265"/>
      <c r="Z379" s="265"/>
    </row>
    <row r="380" customHeight="1" spans="1:26">
      <c r="A380" s="261">
        <f>'Drop 1 BBALL'!A502+1</f>
        <v>11906</v>
      </c>
      <c r="B380" s="262"/>
      <c r="C380" s="262"/>
      <c r="D380" s="263" t="s">
        <v>21</v>
      </c>
      <c r="E380" s="263" t="s">
        <v>3171</v>
      </c>
      <c r="F380" s="262">
        <v>2020</v>
      </c>
      <c r="G380" s="262" t="s">
        <v>786</v>
      </c>
      <c r="H380" s="262" t="s">
        <v>3172</v>
      </c>
      <c r="I380" s="262">
        <v>385</v>
      </c>
      <c r="J380" s="265"/>
      <c r="K380" s="262" t="s">
        <v>25</v>
      </c>
      <c r="L380" s="265"/>
      <c r="M380" s="262">
        <v>10</v>
      </c>
      <c r="N380" s="265"/>
      <c r="O380" s="265"/>
      <c r="P380" s="265"/>
      <c r="Q380" s="265"/>
      <c r="R380" s="265"/>
      <c r="S380" s="265"/>
      <c r="T380" s="265"/>
      <c r="U380" s="265"/>
      <c r="V380" s="265"/>
      <c r="W380" s="265"/>
      <c r="X380" s="265"/>
      <c r="Y380" s="265"/>
      <c r="Z380" s="265"/>
    </row>
    <row r="381" customHeight="1" spans="1:26">
      <c r="A381" s="261">
        <f t="shared" ref="A381:A392" si="20">A380+1</f>
        <v>11907</v>
      </c>
      <c r="B381" s="262"/>
      <c r="C381" s="262"/>
      <c r="D381" s="263" t="s">
        <v>21</v>
      </c>
      <c r="E381" s="263" t="s">
        <v>3173</v>
      </c>
      <c r="F381" s="262">
        <v>2020</v>
      </c>
      <c r="G381" s="262" t="s">
        <v>853</v>
      </c>
      <c r="H381" s="262" t="s">
        <v>3174</v>
      </c>
      <c r="I381" s="262">
        <v>246</v>
      </c>
      <c r="J381" s="262" t="s">
        <v>898</v>
      </c>
      <c r="K381" s="262" t="s">
        <v>25</v>
      </c>
      <c r="L381" s="265"/>
      <c r="M381" s="262">
        <v>10</v>
      </c>
      <c r="N381" s="265"/>
      <c r="O381" s="265"/>
      <c r="P381" s="265"/>
      <c r="Q381" s="265"/>
      <c r="R381" s="265"/>
      <c r="S381" s="265"/>
      <c r="T381" s="265"/>
      <c r="U381" s="265"/>
      <c r="V381" s="265"/>
      <c r="W381" s="265"/>
      <c r="X381" s="265"/>
      <c r="Y381" s="265"/>
      <c r="Z381" s="265"/>
    </row>
    <row r="382" customHeight="1" spans="1:26">
      <c r="A382" s="261">
        <f t="shared" si="20"/>
        <v>11908</v>
      </c>
      <c r="B382" s="262"/>
      <c r="C382" s="262"/>
      <c r="D382" s="263" t="s">
        <v>16</v>
      </c>
      <c r="E382" s="263" t="s">
        <v>3175</v>
      </c>
      <c r="F382" s="262">
        <v>2020</v>
      </c>
      <c r="G382" s="262" t="s">
        <v>90</v>
      </c>
      <c r="H382" s="262" t="s">
        <v>3176</v>
      </c>
      <c r="I382" s="262">
        <v>362</v>
      </c>
      <c r="J382" s="265"/>
      <c r="K382" s="262" t="s">
        <v>60</v>
      </c>
      <c r="L382" s="265"/>
      <c r="M382" s="262">
        <v>10</v>
      </c>
      <c r="N382" s="265"/>
      <c r="O382" s="265"/>
      <c r="P382" s="265"/>
      <c r="Q382" s="265"/>
      <c r="R382" s="265"/>
      <c r="S382" s="265"/>
      <c r="T382" s="265"/>
      <c r="U382" s="265"/>
      <c r="V382" s="265"/>
      <c r="W382" s="265"/>
      <c r="X382" s="265"/>
      <c r="Y382" s="265"/>
      <c r="Z382" s="265"/>
    </row>
    <row r="383" customHeight="1" spans="1:26">
      <c r="A383" s="261">
        <f t="shared" si="20"/>
        <v>11909</v>
      </c>
      <c r="B383" s="262"/>
      <c r="C383" s="262"/>
      <c r="D383" s="263" t="s">
        <v>16</v>
      </c>
      <c r="E383" s="263" t="s">
        <v>3177</v>
      </c>
      <c r="F383" s="262">
        <v>2020</v>
      </c>
      <c r="G383" s="262" t="s">
        <v>956</v>
      </c>
      <c r="H383" s="262" t="s">
        <v>3178</v>
      </c>
      <c r="I383" s="262">
        <v>203</v>
      </c>
      <c r="J383" s="262" t="s">
        <v>3179</v>
      </c>
      <c r="K383" s="262" t="s">
        <v>60</v>
      </c>
      <c r="L383" s="265"/>
      <c r="M383" s="262">
        <v>10</v>
      </c>
      <c r="N383" s="265"/>
      <c r="O383" s="265"/>
      <c r="P383" s="265"/>
      <c r="Q383" s="265"/>
      <c r="R383" s="265"/>
      <c r="S383" s="265"/>
      <c r="T383" s="265"/>
      <c r="U383" s="265"/>
      <c r="V383" s="265"/>
      <c r="W383" s="265"/>
      <c r="X383" s="265"/>
      <c r="Y383" s="265"/>
      <c r="Z383" s="265"/>
    </row>
    <row r="384" customHeight="1" spans="1:26">
      <c r="A384" s="261">
        <f t="shared" si="20"/>
        <v>11910</v>
      </c>
      <c r="B384" s="262"/>
      <c r="C384" s="262"/>
      <c r="D384" s="263" t="s">
        <v>16</v>
      </c>
      <c r="E384" s="263" t="s">
        <v>3180</v>
      </c>
      <c r="F384" s="262">
        <v>2020</v>
      </c>
      <c r="G384" s="262" t="s">
        <v>3181</v>
      </c>
      <c r="H384" s="262" t="s">
        <v>859</v>
      </c>
      <c r="I384" s="262" t="s">
        <v>3182</v>
      </c>
      <c r="J384" s="265"/>
      <c r="K384" s="262" t="s">
        <v>60</v>
      </c>
      <c r="L384" s="265"/>
      <c r="M384" s="262">
        <v>10</v>
      </c>
      <c r="N384" s="265"/>
      <c r="O384" s="265"/>
      <c r="P384" s="265"/>
      <c r="Q384" s="265"/>
      <c r="R384" s="265"/>
      <c r="S384" s="265"/>
      <c r="T384" s="265"/>
      <c r="U384" s="265"/>
      <c r="V384" s="265"/>
      <c r="W384" s="265"/>
      <c r="X384" s="265"/>
      <c r="Y384" s="265"/>
      <c r="Z384" s="265"/>
    </row>
    <row r="385" customHeight="1" spans="1:26">
      <c r="A385" s="261">
        <f t="shared" si="20"/>
        <v>11911</v>
      </c>
      <c r="B385" s="262"/>
      <c r="C385" s="262"/>
      <c r="D385" s="263" t="s">
        <v>16</v>
      </c>
      <c r="E385" s="263" t="s">
        <v>3183</v>
      </c>
      <c r="F385" s="262">
        <v>2020</v>
      </c>
      <c r="G385" s="262" t="s">
        <v>119</v>
      </c>
      <c r="H385" s="262" t="s">
        <v>854</v>
      </c>
      <c r="I385" s="262" t="s">
        <v>3184</v>
      </c>
      <c r="J385" s="262" t="s">
        <v>3185</v>
      </c>
      <c r="K385" s="262" t="s">
        <v>63</v>
      </c>
      <c r="L385" s="265"/>
      <c r="M385" s="262">
        <v>10</v>
      </c>
      <c r="N385" s="265"/>
      <c r="O385" s="265"/>
      <c r="P385" s="265"/>
      <c r="Q385" s="265"/>
      <c r="R385" s="265"/>
      <c r="S385" s="265"/>
      <c r="T385" s="265"/>
      <c r="U385" s="265"/>
      <c r="V385" s="265"/>
      <c r="W385" s="265"/>
      <c r="X385" s="265"/>
      <c r="Y385" s="265"/>
      <c r="Z385" s="265"/>
    </row>
    <row r="386" customHeight="1" spans="1:26">
      <c r="A386" s="261">
        <f t="shared" si="20"/>
        <v>11912</v>
      </c>
      <c r="B386" s="262"/>
      <c r="C386" s="262"/>
      <c r="D386" s="263" t="s">
        <v>16</v>
      </c>
      <c r="E386" s="263" t="s">
        <v>3186</v>
      </c>
      <c r="F386" s="262">
        <v>2020</v>
      </c>
      <c r="G386" s="262" t="s">
        <v>956</v>
      </c>
      <c r="H386" s="262" t="s">
        <v>854</v>
      </c>
      <c r="I386" s="262">
        <v>204</v>
      </c>
      <c r="J386" s="262" t="s">
        <v>842</v>
      </c>
      <c r="K386" s="262" t="s">
        <v>63</v>
      </c>
      <c r="L386" s="265"/>
      <c r="M386" s="262">
        <v>10</v>
      </c>
      <c r="N386" s="265"/>
      <c r="O386" s="265"/>
      <c r="P386" s="265"/>
      <c r="Q386" s="265"/>
      <c r="R386" s="265"/>
      <c r="S386" s="265"/>
      <c r="T386" s="265"/>
      <c r="U386" s="265"/>
      <c r="V386" s="265"/>
      <c r="W386" s="265"/>
      <c r="X386" s="265"/>
      <c r="Y386" s="265"/>
      <c r="Z386" s="265"/>
    </row>
    <row r="387" customHeight="1" spans="1:26">
      <c r="A387" s="261">
        <f t="shared" si="20"/>
        <v>11913</v>
      </c>
      <c r="B387" s="262"/>
      <c r="C387" s="262"/>
      <c r="D387" s="263" t="s">
        <v>16</v>
      </c>
      <c r="E387" s="263" t="s">
        <v>3187</v>
      </c>
      <c r="F387" s="262">
        <v>2020</v>
      </c>
      <c r="G387" s="262" t="s">
        <v>3188</v>
      </c>
      <c r="H387" s="262" t="s">
        <v>854</v>
      </c>
      <c r="I387" s="262">
        <v>214</v>
      </c>
      <c r="J387" s="262" t="s">
        <v>1311</v>
      </c>
      <c r="K387" s="262" t="s">
        <v>20</v>
      </c>
      <c r="L387" s="265"/>
      <c r="M387" s="262">
        <v>10</v>
      </c>
      <c r="N387" s="265"/>
      <c r="O387" s="265"/>
      <c r="P387" s="265"/>
      <c r="Q387" s="265"/>
      <c r="R387" s="265"/>
      <c r="S387" s="265"/>
      <c r="T387" s="265"/>
      <c r="U387" s="265"/>
      <c r="V387" s="265"/>
      <c r="W387" s="265"/>
      <c r="X387" s="265"/>
      <c r="Y387" s="265"/>
      <c r="Z387" s="265"/>
    </row>
    <row r="388" customHeight="1" spans="1:26">
      <c r="A388" s="261">
        <f t="shared" si="20"/>
        <v>11914</v>
      </c>
      <c r="B388" s="262"/>
      <c r="C388" s="262"/>
      <c r="D388" s="263" t="s">
        <v>21</v>
      </c>
      <c r="E388" s="263" t="s">
        <v>3189</v>
      </c>
      <c r="F388" s="262">
        <v>2020</v>
      </c>
      <c r="G388" s="262" t="s">
        <v>853</v>
      </c>
      <c r="H388" s="262" t="s">
        <v>1330</v>
      </c>
      <c r="I388" s="262">
        <v>206</v>
      </c>
      <c r="J388" s="262" t="s">
        <v>932</v>
      </c>
      <c r="K388" s="262" t="s">
        <v>72</v>
      </c>
      <c r="L388" s="265"/>
      <c r="M388" s="262">
        <v>10</v>
      </c>
      <c r="N388" s="265"/>
      <c r="O388" s="265"/>
      <c r="P388" s="265"/>
      <c r="Q388" s="265"/>
      <c r="R388" s="265"/>
      <c r="S388" s="265"/>
      <c r="T388" s="265"/>
      <c r="U388" s="265"/>
      <c r="V388" s="265"/>
      <c r="W388" s="265"/>
      <c r="X388" s="265"/>
      <c r="Y388" s="265"/>
      <c r="Z388" s="265"/>
    </row>
    <row r="389" customHeight="1" spans="1:26">
      <c r="A389" s="261">
        <f t="shared" si="20"/>
        <v>11915</v>
      </c>
      <c r="B389" s="262"/>
      <c r="C389" s="262"/>
      <c r="D389" s="263" t="s">
        <v>21</v>
      </c>
      <c r="E389" s="263" t="s">
        <v>3190</v>
      </c>
      <c r="F389" s="262">
        <v>2020</v>
      </c>
      <c r="G389" s="262" t="s">
        <v>884</v>
      </c>
      <c r="H389" s="262" t="s">
        <v>1330</v>
      </c>
      <c r="I389" s="262">
        <v>206</v>
      </c>
      <c r="J389" s="265"/>
      <c r="K389" s="262" t="s">
        <v>25</v>
      </c>
      <c r="L389" s="265"/>
      <c r="M389" s="262">
        <v>10</v>
      </c>
      <c r="N389" s="265"/>
      <c r="O389" s="265"/>
      <c r="P389" s="265"/>
      <c r="Q389" s="265"/>
      <c r="R389" s="265"/>
      <c r="S389" s="265"/>
      <c r="T389" s="265"/>
      <c r="U389" s="265"/>
      <c r="V389" s="265"/>
      <c r="W389" s="265"/>
      <c r="X389" s="265"/>
      <c r="Y389" s="265"/>
      <c r="Z389" s="265"/>
    </row>
    <row r="390" customHeight="1" spans="1:26">
      <c r="A390" s="261">
        <f t="shared" si="20"/>
        <v>11916</v>
      </c>
      <c r="B390" s="262"/>
      <c r="C390" s="262"/>
      <c r="D390" s="263" t="s">
        <v>21</v>
      </c>
      <c r="E390" s="263" t="s">
        <v>3191</v>
      </c>
      <c r="F390" s="262">
        <v>2020</v>
      </c>
      <c r="G390" s="262" t="s">
        <v>884</v>
      </c>
      <c r="H390" s="262" t="s">
        <v>1330</v>
      </c>
      <c r="I390" s="262">
        <v>206</v>
      </c>
      <c r="J390" s="265"/>
      <c r="K390" s="262" t="s">
        <v>25</v>
      </c>
      <c r="L390" s="265"/>
      <c r="M390" s="262">
        <v>10</v>
      </c>
      <c r="N390" s="265"/>
      <c r="O390" s="265"/>
      <c r="P390" s="265"/>
      <c r="Q390" s="265"/>
      <c r="R390" s="265"/>
      <c r="S390" s="265"/>
      <c r="T390" s="265"/>
      <c r="U390" s="265"/>
      <c r="V390" s="265"/>
      <c r="W390" s="265"/>
      <c r="X390" s="265"/>
      <c r="Y390" s="265"/>
      <c r="Z390" s="265"/>
    </row>
    <row r="391" customHeight="1" spans="1:26">
      <c r="A391" s="261">
        <f t="shared" si="20"/>
        <v>11917</v>
      </c>
      <c r="B391" s="262"/>
      <c r="C391" s="262"/>
      <c r="D391" s="263" t="s">
        <v>21</v>
      </c>
      <c r="E391" s="263" t="s">
        <v>3192</v>
      </c>
      <c r="F391" s="262">
        <v>2020</v>
      </c>
      <c r="G391" s="262" t="s">
        <v>853</v>
      </c>
      <c r="H391" s="262" t="s">
        <v>3193</v>
      </c>
      <c r="I391" s="262">
        <v>144</v>
      </c>
      <c r="J391" s="262" t="s">
        <v>898</v>
      </c>
      <c r="K391" s="262" t="s">
        <v>25</v>
      </c>
      <c r="L391" s="265"/>
      <c r="M391" s="262">
        <v>10</v>
      </c>
      <c r="N391" s="265"/>
      <c r="O391" s="265"/>
      <c r="P391" s="265"/>
      <c r="Q391" s="265"/>
      <c r="R391" s="265"/>
      <c r="S391" s="265"/>
      <c r="T391" s="265"/>
      <c r="U391" s="265"/>
      <c r="V391" s="265"/>
      <c r="W391" s="265"/>
      <c r="X391" s="265"/>
      <c r="Y391" s="265"/>
      <c r="Z391" s="265"/>
    </row>
    <row r="392" customHeight="1" spans="1:26">
      <c r="A392" s="261">
        <f t="shared" si="20"/>
        <v>11918</v>
      </c>
      <c r="B392" s="262"/>
      <c r="C392" s="262"/>
      <c r="D392" s="263" t="s">
        <v>21</v>
      </c>
      <c r="E392" s="263" t="s">
        <v>3194</v>
      </c>
      <c r="F392" s="262">
        <v>2020</v>
      </c>
      <c r="G392" s="262" t="s">
        <v>786</v>
      </c>
      <c r="H392" s="262" t="s">
        <v>1438</v>
      </c>
      <c r="I392" s="262">
        <v>326</v>
      </c>
      <c r="J392" s="262" t="s">
        <v>3162</v>
      </c>
      <c r="K392" s="262" t="s">
        <v>72</v>
      </c>
      <c r="L392" s="265"/>
      <c r="M392" s="262">
        <v>10</v>
      </c>
      <c r="N392" s="265"/>
      <c r="O392" s="265"/>
      <c r="P392" s="265"/>
      <c r="Q392" s="265"/>
      <c r="R392" s="265"/>
      <c r="S392" s="265"/>
      <c r="T392" s="265"/>
      <c r="U392" s="265"/>
      <c r="V392" s="265"/>
      <c r="W392" s="265"/>
      <c r="X392" s="265"/>
      <c r="Y392" s="265"/>
      <c r="Z392" s="265"/>
    </row>
    <row r="393" customHeight="1" spans="1:26">
      <c r="A393" s="261" t="e">
        <f>'Drop 1 Baseball'!A372+1</f>
        <v>#VALUE!</v>
      </c>
      <c r="B393" s="262"/>
      <c r="C393" s="262"/>
      <c r="D393" s="263" t="s">
        <v>21</v>
      </c>
      <c r="E393" s="263" t="s">
        <v>3195</v>
      </c>
      <c r="F393" s="262">
        <v>2020</v>
      </c>
      <c r="G393" s="262" t="s">
        <v>853</v>
      </c>
      <c r="H393" s="262" t="s">
        <v>3099</v>
      </c>
      <c r="I393" s="262">
        <v>113</v>
      </c>
      <c r="J393" s="262" t="s">
        <v>920</v>
      </c>
      <c r="K393" s="262" t="s">
        <v>25</v>
      </c>
      <c r="L393" s="265"/>
      <c r="M393" s="262">
        <v>10</v>
      </c>
      <c r="N393" s="265"/>
      <c r="O393" s="265"/>
      <c r="P393" s="265"/>
      <c r="Q393" s="265"/>
      <c r="R393" s="265"/>
      <c r="S393" s="265"/>
      <c r="T393" s="265"/>
      <c r="U393" s="265"/>
      <c r="V393" s="265"/>
      <c r="W393" s="265"/>
      <c r="X393" s="265"/>
      <c r="Y393" s="265"/>
      <c r="Z393" s="265"/>
    </row>
    <row r="394" customHeight="1" spans="1:26">
      <c r="A394" s="261" t="e">
        <f t="shared" ref="A394:A401" si="21">A393+1</f>
        <v>#VALUE!</v>
      </c>
      <c r="B394" s="262"/>
      <c r="C394" s="262"/>
      <c r="D394" s="263" t="s">
        <v>21</v>
      </c>
      <c r="E394" s="263" t="s">
        <v>3196</v>
      </c>
      <c r="F394" s="262">
        <v>2020</v>
      </c>
      <c r="G394" s="262" t="s">
        <v>786</v>
      </c>
      <c r="H394" s="262" t="s">
        <v>1412</v>
      </c>
      <c r="I394" s="262">
        <v>71</v>
      </c>
      <c r="J394" s="262" t="s">
        <v>3162</v>
      </c>
      <c r="K394" s="262" t="s">
        <v>72</v>
      </c>
      <c r="L394" s="265"/>
      <c r="M394" s="262">
        <v>10</v>
      </c>
      <c r="N394" s="265"/>
      <c r="O394" s="265"/>
      <c r="P394" s="265"/>
      <c r="Q394" s="265"/>
      <c r="R394" s="265"/>
      <c r="S394" s="265"/>
      <c r="T394" s="265"/>
      <c r="U394" s="265"/>
      <c r="V394" s="265"/>
      <c r="W394" s="265"/>
      <c r="X394" s="265"/>
      <c r="Y394" s="265"/>
      <c r="Z394" s="265"/>
    </row>
    <row r="395" customHeight="1" spans="1:26">
      <c r="A395" s="261" t="e">
        <f t="shared" si="21"/>
        <v>#VALUE!</v>
      </c>
      <c r="B395" s="262"/>
      <c r="C395" s="262"/>
      <c r="D395" s="263" t="s">
        <v>21</v>
      </c>
      <c r="E395" s="263" t="s">
        <v>3197</v>
      </c>
      <c r="F395" s="262">
        <v>2020</v>
      </c>
      <c r="G395" s="262" t="s">
        <v>853</v>
      </c>
      <c r="H395" s="262" t="s">
        <v>3198</v>
      </c>
      <c r="I395" s="262">
        <v>160</v>
      </c>
      <c r="J395" s="262" t="s">
        <v>898</v>
      </c>
      <c r="K395" s="262" t="s">
        <v>25</v>
      </c>
      <c r="L395" s="265"/>
      <c r="M395" s="262">
        <v>10</v>
      </c>
      <c r="N395" s="265"/>
      <c r="O395" s="265"/>
      <c r="P395" s="265"/>
      <c r="Q395" s="265"/>
      <c r="R395" s="265"/>
      <c r="S395" s="265"/>
      <c r="T395" s="265"/>
      <c r="U395" s="265"/>
      <c r="V395" s="265"/>
      <c r="W395" s="265"/>
      <c r="X395" s="265"/>
      <c r="Y395" s="265"/>
      <c r="Z395" s="265"/>
    </row>
    <row r="396" customHeight="1" spans="1:26">
      <c r="A396" s="261" t="e">
        <f t="shared" si="21"/>
        <v>#VALUE!</v>
      </c>
      <c r="B396" s="262"/>
      <c r="C396" s="262"/>
      <c r="D396" s="263" t="s">
        <v>21</v>
      </c>
      <c r="E396" s="263" t="s">
        <v>3199</v>
      </c>
      <c r="F396" s="262">
        <v>2020</v>
      </c>
      <c r="G396" s="262" t="s">
        <v>853</v>
      </c>
      <c r="H396" s="262" t="s">
        <v>3200</v>
      </c>
      <c r="I396" s="262">
        <v>62</v>
      </c>
      <c r="J396" s="262" t="s">
        <v>884</v>
      </c>
      <c r="K396" s="262" t="s">
        <v>72</v>
      </c>
      <c r="L396" s="265"/>
      <c r="M396" s="262">
        <v>10</v>
      </c>
      <c r="N396" s="265"/>
      <c r="O396" s="265"/>
      <c r="P396" s="265"/>
      <c r="Q396" s="265"/>
      <c r="R396" s="265"/>
      <c r="S396" s="265"/>
      <c r="T396" s="265"/>
      <c r="U396" s="265"/>
      <c r="V396" s="265"/>
      <c r="W396" s="265"/>
      <c r="X396" s="265"/>
      <c r="Y396" s="265"/>
      <c r="Z396" s="265"/>
    </row>
    <row r="397" customHeight="1" spans="1:26">
      <c r="A397" s="261" t="e">
        <f t="shared" si="21"/>
        <v>#VALUE!</v>
      </c>
      <c r="B397" s="262"/>
      <c r="C397" s="262"/>
      <c r="D397" s="263" t="s">
        <v>21</v>
      </c>
      <c r="E397" s="263" t="s">
        <v>3201</v>
      </c>
      <c r="F397" s="262">
        <v>2020</v>
      </c>
      <c r="G397" s="262" t="s">
        <v>884</v>
      </c>
      <c r="H397" s="262" t="s">
        <v>835</v>
      </c>
      <c r="I397" s="262">
        <v>211</v>
      </c>
      <c r="J397" s="265"/>
      <c r="K397" s="262" t="s">
        <v>25</v>
      </c>
      <c r="L397" s="265"/>
      <c r="M397" s="262">
        <v>10</v>
      </c>
      <c r="N397" s="265"/>
      <c r="O397" s="265"/>
      <c r="P397" s="265"/>
      <c r="Q397" s="265"/>
      <c r="R397" s="265"/>
      <c r="S397" s="265"/>
      <c r="T397" s="265"/>
      <c r="U397" s="265"/>
      <c r="V397" s="265"/>
      <c r="W397" s="265"/>
      <c r="X397" s="265"/>
      <c r="Y397" s="265"/>
      <c r="Z397" s="265"/>
    </row>
    <row r="398" customHeight="1" spans="1:26">
      <c r="A398" s="261" t="e">
        <f t="shared" si="21"/>
        <v>#VALUE!</v>
      </c>
      <c r="B398" s="262"/>
      <c r="C398" s="262"/>
      <c r="D398" s="263" t="s">
        <v>21</v>
      </c>
      <c r="E398" s="263" t="s">
        <v>3202</v>
      </c>
      <c r="F398" s="262">
        <v>2020</v>
      </c>
      <c r="G398" s="262" t="s">
        <v>853</v>
      </c>
      <c r="H398" s="262" t="s">
        <v>835</v>
      </c>
      <c r="I398" s="262">
        <v>211</v>
      </c>
      <c r="J398" s="265"/>
      <c r="K398" s="262" t="s">
        <v>25</v>
      </c>
      <c r="L398" s="265"/>
      <c r="M398" s="262">
        <v>10</v>
      </c>
      <c r="N398" s="265"/>
      <c r="O398" s="265"/>
      <c r="P398" s="265"/>
      <c r="Q398" s="265"/>
      <c r="R398" s="265"/>
      <c r="S398" s="265"/>
      <c r="T398" s="265"/>
      <c r="U398" s="265"/>
      <c r="V398" s="265"/>
      <c r="W398" s="265"/>
      <c r="X398" s="265"/>
      <c r="Y398" s="265"/>
      <c r="Z398" s="265"/>
    </row>
    <row r="399" customHeight="1" spans="1:26">
      <c r="A399" s="261" t="e">
        <f t="shared" si="21"/>
        <v>#VALUE!</v>
      </c>
      <c r="B399" s="262"/>
      <c r="C399" s="262"/>
      <c r="D399" s="263" t="s">
        <v>21</v>
      </c>
      <c r="E399" s="263" t="s">
        <v>3203</v>
      </c>
      <c r="F399" s="262">
        <v>2020</v>
      </c>
      <c r="G399" s="262" t="s">
        <v>853</v>
      </c>
      <c r="H399" s="262" t="s">
        <v>3204</v>
      </c>
      <c r="I399" s="262">
        <v>105</v>
      </c>
      <c r="J399" s="262" t="s">
        <v>884</v>
      </c>
      <c r="K399" s="262" t="s">
        <v>30</v>
      </c>
      <c r="L399" s="265"/>
      <c r="M399" s="262">
        <v>10</v>
      </c>
      <c r="N399" s="265"/>
      <c r="O399" s="265"/>
      <c r="P399" s="265"/>
      <c r="Q399" s="265"/>
      <c r="R399" s="265"/>
      <c r="S399" s="265"/>
      <c r="T399" s="265"/>
      <c r="U399" s="265"/>
      <c r="V399" s="265"/>
      <c r="W399" s="265"/>
      <c r="X399" s="265"/>
      <c r="Y399" s="265"/>
      <c r="Z399" s="265"/>
    </row>
    <row r="400" customHeight="1" spans="1:26">
      <c r="A400" s="261" t="e">
        <f t="shared" si="21"/>
        <v>#VALUE!</v>
      </c>
      <c r="B400" s="262"/>
      <c r="C400" s="262"/>
      <c r="D400" s="263" t="s">
        <v>21</v>
      </c>
      <c r="E400" s="263" t="s">
        <v>3205</v>
      </c>
      <c r="F400" s="262">
        <v>2020</v>
      </c>
      <c r="G400" s="262" t="s">
        <v>884</v>
      </c>
      <c r="H400" s="262" t="s">
        <v>922</v>
      </c>
      <c r="I400" s="262">
        <v>297</v>
      </c>
      <c r="J400" s="265"/>
      <c r="K400" s="262" t="s">
        <v>25</v>
      </c>
      <c r="L400" s="265"/>
      <c r="M400" s="262">
        <v>10</v>
      </c>
      <c r="N400" s="265"/>
      <c r="O400" s="265"/>
      <c r="P400" s="265"/>
      <c r="Q400" s="265"/>
      <c r="R400" s="265"/>
      <c r="S400" s="265"/>
      <c r="T400" s="265"/>
      <c r="U400" s="265"/>
      <c r="V400" s="265"/>
      <c r="W400" s="265"/>
      <c r="X400" s="265"/>
      <c r="Y400" s="265"/>
      <c r="Z400" s="265"/>
    </row>
    <row r="401" customHeight="1" spans="1:26">
      <c r="A401" s="261" t="e">
        <f t="shared" si="21"/>
        <v>#VALUE!</v>
      </c>
      <c r="B401" s="262"/>
      <c r="C401" s="262"/>
      <c r="D401" s="263" t="s">
        <v>21</v>
      </c>
      <c r="E401" s="263" t="s">
        <v>3206</v>
      </c>
      <c r="F401" s="262">
        <v>2020</v>
      </c>
      <c r="G401" s="262" t="s">
        <v>853</v>
      </c>
      <c r="H401" s="262" t="s">
        <v>3207</v>
      </c>
      <c r="I401" s="262">
        <v>14</v>
      </c>
      <c r="J401" s="262" t="s">
        <v>884</v>
      </c>
      <c r="K401" s="262" t="s">
        <v>30</v>
      </c>
      <c r="L401" s="265"/>
      <c r="M401" s="262">
        <v>10</v>
      </c>
      <c r="N401" s="265"/>
      <c r="O401" s="265"/>
      <c r="P401" s="265"/>
      <c r="Q401" s="265"/>
      <c r="R401" s="265"/>
      <c r="S401" s="265"/>
      <c r="T401" s="265"/>
      <c r="U401" s="265"/>
      <c r="V401" s="265"/>
      <c r="W401" s="265"/>
      <c r="X401" s="265"/>
      <c r="Y401" s="265"/>
      <c r="Z401" s="265"/>
    </row>
    <row r="402" customHeight="1" spans="1:26">
      <c r="A402" s="261" t="e">
        <f>'Drop 1 BBALL'!A525+1</f>
        <v>#VALUE!</v>
      </c>
      <c r="B402" s="262"/>
      <c r="C402" s="262"/>
      <c r="D402" s="263" t="s">
        <v>21</v>
      </c>
      <c r="E402" s="263" t="s">
        <v>3208</v>
      </c>
      <c r="F402" s="262">
        <v>2018</v>
      </c>
      <c r="G402" s="262" t="s">
        <v>3209</v>
      </c>
      <c r="H402" s="262" t="s">
        <v>3210</v>
      </c>
      <c r="I402" s="262">
        <v>101</v>
      </c>
      <c r="J402" s="262" t="s">
        <v>955</v>
      </c>
      <c r="K402" s="262" t="s">
        <v>25</v>
      </c>
      <c r="L402" s="265"/>
      <c r="M402" s="262">
        <v>10</v>
      </c>
      <c r="N402" s="265"/>
      <c r="O402" s="265"/>
      <c r="P402" s="265"/>
      <c r="Q402" s="265"/>
      <c r="R402" s="265"/>
      <c r="S402" s="265"/>
      <c r="T402" s="265"/>
      <c r="U402" s="265"/>
      <c r="V402" s="265"/>
      <c r="W402" s="265"/>
      <c r="X402" s="265"/>
      <c r="Y402" s="265"/>
      <c r="Z402" s="265"/>
    </row>
    <row r="403" customHeight="1" spans="1:26">
      <c r="A403" s="261" t="e">
        <f t="shared" ref="A403:A404" si="22">A402+1</f>
        <v>#VALUE!</v>
      </c>
      <c r="B403" s="262"/>
      <c r="C403" s="262"/>
      <c r="D403" s="263" t="s">
        <v>16</v>
      </c>
      <c r="E403" s="263" t="s">
        <v>3211</v>
      </c>
      <c r="F403" s="262">
        <v>2021</v>
      </c>
      <c r="G403" s="262" t="s">
        <v>945</v>
      </c>
      <c r="H403" s="262" t="s">
        <v>1553</v>
      </c>
      <c r="I403" s="262">
        <v>234</v>
      </c>
      <c r="J403" s="262" t="s">
        <v>3212</v>
      </c>
      <c r="K403" s="262" t="s">
        <v>20</v>
      </c>
      <c r="L403" s="265"/>
      <c r="M403" s="262">
        <v>10</v>
      </c>
      <c r="N403" s="265"/>
      <c r="O403" s="265"/>
      <c r="P403" s="265"/>
      <c r="Q403" s="265"/>
      <c r="R403" s="265"/>
      <c r="S403" s="265"/>
      <c r="T403" s="265"/>
      <c r="U403" s="265"/>
      <c r="V403" s="265"/>
      <c r="W403" s="265"/>
      <c r="X403" s="265"/>
      <c r="Y403" s="265"/>
      <c r="Z403" s="265"/>
    </row>
    <row r="404" customHeight="1" spans="1:13">
      <c r="A404" s="162" t="e">
        <f t="shared" si="22"/>
        <v>#VALUE!</v>
      </c>
      <c r="B404" s="3"/>
      <c r="C404" s="3"/>
      <c r="D404" s="91" t="s">
        <v>16</v>
      </c>
      <c r="E404" s="91" t="s">
        <v>3213</v>
      </c>
      <c r="F404" s="3">
        <v>2021</v>
      </c>
      <c r="G404" s="3" t="s">
        <v>945</v>
      </c>
      <c r="H404" s="3" t="s">
        <v>3214</v>
      </c>
      <c r="I404" s="3">
        <v>207</v>
      </c>
      <c r="J404" s="3" t="s">
        <v>319</v>
      </c>
      <c r="K404" s="3" t="s">
        <v>20</v>
      </c>
      <c r="M404" s="3">
        <v>10</v>
      </c>
    </row>
    <row r="405" customHeight="1" spans="1:13">
      <c r="A405" s="162">
        <f>'Drop 1 BBALL'!A530+1</f>
        <v>11106</v>
      </c>
      <c r="B405" s="3"/>
      <c r="C405" s="3"/>
      <c r="D405" s="91" t="s">
        <v>16</v>
      </c>
      <c r="E405" s="91" t="s">
        <v>3215</v>
      </c>
      <c r="F405" s="3">
        <v>2005</v>
      </c>
      <c r="G405" s="3" t="s">
        <v>505</v>
      </c>
      <c r="H405" s="3" t="s">
        <v>1757</v>
      </c>
      <c r="I405" s="3">
        <v>27</v>
      </c>
      <c r="J405" s="3" t="s">
        <v>3216</v>
      </c>
      <c r="K405" s="3" t="s">
        <v>63</v>
      </c>
      <c r="M405" s="3">
        <v>10</v>
      </c>
    </row>
    <row r="406" customHeight="1" spans="1:13">
      <c r="A406" s="162">
        <f t="shared" ref="A406:A423" si="23">A405+1</f>
        <v>11107</v>
      </c>
      <c r="B406" s="3"/>
      <c r="C406" s="3"/>
      <c r="D406" s="91" t="s">
        <v>21</v>
      </c>
      <c r="E406" s="91" t="s">
        <v>3217</v>
      </c>
      <c r="F406" s="3">
        <v>2013</v>
      </c>
      <c r="G406" s="3" t="s">
        <v>237</v>
      </c>
      <c r="H406" s="3" t="s">
        <v>1081</v>
      </c>
      <c r="I406" s="3">
        <v>19</v>
      </c>
      <c r="K406" s="3" t="s">
        <v>72</v>
      </c>
      <c r="M406" s="3">
        <v>10</v>
      </c>
    </row>
    <row r="407" customHeight="1" spans="1:13">
      <c r="A407" s="162">
        <f t="shared" si="23"/>
        <v>11108</v>
      </c>
      <c r="B407" s="3"/>
      <c r="C407" s="3"/>
      <c r="D407" s="91" t="s">
        <v>21</v>
      </c>
      <c r="E407" s="91" t="s">
        <v>3218</v>
      </c>
      <c r="F407" s="3">
        <v>2013</v>
      </c>
      <c r="G407" s="3" t="s">
        <v>237</v>
      </c>
      <c r="H407" s="3" t="s">
        <v>1081</v>
      </c>
      <c r="I407" s="3">
        <v>19</v>
      </c>
      <c r="K407" s="3" t="s">
        <v>72</v>
      </c>
      <c r="M407" s="3">
        <v>10</v>
      </c>
    </row>
    <row r="408" customHeight="1" spans="1:26">
      <c r="A408" s="261">
        <f t="shared" si="23"/>
        <v>11109</v>
      </c>
      <c r="B408" s="262"/>
      <c r="C408" s="262"/>
      <c r="D408" s="263" t="s">
        <v>21</v>
      </c>
      <c r="E408" s="263" t="s">
        <v>3219</v>
      </c>
      <c r="F408" s="262">
        <v>2013</v>
      </c>
      <c r="G408" s="262" t="s">
        <v>237</v>
      </c>
      <c r="H408" s="262" t="s">
        <v>1081</v>
      </c>
      <c r="I408" s="262">
        <v>19</v>
      </c>
      <c r="J408" s="265"/>
      <c r="K408" s="262" t="s">
        <v>72</v>
      </c>
      <c r="L408" s="265"/>
      <c r="M408" s="262">
        <v>10</v>
      </c>
      <c r="N408" s="265"/>
      <c r="O408" s="265"/>
      <c r="P408" s="265"/>
      <c r="Q408" s="265"/>
      <c r="R408" s="265"/>
      <c r="S408" s="265"/>
      <c r="T408" s="265"/>
      <c r="U408" s="265"/>
      <c r="V408" s="265"/>
      <c r="W408" s="265"/>
      <c r="X408" s="265"/>
      <c r="Y408" s="265"/>
      <c r="Z408" s="265"/>
    </row>
    <row r="409" customHeight="1" spans="1:26">
      <c r="A409" s="261">
        <f t="shared" si="23"/>
        <v>11110</v>
      </c>
      <c r="B409" s="262"/>
      <c r="C409" s="262"/>
      <c r="D409" s="263" t="s">
        <v>21</v>
      </c>
      <c r="E409" s="263" t="s">
        <v>3220</v>
      </c>
      <c r="F409" s="262">
        <v>2013</v>
      </c>
      <c r="G409" s="262" t="s">
        <v>237</v>
      </c>
      <c r="H409" s="262" t="s">
        <v>1081</v>
      </c>
      <c r="I409" s="262">
        <v>19</v>
      </c>
      <c r="J409" s="265"/>
      <c r="K409" s="262" t="s">
        <v>72</v>
      </c>
      <c r="L409" s="265"/>
      <c r="M409" s="262">
        <v>10</v>
      </c>
      <c r="N409" s="265"/>
      <c r="O409" s="265"/>
      <c r="P409" s="265"/>
      <c r="Q409" s="265"/>
      <c r="R409" s="265"/>
      <c r="S409" s="265"/>
      <c r="T409" s="265"/>
      <c r="U409" s="265"/>
      <c r="V409" s="265"/>
      <c r="W409" s="265"/>
      <c r="X409" s="265"/>
      <c r="Y409" s="265"/>
      <c r="Z409" s="265"/>
    </row>
    <row r="410" customHeight="1" spans="1:13">
      <c r="A410" s="162">
        <f t="shared" si="23"/>
        <v>11111</v>
      </c>
      <c r="B410" s="3"/>
      <c r="C410" s="3"/>
      <c r="D410" s="91" t="s">
        <v>21</v>
      </c>
      <c r="E410" s="91" t="s">
        <v>3221</v>
      </c>
      <c r="F410" s="3">
        <v>2013</v>
      </c>
      <c r="G410" s="3" t="s">
        <v>237</v>
      </c>
      <c r="H410" s="3" t="s">
        <v>1081</v>
      </c>
      <c r="I410" s="3">
        <v>19</v>
      </c>
      <c r="K410" s="3" t="s">
        <v>72</v>
      </c>
      <c r="M410" s="3">
        <v>10</v>
      </c>
    </row>
    <row r="411" customHeight="1" spans="1:13">
      <c r="A411" s="162">
        <f t="shared" si="23"/>
        <v>11112</v>
      </c>
      <c r="B411" s="3"/>
      <c r="C411" s="3"/>
      <c r="D411" s="91" t="s">
        <v>21</v>
      </c>
      <c r="E411" s="91" t="s">
        <v>3222</v>
      </c>
      <c r="F411" s="3">
        <v>2013</v>
      </c>
      <c r="G411" s="3" t="s">
        <v>237</v>
      </c>
      <c r="H411" s="3" t="s">
        <v>1081</v>
      </c>
      <c r="I411" s="3">
        <v>19</v>
      </c>
      <c r="K411" s="3" t="s">
        <v>72</v>
      </c>
      <c r="M411" s="3">
        <v>10</v>
      </c>
    </row>
    <row r="412" customHeight="1" spans="1:13">
      <c r="A412" s="162">
        <f t="shared" si="23"/>
        <v>11113</v>
      </c>
      <c r="B412" s="3"/>
      <c r="C412" s="3"/>
      <c r="D412" s="91" t="s">
        <v>21</v>
      </c>
      <c r="E412" s="91" t="s">
        <v>3223</v>
      </c>
      <c r="F412" s="3">
        <v>2013</v>
      </c>
      <c r="G412" s="3" t="s">
        <v>237</v>
      </c>
      <c r="H412" s="3" t="s">
        <v>1081</v>
      </c>
      <c r="I412" s="3">
        <v>19</v>
      </c>
      <c r="K412" s="3" t="s">
        <v>72</v>
      </c>
      <c r="M412" s="3">
        <v>10</v>
      </c>
    </row>
    <row r="413" customHeight="1" spans="1:13">
      <c r="A413" s="162">
        <f t="shared" si="23"/>
        <v>11114</v>
      </c>
      <c r="B413" s="3"/>
      <c r="C413" s="3"/>
      <c r="D413" s="91" t="s">
        <v>21</v>
      </c>
      <c r="E413" s="91" t="s">
        <v>3224</v>
      </c>
      <c r="F413" s="3">
        <v>2017</v>
      </c>
      <c r="G413" s="3" t="s">
        <v>905</v>
      </c>
      <c r="H413" s="3" t="s">
        <v>935</v>
      </c>
      <c r="I413" s="3">
        <v>212</v>
      </c>
      <c r="J413" s="3" t="s">
        <v>786</v>
      </c>
      <c r="K413" s="3" t="s">
        <v>72</v>
      </c>
      <c r="M413" s="3">
        <v>10</v>
      </c>
    </row>
    <row r="414" customHeight="1" spans="1:13">
      <c r="A414" s="162">
        <f t="shared" si="23"/>
        <v>11115</v>
      </c>
      <c r="B414" s="3"/>
      <c r="C414" s="3"/>
      <c r="D414" s="91" t="s">
        <v>21</v>
      </c>
      <c r="E414" s="91" t="s">
        <v>3225</v>
      </c>
      <c r="F414" s="3">
        <v>2017</v>
      </c>
      <c r="G414" s="3" t="s">
        <v>905</v>
      </c>
      <c r="H414" s="3" t="s">
        <v>935</v>
      </c>
      <c r="I414" s="3">
        <v>212</v>
      </c>
      <c r="J414" s="3" t="s">
        <v>786</v>
      </c>
      <c r="K414" s="3" t="s">
        <v>72</v>
      </c>
      <c r="M414" s="3">
        <v>10</v>
      </c>
    </row>
    <row r="415" customHeight="1" spans="1:13">
      <c r="A415" s="162">
        <f t="shared" si="23"/>
        <v>11116</v>
      </c>
      <c r="B415" s="3"/>
      <c r="C415" s="3"/>
      <c r="D415" s="91" t="s">
        <v>21</v>
      </c>
      <c r="E415" s="91" t="s">
        <v>3226</v>
      </c>
      <c r="F415" s="3">
        <v>2017</v>
      </c>
      <c r="G415" s="3" t="s">
        <v>905</v>
      </c>
      <c r="H415" s="3" t="s">
        <v>935</v>
      </c>
      <c r="I415" s="3">
        <v>212</v>
      </c>
      <c r="J415" s="3" t="s">
        <v>786</v>
      </c>
      <c r="K415" s="3" t="s">
        <v>72</v>
      </c>
      <c r="M415" s="3">
        <v>10</v>
      </c>
    </row>
    <row r="416" customHeight="1" spans="1:13">
      <c r="A416" s="162">
        <f t="shared" si="23"/>
        <v>11117</v>
      </c>
      <c r="B416" s="3"/>
      <c r="C416" s="3"/>
      <c r="D416" s="91" t="s">
        <v>21</v>
      </c>
      <c r="E416" s="91" t="s">
        <v>3227</v>
      </c>
      <c r="F416" s="3">
        <v>2017</v>
      </c>
      <c r="G416" s="3" t="s">
        <v>905</v>
      </c>
      <c r="H416" s="3" t="s">
        <v>935</v>
      </c>
      <c r="I416" s="3">
        <v>212</v>
      </c>
      <c r="J416" s="3" t="s">
        <v>786</v>
      </c>
      <c r="K416" s="3" t="s">
        <v>72</v>
      </c>
      <c r="M416" s="3">
        <v>10</v>
      </c>
    </row>
    <row r="417" customHeight="1" spans="1:13">
      <c r="A417" s="162">
        <f t="shared" si="23"/>
        <v>11118</v>
      </c>
      <c r="B417" s="3"/>
      <c r="C417" s="3"/>
      <c r="D417" s="91" t="s">
        <v>21</v>
      </c>
      <c r="E417" s="91" t="s">
        <v>3228</v>
      </c>
      <c r="F417" s="3">
        <v>2017</v>
      </c>
      <c r="G417" s="3" t="s">
        <v>905</v>
      </c>
      <c r="H417" s="3" t="s">
        <v>935</v>
      </c>
      <c r="I417" s="3">
        <v>212</v>
      </c>
      <c r="J417" s="3" t="s">
        <v>786</v>
      </c>
      <c r="K417" s="3" t="s">
        <v>72</v>
      </c>
      <c r="M417" s="3">
        <v>10</v>
      </c>
    </row>
    <row r="418" customHeight="1" spans="1:13">
      <c r="A418" s="162">
        <f t="shared" si="23"/>
        <v>11119</v>
      </c>
      <c r="B418" s="3"/>
      <c r="C418" s="3"/>
      <c r="D418" s="91" t="s">
        <v>21</v>
      </c>
      <c r="E418" s="91" t="s">
        <v>3229</v>
      </c>
      <c r="F418" s="3">
        <v>2017</v>
      </c>
      <c r="G418" s="3" t="s">
        <v>905</v>
      </c>
      <c r="H418" s="3" t="s">
        <v>935</v>
      </c>
      <c r="I418" s="3">
        <v>212</v>
      </c>
      <c r="J418" s="3" t="s">
        <v>786</v>
      </c>
      <c r="K418" s="3" t="s">
        <v>72</v>
      </c>
      <c r="M418" s="3">
        <v>10</v>
      </c>
    </row>
    <row r="419" customHeight="1" spans="1:13">
      <c r="A419" s="162">
        <f t="shared" si="23"/>
        <v>11120</v>
      </c>
      <c r="B419" s="3"/>
      <c r="C419" s="3"/>
      <c r="D419" s="91" t="s">
        <v>21</v>
      </c>
      <c r="E419" s="91" t="s">
        <v>3230</v>
      </c>
      <c r="F419" s="3">
        <v>2017</v>
      </c>
      <c r="G419" s="3" t="s">
        <v>905</v>
      </c>
      <c r="H419" s="3" t="s">
        <v>935</v>
      </c>
      <c r="I419" s="3">
        <v>212</v>
      </c>
      <c r="J419" s="3" t="s">
        <v>786</v>
      </c>
      <c r="K419" s="3" t="s">
        <v>72</v>
      </c>
      <c r="M419" s="3">
        <v>10</v>
      </c>
    </row>
    <row r="420" customHeight="1" spans="1:13">
      <c r="A420" s="162">
        <f t="shared" si="23"/>
        <v>11121</v>
      </c>
      <c r="B420" s="3"/>
      <c r="C420" s="3"/>
      <c r="D420" s="91" t="s">
        <v>21</v>
      </c>
      <c r="E420" s="91" t="s">
        <v>3231</v>
      </c>
      <c r="F420" s="3">
        <v>2017</v>
      </c>
      <c r="G420" s="3" t="s">
        <v>905</v>
      </c>
      <c r="H420" s="3" t="s">
        <v>935</v>
      </c>
      <c r="I420" s="3">
        <v>212</v>
      </c>
      <c r="J420" s="3" t="s">
        <v>786</v>
      </c>
      <c r="K420" s="3" t="s">
        <v>72</v>
      </c>
      <c r="M420" s="3">
        <v>10</v>
      </c>
    </row>
    <row r="421" customHeight="1" spans="1:26">
      <c r="A421" s="261">
        <f t="shared" si="23"/>
        <v>11122</v>
      </c>
      <c r="B421" s="262"/>
      <c r="C421" s="262"/>
      <c r="D421" s="263" t="s">
        <v>21</v>
      </c>
      <c r="E421" s="263" t="s">
        <v>3232</v>
      </c>
      <c r="F421" s="262">
        <v>2017</v>
      </c>
      <c r="G421" s="262" t="s">
        <v>905</v>
      </c>
      <c r="H421" s="262" t="s">
        <v>935</v>
      </c>
      <c r="I421" s="262">
        <v>212</v>
      </c>
      <c r="J421" s="262" t="s">
        <v>1085</v>
      </c>
      <c r="K421" s="262" t="s">
        <v>72</v>
      </c>
      <c r="L421" s="265"/>
      <c r="M421" s="262">
        <v>10</v>
      </c>
      <c r="N421" s="265"/>
      <c r="O421" s="265"/>
      <c r="P421" s="265"/>
      <c r="Q421" s="265"/>
      <c r="R421" s="265"/>
      <c r="S421" s="265"/>
      <c r="T421" s="265"/>
      <c r="U421" s="265"/>
      <c r="V421" s="265"/>
      <c r="W421" s="265"/>
      <c r="X421" s="265"/>
      <c r="Y421" s="265"/>
      <c r="Z421" s="265"/>
    </row>
    <row r="422" customHeight="1" spans="1:26">
      <c r="A422" s="261">
        <f t="shared" si="23"/>
        <v>11123</v>
      </c>
      <c r="B422" s="262"/>
      <c r="C422" s="262"/>
      <c r="D422" s="263" t="s">
        <v>16</v>
      </c>
      <c r="E422" s="263" t="s">
        <v>3233</v>
      </c>
      <c r="F422" s="262">
        <v>2017</v>
      </c>
      <c r="G422" s="262" t="s">
        <v>954</v>
      </c>
      <c r="H422" s="264" t="s">
        <v>1340</v>
      </c>
      <c r="I422" s="262">
        <v>74</v>
      </c>
      <c r="J422" s="265"/>
      <c r="K422" s="262" t="s">
        <v>60</v>
      </c>
      <c r="L422" s="265"/>
      <c r="M422" s="262">
        <v>10</v>
      </c>
      <c r="N422" s="265"/>
      <c r="O422" s="265"/>
      <c r="P422" s="265"/>
      <c r="Q422" s="265"/>
      <c r="R422" s="265"/>
      <c r="S422" s="265"/>
      <c r="T422" s="265"/>
      <c r="U422" s="265"/>
      <c r="V422" s="265"/>
      <c r="W422" s="265"/>
      <c r="X422" s="265"/>
      <c r="Y422" s="265"/>
      <c r="Z422" s="265"/>
    </row>
    <row r="423" customHeight="1" spans="1:26">
      <c r="A423" s="261">
        <f t="shared" si="23"/>
        <v>11124</v>
      </c>
      <c r="B423" s="262"/>
      <c r="C423" s="262"/>
      <c r="D423" s="263" t="s">
        <v>21</v>
      </c>
      <c r="E423" s="263" t="s">
        <v>3234</v>
      </c>
      <c r="F423" s="262">
        <v>2019</v>
      </c>
      <c r="G423" s="262" t="s">
        <v>905</v>
      </c>
      <c r="H423" s="262" t="s">
        <v>1092</v>
      </c>
      <c r="I423" s="262">
        <v>343</v>
      </c>
      <c r="J423" s="265"/>
      <c r="K423" s="262" t="s">
        <v>666</v>
      </c>
      <c r="L423" s="265"/>
      <c r="M423" s="262">
        <v>10</v>
      </c>
      <c r="N423" s="265"/>
      <c r="O423" s="265"/>
      <c r="P423" s="265"/>
      <c r="Q423" s="265"/>
      <c r="R423" s="265"/>
      <c r="S423" s="265"/>
      <c r="T423" s="265"/>
      <c r="U423" s="265"/>
      <c r="V423" s="265"/>
      <c r="W423" s="265"/>
      <c r="X423" s="265"/>
      <c r="Y423" s="265"/>
      <c r="Z423" s="265"/>
    </row>
    <row r="424" customHeight="1" spans="1:26">
      <c r="A424" s="261" t="e">
        <f>'Drop 1 BBALL'!A580+1</f>
        <v>#VALUE!</v>
      </c>
      <c r="B424" s="262"/>
      <c r="C424" s="262"/>
      <c r="D424" s="263" t="s">
        <v>16</v>
      </c>
      <c r="E424" s="272" t="s">
        <v>3235</v>
      </c>
      <c r="F424" s="262">
        <v>2020</v>
      </c>
      <c r="G424" s="262" t="s">
        <v>3236</v>
      </c>
      <c r="H424" s="262" t="s">
        <v>895</v>
      </c>
      <c r="I424" s="262" t="s">
        <v>3237</v>
      </c>
      <c r="J424" s="262" t="s">
        <v>3238</v>
      </c>
      <c r="K424" s="262" t="s">
        <v>20</v>
      </c>
      <c r="L424" s="265"/>
      <c r="M424" s="262">
        <v>10</v>
      </c>
      <c r="N424" s="265"/>
      <c r="O424" s="265"/>
      <c r="P424" s="265"/>
      <c r="Q424" s="265"/>
      <c r="R424" s="265"/>
      <c r="S424" s="265"/>
      <c r="T424" s="265"/>
      <c r="U424" s="265"/>
      <c r="V424" s="265"/>
      <c r="W424" s="265"/>
      <c r="X424" s="265"/>
      <c r="Y424" s="265"/>
      <c r="Z424" s="265"/>
    </row>
    <row r="425" customHeight="1" spans="1:26">
      <c r="A425" s="261" t="e">
        <f t="shared" ref="A425:A428" si="24">A424+1</f>
        <v>#VALUE!</v>
      </c>
      <c r="B425" s="262"/>
      <c r="C425" s="262"/>
      <c r="D425" s="263" t="s">
        <v>16</v>
      </c>
      <c r="E425" s="263" t="s">
        <v>3239</v>
      </c>
      <c r="F425" s="262">
        <v>2020</v>
      </c>
      <c r="G425" s="262" t="s">
        <v>3236</v>
      </c>
      <c r="H425" s="262" t="s">
        <v>895</v>
      </c>
      <c r="I425" s="262">
        <v>91</v>
      </c>
      <c r="J425" s="265"/>
      <c r="K425" s="262" t="s">
        <v>20</v>
      </c>
      <c r="L425" s="265"/>
      <c r="M425" s="262">
        <v>10</v>
      </c>
      <c r="N425" s="265"/>
      <c r="O425" s="265"/>
      <c r="P425" s="265"/>
      <c r="Q425" s="265"/>
      <c r="R425" s="265"/>
      <c r="S425" s="265"/>
      <c r="T425" s="265"/>
      <c r="U425" s="265"/>
      <c r="V425" s="265"/>
      <c r="W425" s="265"/>
      <c r="X425" s="265"/>
      <c r="Y425" s="265"/>
      <c r="Z425" s="265"/>
    </row>
    <row r="426" customHeight="1" spans="1:26">
      <c r="A426" s="261" t="e">
        <f t="shared" si="24"/>
        <v>#VALUE!</v>
      </c>
      <c r="B426" s="262"/>
      <c r="C426" s="262"/>
      <c r="D426" s="263" t="s">
        <v>16</v>
      </c>
      <c r="E426" s="263" t="s">
        <v>3240</v>
      </c>
      <c r="F426" s="262">
        <v>2020</v>
      </c>
      <c r="G426" s="262" t="s">
        <v>3149</v>
      </c>
      <c r="H426" s="262" t="s">
        <v>895</v>
      </c>
      <c r="I426" s="262">
        <v>201</v>
      </c>
      <c r="J426" s="262" t="s">
        <v>1311</v>
      </c>
      <c r="K426" s="262" t="s">
        <v>60</v>
      </c>
      <c r="L426" s="265"/>
      <c r="M426" s="262">
        <v>10</v>
      </c>
      <c r="N426" s="265"/>
      <c r="O426" s="265"/>
      <c r="P426" s="265"/>
      <c r="Q426" s="265"/>
      <c r="R426" s="265"/>
      <c r="S426" s="265"/>
      <c r="T426" s="265"/>
      <c r="U426" s="265"/>
      <c r="V426" s="265"/>
      <c r="W426" s="265"/>
      <c r="X426" s="265"/>
      <c r="Y426" s="265"/>
      <c r="Z426" s="265"/>
    </row>
    <row r="427" customHeight="1" spans="1:26">
      <c r="A427" s="261" t="e">
        <f t="shared" si="24"/>
        <v>#VALUE!</v>
      </c>
      <c r="B427" s="262"/>
      <c r="C427" s="262"/>
      <c r="D427" s="263" t="s">
        <v>16</v>
      </c>
      <c r="E427" s="263" t="s">
        <v>3241</v>
      </c>
      <c r="F427" s="262">
        <v>2020</v>
      </c>
      <c r="G427" s="262" t="s">
        <v>3149</v>
      </c>
      <c r="H427" s="262" t="s">
        <v>895</v>
      </c>
      <c r="I427" s="262">
        <v>201</v>
      </c>
      <c r="J427" s="262" t="s">
        <v>3242</v>
      </c>
      <c r="K427" s="262" t="s">
        <v>63</v>
      </c>
      <c r="L427" s="265"/>
      <c r="M427" s="262">
        <v>10</v>
      </c>
      <c r="N427" s="265"/>
      <c r="O427" s="265"/>
      <c r="P427" s="265"/>
      <c r="Q427" s="265"/>
      <c r="R427" s="265"/>
      <c r="S427" s="265"/>
      <c r="T427" s="265"/>
      <c r="U427" s="265"/>
      <c r="V427" s="265"/>
      <c r="W427" s="265"/>
      <c r="X427" s="265"/>
      <c r="Y427" s="265"/>
      <c r="Z427" s="265"/>
    </row>
    <row r="428" customHeight="1" spans="1:26">
      <c r="A428" s="261" t="e">
        <f t="shared" si="24"/>
        <v>#VALUE!</v>
      </c>
      <c r="B428" s="262"/>
      <c r="C428" s="262"/>
      <c r="D428" s="263" t="s">
        <v>16</v>
      </c>
      <c r="E428" s="263" t="s">
        <v>3243</v>
      </c>
      <c r="F428" s="262">
        <v>2020</v>
      </c>
      <c r="G428" s="262" t="s">
        <v>3244</v>
      </c>
      <c r="H428" s="262" t="s">
        <v>895</v>
      </c>
      <c r="I428" s="262">
        <v>141</v>
      </c>
      <c r="J428" s="265"/>
      <c r="K428" s="262" t="s">
        <v>60</v>
      </c>
      <c r="L428" s="265"/>
      <c r="M428" s="262">
        <v>10</v>
      </c>
      <c r="N428" s="265"/>
      <c r="O428" s="265"/>
      <c r="P428" s="265"/>
      <c r="Q428" s="265"/>
      <c r="R428" s="265"/>
      <c r="S428" s="265"/>
      <c r="T428" s="265"/>
      <c r="U428" s="265"/>
      <c r="V428" s="265"/>
      <c r="W428" s="265"/>
      <c r="X428" s="265"/>
      <c r="Y428" s="265"/>
      <c r="Z428" s="265"/>
    </row>
    <row r="429" customHeight="1" spans="1:26">
      <c r="A429" s="261" t="e">
        <f>'Drop 1 BBALL'!A606+1</f>
        <v>#VALUE!</v>
      </c>
      <c r="B429" s="262"/>
      <c r="C429" s="262"/>
      <c r="D429" s="263" t="s">
        <v>16</v>
      </c>
      <c r="E429" s="263" t="s">
        <v>3245</v>
      </c>
      <c r="F429" s="262">
        <v>2020</v>
      </c>
      <c r="G429" s="262" t="s">
        <v>909</v>
      </c>
      <c r="H429" s="264" t="s">
        <v>950</v>
      </c>
      <c r="I429" s="262">
        <v>6</v>
      </c>
      <c r="J429" s="262" t="s">
        <v>869</v>
      </c>
      <c r="K429" s="262" t="s">
        <v>63</v>
      </c>
      <c r="L429" s="265"/>
      <c r="M429" s="262">
        <v>10</v>
      </c>
      <c r="N429" s="265"/>
      <c r="O429" s="265"/>
      <c r="P429" s="265"/>
      <c r="Q429" s="265"/>
      <c r="R429" s="265"/>
      <c r="S429" s="265"/>
      <c r="T429" s="265"/>
      <c r="U429" s="265"/>
      <c r="V429" s="265"/>
      <c r="W429" s="265"/>
      <c r="X429" s="265"/>
      <c r="Y429" s="265"/>
      <c r="Z429" s="265"/>
    </row>
    <row r="430" customHeight="1" spans="1:26">
      <c r="A430" s="261" t="e">
        <f>'Drop 1 BBALL'!A609+1</f>
        <v>#VALUE!</v>
      </c>
      <c r="B430" s="262"/>
      <c r="C430" s="262"/>
      <c r="D430" s="263" t="s">
        <v>16</v>
      </c>
      <c r="E430" s="263" t="s">
        <v>3246</v>
      </c>
      <c r="F430" s="262">
        <v>2020</v>
      </c>
      <c r="G430" s="262" t="s">
        <v>1069</v>
      </c>
      <c r="H430" s="262" t="s">
        <v>880</v>
      </c>
      <c r="I430" s="262">
        <v>266</v>
      </c>
      <c r="J430" s="265"/>
      <c r="K430" s="262" t="s">
        <v>2705</v>
      </c>
      <c r="L430" s="265"/>
      <c r="M430" s="262">
        <v>10</v>
      </c>
      <c r="N430" s="265"/>
      <c r="O430" s="265"/>
      <c r="P430" s="265"/>
      <c r="Q430" s="265"/>
      <c r="R430" s="265"/>
      <c r="S430" s="265"/>
      <c r="T430" s="265"/>
      <c r="U430" s="265"/>
      <c r="V430" s="265"/>
      <c r="W430" s="265"/>
      <c r="X430" s="265"/>
      <c r="Y430" s="265"/>
      <c r="Z430" s="265"/>
    </row>
    <row r="431" customHeight="1" spans="1:26">
      <c r="A431" s="261" t="e">
        <f t="shared" ref="A431:A440" si="25">A430+1</f>
        <v>#VALUE!</v>
      </c>
      <c r="B431" s="262"/>
      <c r="C431" s="262"/>
      <c r="D431" s="263" t="s">
        <v>16</v>
      </c>
      <c r="E431" s="263" t="s">
        <v>3247</v>
      </c>
      <c r="F431" s="262">
        <v>2020</v>
      </c>
      <c r="G431" s="262" t="s">
        <v>119</v>
      </c>
      <c r="H431" s="262" t="s">
        <v>854</v>
      </c>
      <c r="I431" s="262" t="s">
        <v>3248</v>
      </c>
      <c r="J431" s="262" t="s">
        <v>3249</v>
      </c>
      <c r="K431" s="262" t="s">
        <v>60</v>
      </c>
      <c r="L431" s="265"/>
      <c r="M431" s="262">
        <v>10</v>
      </c>
      <c r="N431" s="265"/>
      <c r="O431" s="265"/>
      <c r="P431" s="265"/>
      <c r="Q431" s="265"/>
      <c r="R431" s="265"/>
      <c r="S431" s="265"/>
      <c r="T431" s="265"/>
      <c r="U431" s="265"/>
      <c r="V431" s="265"/>
      <c r="W431" s="265"/>
      <c r="X431" s="265"/>
      <c r="Y431" s="265"/>
      <c r="Z431" s="265"/>
    </row>
    <row r="432" customHeight="1" spans="1:26">
      <c r="A432" s="261" t="e">
        <f t="shared" si="25"/>
        <v>#VALUE!</v>
      </c>
      <c r="B432" s="262"/>
      <c r="C432" s="262"/>
      <c r="D432" s="263" t="s">
        <v>66</v>
      </c>
      <c r="E432" s="262">
        <v>3238557</v>
      </c>
      <c r="F432" s="262">
        <v>2020</v>
      </c>
      <c r="G432" s="262" t="s">
        <v>119</v>
      </c>
      <c r="H432" s="262" t="s">
        <v>927</v>
      </c>
      <c r="I432" s="265"/>
      <c r="J432" s="265"/>
      <c r="K432" s="262" t="s">
        <v>984</v>
      </c>
      <c r="L432" s="265"/>
      <c r="M432" s="262">
        <v>10</v>
      </c>
      <c r="N432" s="265"/>
      <c r="O432" s="265"/>
      <c r="P432" s="265"/>
      <c r="Q432" s="265"/>
      <c r="R432" s="265"/>
      <c r="S432" s="265"/>
      <c r="T432" s="265"/>
      <c r="U432" s="265"/>
      <c r="V432" s="265"/>
      <c r="W432" s="265"/>
      <c r="X432" s="265"/>
      <c r="Y432" s="265"/>
      <c r="Z432" s="265"/>
    </row>
    <row r="433" customHeight="1" spans="1:26">
      <c r="A433" s="261" t="e">
        <f t="shared" si="25"/>
        <v>#VALUE!</v>
      </c>
      <c r="B433" s="262"/>
      <c r="C433" s="262"/>
      <c r="D433" s="263" t="s">
        <v>66</v>
      </c>
      <c r="E433" s="262">
        <v>1812715</v>
      </c>
      <c r="F433" s="262">
        <v>2021</v>
      </c>
      <c r="G433" s="262" t="s">
        <v>1847</v>
      </c>
      <c r="H433" s="262" t="s">
        <v>1400</v>
      </c>
      <c r="I433" s="265"/>
      <c r="J433" s="265"/>
      <c r="K433" s="262" t="s">
        <v>68</v>
      </c>
      <c r="L433" s="265"/>
      <c r="M433" s="262">
        <v>10</v>
      </c>
      <c r="N433" s="265"/>
      <c r="O433" s="265"/>
      <c r="P433" s="265"/>
      <c r="Q433" s="265"/>
      <c r="R433" s="265"/>
      <c r="S433" s="265"/>
      <c r="T433" s="265"/>
      <c r="U433" s="265"/>
      <c r="V433" s="265"/>
      <c r="W433" s="265"/>
      <c r="X433" s="265"/>
      <c r="Y433" s="265"/>
      <c r="Z433" s="265"/>
    </row>
    <row r="434" customHeight="1" spans="1:26">
      <c r="A434" s="261" t="e">
        <f t="shared" si="25"/>
        <v>#VALUE!</v>
      </c>
      <c r="B434" s="262"/>
      <c r="C434" s="262"/>
      <c r="D434" s="263" t="s">
        <v>66</v>
      </c>
      <c r="E434" s="262">
        <v>6723351</v>
      </c>
      <c r="F434" s="262">
        <v>2020</v>
      </c>
      <c r="G434" s="262" t="s">
        <v>956</v>
      </c>
      <c r="H434" s="262" t="s">
        <v>964</v>
      </c>
      <c r="I434" s="265"/>
      <c r="J434" s="262" t="s">
        <v>1183</v>
      </c>
      <c r="K434" s="262" t="s">
        <v>467</v>
      </c>
      <c r="L434" s="265"/>
      <c r="M434" s="262">
        <v>10</v>
      </c>
      <c r="N434" s="265"/>
      <c r="O434" s="265"/>
      <c r="P434" s="265"/>
      <c r="Q434" s="265"/>
      <c r="R434" s="265"/>
      <c r="S434" s="265"/>
      <c r="T434" s="265"/>
      <c r="U434" s="265"/>
      <c r="V434" s="265"/>
      <c r="W434" s="265"/>
      <c r="X434" s="265"/>
      <c r="Y434" s="265"/>
      <c r="Z434" s="265"/>
    </row>
    <row r="435" customHeight="1" spans="1:26">
      <c r="A435" s="261" t="e">
        <f t="shared" si="25"/>
        <v>#VALUE!</v>
      </c>
      <c r="B435" s="265"/>
      <c r="C435" s="265"/>
      <c r="D435" s="263" t="s">
        <v>66</v>
      </c>
      <c r="E435" s="262">
        <v>4612102</v>
      </c>
      <c r="F435" s="262">
        <v>2020</v>
      </c>
      <c r="G435" s="262" t="s">
        <v>1224</v>
      </c>
      <c r="H435" s="262" t="s">
        <v>854</v>
      </c>
      <c r="I435" s="265"/>
      <c r="J435" s="262" t="s">
        <v>869</v>
      </c>
      <c r="K435" s="262" t="s">
        <v>467</v>
      </c>
      <c r="L435" s="265"/>
      <c r="M435" s="262">
        <v>10</v>
      </c>
      <c r="N435" s="265"/>
      <c r="O435" s="265"/>
      <c r="P435" s="265"/>
      <c r="Q435" s="265"/>
      <c r="R435" s="265"/>
      <c r="S435" s="265"/>
      <c r="T435" s="265"/>
      <c r="U435" s="265"/>
      <c r="V435" s="265"/>
      <c r="W435" s="265"/>
      <c r="X435" s="265"/>
      <c r="Y435" s="265"/>
      <c r="Z435" s="265"/>
    </row>
    <row r="436" customHeight="1" spans="1:26">
      <c r="A436" s="261" t="e">
        <f t="shared" si="25"/>
        <v>#VALUE!</v>
      </c>
      <c r="B436" s="265"/>
      <c r="C436" s="265"/>
      <c r="D436" s="263" t="s">
        <v>66</v>
      </c>
      <c r="E436" s="262">
        <v>6802143</v>
      </c>
      <c r="F436" s="262">
        <v>2020</v>
      </c>
      <c r="G436" s="262" t="s">
        <v>954</v>
      </c>
      <c r="H436" s="262" t="s">
        <v>854</v>
      </c>
      <c r="I436" s="265"/>
      <c r="J436" s="265"/>
      <c r="K436" s="262" t="s">
        <v>467</v>
      </c>
      <c r="L436" s="265"/>
      <c r="M436" s="262">
        <v>10</v>
      </c>
      <c r="N436" s="265"/>
      <c r="O436" s="265"/>
      <c r="P436" s="265"/>
      <c r="Q436" s="265"/>
      <c r="R436" s="265"/>
      <c r="S436" s="265"/>
      <c r="T436" s="265"/>
      <c r="U436" s="265"/>
      <c r="V436" s="265"/>
      <c r="W436" s="265"/>
      <c r="X436" s="265"/>
      <c r="Y436" s="265"/>
      <c r="Z436" s="265"/>
    </row>
    <row r="437" customHeight="1" spans="1:26">
      <c r="A437" s="261" t="e">
        <f t="shared" si="25"/>
        <v>#VALUE!</v>
      </c>
      <c r="B437" s="265"/>
      <c r="C437" s="265"/>
      <c r="D437" s="263" t="s">
        <v>66</v>
      </c>
      <c r="E437" s="262">
        <v>5625713</v>
      </c>
      <c r="F437" s="262">
        <v>2020</v>
      </c>
      <c r="G437" s="262" t="s">
        <v>884</v>
      </c>
      <c r="H437" s="262" t="s">
        <v>927</v>
      </c>
      <c r="I437" s="265"/>
      <c r="J437" s="265"/>
      <c r="K437" s="262" t="s">
        <v>467</v>
      </c>
      <c r="L437" s="265"/>
      <c r="M437" s="262">
        <v>10</v>
      </c>
      <c r="N437" s="265"/>
      <c r="O437" s="265"/>
      <c r="P437" s="265"/>
      <c r="Q437" s="265"/>
      <c r="R437" s="265"/>
      <c r="S437" s="265"/>
      <c r="T437" s="265"/>
      <c r="U437" s="265"/>
      <c r="V437" s="265"/>
      <c r="W437" s="265"/>
      <c r="X437" s="265"/>
      <c r="Y437" s="265"/>
      <c r="Z437" s="265"/>
    </row>
    <row r="438" customHeight="1" spans="1:26">
      <c r="A438" s="261" t="e">
        <f t="shared" si="25"/>
        <v>#VALUE!</v>
      </c>
      <c r="B438" s="265"/>
      <c r="C438" s="265"/>
      <c r="D438" s="263" t="s">
        <v>21</v>
      </c>
      <c r="E438" s="263" t="s">
        <v>3250</v>
      </c>
      <c r="F438" s="262">
        <v>2020</v>
      </c>
      <c r="G438" s="262" t="s">
        <v>884</v>
      </c>
      <c r="H438" s="262" t="s">
        <v>903</v>
      </c>
      <c r="I438" s="262">
        <v>212</v>
      </c>
      <c r="J438" s="262" t="s">
        <v>851</v>
      </c>
      <c r="K438" s="262" t="s">
        <v>25</v>
      </c>
      <c r="L438" s="265"/>
      <c r="M438" s="262">
        <v>10</v>
      </c>
      <c r="N438" s="265"/>
      <c r="O438" s="265"/>
      <c r="P438" s="265"/>
      <c r="Q438" s="265"/>
      <c r="R438" s="265"/>
      <c r="S438" s="265"/>
      <c r="T438" s="265"/>
      <c r="U438" s="265"/>
      <c r="V438" s="265"/>
      <c r="W438" s="265"/>
      <c r="X438" s="265"/>
      <c r="Y438" s="265"/>
      <c r="Z438" s="265"/>
    </row>
    <row r="439" customHeight="1" spans="1:26">
      <c r="A439" s="261" t="e">
        <f t="shared" si="25"/>
        <v>#VALUE!</v>
      </c>
      <c r="B439" s="265"/>
      <c r="C439" s="265"/>
      <c r="D439" s="263" t="s">
        <v>21</v>
      </c>
      <c r="E439" s="263" t="s">
        <v>3251</v>
      </c>
      <c r="F439" s="262">
        <v>2020</v>
      </c>
      <c r="G439" s="262" t="s">
        <v>884</v>
      </c>
      <c r="H439" s="262" t="s">
        <v>950</v>
      </c>
      <c r="I439" s="262">
        <v>203</v>
      </c>
      <c r="J439" s="262"/>
      <c r="K439" s="262" t="s">
        <v>72</v>
      </c>
      <c r="L439" s="265"/>
      <c r="M439" s="262">
        <v>10</v>
      </c>
      <c r="N439" s="265"/>
      <c r="O439" s="265"/>
      <c r="P439" s="265"/>
      <c r="Q439" s="265"/>
      <c r="R439" s="265"/>
      <c r="S439" s="265"/>
      <c r="T439" s="265"/>
      <c r="U439" s="265"/>
      <c r="V439" s="265"/>
      <c r="W439" s="265"/>
      <c r="X439" s="265"/>
      <c r="Y439" s="265"/>
      <c r="Z439" s="265"/>
    </row>
    <row r="440" customHeight="1" spans="1:13">
      <c r="A440" s="162" t="e">
        <f t="shared" si="25"/>
        <v>#VALUE!</v>
      </c>
      <c r="D440" s="91" t="s">
        <v>16</v>
      </c>
      <c r="E440" s="91" t="s">
        <v>3252</v>
      </c>
      <c r="F440" s="3">
        <v>2020</v>
      </c>
      <c r="G440" s="3" t="s">
        <v>1847</v>
      </c>
      <c r="H440" s="3" t="s">
        <v>1060</v>
      </c>
      <c r="I440" s="3">
        <v>97</v>
      </c>
      <c r="J440" s="3"/>
      <c r="K440" s="3" t="s">
        <v>2967</v>
      </c>
      <c r="M440" s="3">
        <v>10</v>
      </c>
    </row>
    <row r="441" customHeight="1" spans="1:13">
      <c r="A441" s="3">
        <v>11914</v>
      </c>
      <c r="D441" s="91" t="s">
        <v>21</v>
      </c>
      <c r="E441" s="3">
        <v>54088305</v>
      </c>
      <c r="F441" s="3">
        <v>1982</v>
      </c>
      <c r="G441" s="3" t="s">
        <v>62</v>
      </c>
      <c r="H441" s="3" t="s">
        <v>3253</v>
      </c>
      <c r="J441" s="3">
        <v>204</v>
      </c>
      <c r="K441" s="3" t="s">
        <v>666</v>
      </c>
      <c r="M441" s="3">
        <v>10</v>
      </c>
    </row>
    <row r="442" customHeight="1" spans="1:13">
      <c r="A442" s="3">
        <v>11915</v>
      </c>
      <c r="D442" s="91" t="s">
        <v>21</v>
      </c>
      <c r="E442" s="3">
        <v>54088306</v>
      </c>
      <c r="F442" s="3">
        <v>1982</v>
      </c>
      <c r="G442" s="3" t="s">
        <v>62</v>
      </c>
      <c r="H442" s="3" t="s">
        <v>3253</v>
      </c>
      <c r="J442" s="3">
        <v>204</v>
      </c>
      <c r="K442" s="3" t="s">
        <v>666</v>
      </c>
      <c r="M442" s="3">
        <v>10</v>
      </c>
    </row>
    <row r="443" customHeight="1" spans="1:26">
      <c r="A443" s="262">
        <v>11916</v>
      </c>
      <c r="B443" s="265"/>
      <c r="C443" s="265"/>
      <c r="D443" s="263" t="s">
        <v>21</v>
      </c>
      <c r="E443" s="262">
        <v>54088304</v>
      </c>
      <c r="F443" s="262">
        <v>1982</v>
      </c>
      <c r="G443" s="262" t="s">
        <v>62</v>
      </c>
      <c r="H443" s="262" t="s">
        <v>3253</v>
      </c>
      <c r="I443" s="265"/>
      <c r="J443" s="262">
        <v>204</v>
      </c>
      <c r="K443" s="262" t="s">
        <v>666</v>
      </c>
      <c r="L443" s="265"/>
      <c r="M443" s="262">
        <v>10</v>
      </c>
      <c r="N443" s="265"/>
      <c r="O443" s="265"/>
      <c r="P443" s="265"/>
      <c r="Q443" s="265"/>
      <c r="R443" s="265"/>
      <c r="S443" s="265"/>
      <c r="T443" s="265"/>
      <c r="U443" s="265"/>
      <c r="V443" s="265"/>
      <c r="W443" s="265"/>
      <c r="X443" s="265"/>
      <c r="Y443" s="265"/>
      <c r="Z443" s="265"/>
    </row>
    <row r="444" customHeight="1" spans="1:13">
      <c r="A444" s="3">
        <v>11922</v>
      </c>
      <c r="D444" s="91" t="s">
        <v>21</v>
      </c>
      <c r="E444" s="91" t="s">
        <v>3254</v>
      </c>
      <c r="F444" s="3">
        <v>1982</v>
      </c>
      <c r="G444" s="3" t="s">
        <v>62</v>
      </c>
      <c r="H444" s="3" t="s">
        <v>3255</v>
      </c>
      <c r="J444" s="3">
        <v>297</v>
      </c>
      <c r="K444" s="3" t="s">
        <v>72</v>
      </c>
      <c r="M444" s="3">
        <v>10</v>
      </c>
    </row>
    <row r="445" customHeight="1" spans="1:13">
      <c r="A445" s="3">
        <v>11923</v>
      </c>
      <c r="D445" s="91" t="s">
        <v>21</v>
      </c>
      <c r="E445" s="91" t="s">
        <v>3256</v>
      </c>
      <c r="F445" s="3">
        <v>1982</v>
      </c>
      <c r="G445" s="3" t="s">
        <v>62</v>
      </c>
      <c r="H445" s="3" t="s">
        <v>3255</v>
      </c>
      <c r="J445" s="3">
        <v>297</v>
      </c>
      <c r="K445" s="3" t="s">
        <v>72</v>
      </c>
      <c r="M445" s="3">
        <v>10</v>
      </c>
    </row>
    <row r="446" customHeight="1" spans="1:13">
      <c r="A446" s="3">
        <v>11924</v>
      </c>
      <c r="D446" s="91" t="s">
        <v>21</v>
      </c>
      <c r="E446" s="91" t="s">
        <v>3257</v>
      </c>
      <c r="F446" s="3">
        <v>1982</v>
      </c>
      <c r="G446" s="3" t="s">
        <v>62</v>
      </c>
      <c r="H446" s="3" t="s">
        <v>3255</v>
      </c>
      <c r="J446" s="3">
        <v>297</v>
      </c>
      <c r="K446" s="3" t="s">
        <v>72</v>
      </c>
      <c r="M446" s="3">
        <v>10</v>
      </c>
    </row>
    <row r="447" customHeight="1" spans="1:13">
      <c r="A447" s="3">
        <v>11925</v>
      </c>
      <c r="D447" s="91" t="s">
        <v>21</v>
      </c>
      <c r="E447" s="91" t="s">
        <v>3258</v>
      </c>
      <c r="F447" s="3">
        <v>1982</v>
      </c>
      <c r="G447" s="3" t="s">
        <v>62</v>
      </c>
      <c r="H447" s="3" t="s">
        <v>3255</v>
      </c>
      <c r="J447" s="3">
        <v>297</v>
      </c>
      <c r="K447" s="3" t="s">
        <v>72</v>
      </c>
      <c r="M447" s="3">
        <v>10</v>
      </c>
    </row>
    <row r="448" customHeight="1" spans="1:13">
      <c r="A448" s="3">
        <v>11929</v>
      </c>
      <c r="D448" s="91" t="s">
        <v>21</v>
      </c>
      <c r="E448" s="91" t="s">
        <v>3259</v>
      </c>
      <c r="F448" s="3">
        <v>1982</v>
      </c>
      <c r="G448" s="3" t="s">
        <v>1974</v>
      </c>
      <c r="H448" s="68" t="s">
        <v>3260</v>
      </c>
      <c r="J448" s="3">
        <v>213</v>
      </c>
      <c r="K448" s="3" t="s">
        <v>666</v>
      </c>
      <c r="M448" s="3">
        <v>10</v>
      </c>
    </row>
    <row r="449" customHeight="1" spans="1:13">
      <c r="A449" s="3">
        <v>11931</v>
      </c>
      <c r="D449" s="91" t="s">
        <v>21</v>
      </c>
      <c r="E449" s="91" t="s">
        <v>3261</v>
      </c>
      <c r="F449" s="3">
        <v>1984</v>
      </c>
      <c r="G449" s="3" t="s">
        <v>62</v>
      </c>
      <c r="H449" s="3" t="s">
        <v>3262</v>
      </c>
      <c r="J449" s="3">
        <v>202</v>
      </c>
      <c r="K449" s="3" t="s">
        <v>666</v>
      </c>
      <c r="M449" s="3">
        <v>10</v>
      </c>
    </row>
    <row r="450" customHeight="1" spans="1:13">
      <c r="A450" s="3">
        <v>11932</v>
      </c>
      <c r="D450" s="91" t="s">
        <v>21</v>
      </c>
      <c r="E450" s="91" t="s">
        <v>3263</v>
      </c>
      <c r="F450" s="3">
        <v>1984</v>
      </c>
      <c r="G450" s="3" t="s">
        <v>62</v>
      </c>
      <c r="H450" s="3" t="s">
        <v>3264</v>
      </c>
      <c r="J450" s="3">
        <v>303</v>
      </c>
      <c r="K450" s="3" t="s">
        <v>666</v>
      </c>
      <c r="M450" s="3">
        <v>10</v>
      </c>
    </row>
    <row r="451" customHeight="1" spans="1:13">
      <c r="A451" s="3">
        <v>12180</v>
      </c>
      <c r="D451" s="91" t="s">
        <v>21</v>
      </c>
      <c r="E451" s="250">
        <v>60778163</v>
      </c>
      <c r="F451" s="3">
        <v>2020</v>
      </c>
      <c r="G451" s="3" t="s">
        <v>786</v>
      </c>
      <c r="H451" s="3" t="s">
        <v>1109</v>
      </c>
      <c r="I451" s="3">
        <v>392</v>
      </c>
      <c r="J451" s="3" t="s">
        <v>105</v>
      </c>
      <c r="K451" s="3" t="s">
        <v>25</v>
      </c>
      <c r="M451" s="3">
        <v>10</v>
      </c>
    </row>
    <row r="452" customHeight="1" spans="1:13">
      <c r="A452" s="3">
        <f t="shared" ref="A452:A457" si="26">A451+1</f>
        <v>12181</v>
      </c>
      <c r="D452" s="91" t="s">
        <v>21</v>
      </c>
      <c r="E452" s="91" t="s">
        <v>3265</v>
      </c>
      <c r="F452" s="3">
        <v>1988</v>
      </c>
      <c r="G452" s="3" t="s">
        <v>62</v>
      </c>
      <c r="H452" s="3" t="s">
        <v>3266</v>
      </c>
      <c r="I452" s="3">
        <v>325</v>
      </c>
      <c r="J452" s="3" t="s">
        <v>3267</v>
      </c>
      <c r="K452" s="3" t="s">
        <v>72</v>
      </c>
      <c r="M452" s="3">
        <v>10</v>
      </c>
    </row>
    <row r="453" customHeight="1" spans="1:13">
      <c r="A453" s="3">
        <f t="shared" si="26"/>
        <v>12182</v>
      </c>
      <c r="D453" s="91" t="s">
        <v>21</v>
      </c>
      <c r="E453" s="91" t="s">
        <v>3268</v>
      </c>
      <c r="F453" s="3">
        <v>1988</v>
      </c>
      <c r="G453" s="3" t="s">
        <v>62</v>
      </c>
      <c r="H453" s="3" t="s">
        <v>3266</v>
      </c>
      <c r="I453" s="3">
        <v>325</v>
      </c>
      <c r="J453" s="3" t="s">
        <v>3267</v>
      </c>
      <c r="K453" s="3" t="s">
        <v>72</v>
      </c>
      <c r="M453" s="3">
        <v>10</v>
      </c>
    </row>
    <row r="454" customHeight="1" spans="1:13">
      <c r="A454" s="3">
        <f t="shared" si="26"/>
        <v>12183</v>
      </c>
      <c r="D454" s="91" t="s">
        <v>21</v>
      </c>
      <c r="E454" s="91" t="s">
        <v>3269</v>
      </c>
      <c r="F454" s="3">
        <v>1988</v>
      </c>
      <c r="G454" s="3" t="s">
        <v>62</v>
      </c>
      <c r="H454" s="3" t="s">
        <v>3266</v>
      </c>
      <c r="I454" s="3">
        <v>325</v>
      </c>
      <c r="J454" s="3" t="s">
        <v>3267</v>
      </c>
      <c r="K454" s="3" t="s">
        <v>72</v>
      </c>
      <c r="M454" s="3">
        <v>10</v>
      </c>
    </row>
    <row r="455" customHeight="1" spans="1:26">
      <c r="A455" s="262">
        <f t="shared" si="26"/>
        <v>12184</v>
      </c>
      <c r="B455" s="265"/>
      <c r="C455" s="265"/>
      <c r="D455" s="263" t="s">
        <v>21</v>
      </c>
      <c r="E455" s="263" t="s">
        <v>3270</v>
      </c>
      <c r="F455" s="262">
        <v>1988</v>
      </c>
      <c r="G455" s="262" t="s">
        <v>62</v>
      </c>
      <c r="H455" s="262" t="s">
        <v>3266</v>
      </c>
      <c r="I455" s="262">
        <v>325</v>
      </c>
      <c r="J455" s="262" t="s">
        <v>3267</v>
      </c>
      <c r="K455" s="262" t="s">
        <v>72</v>
      </c>
      <c r="L455" s="265"/>
      <c r="M455" s="262">
        <v>10</v>
      </c>
      <c r="N455" s="265"/>
      <c r="O455" s="265"/>
      <c r="P455" s="265"/>
      <c r="Q455" s="265"/>
      <c r="R455" s="265"/>
      <c r="S455" s="265"/>
      <c r="T455" s="265"/>
      <c r="U455" s="265"/>
      <c r="V455" s="265"/>
      <c r="W455" s="265"/>
      <c r="X455" s="265"/>
      <c r="Y455" s="265"/>
      <c r="Z455" s="265"/>
    </row>
    <row r="456" customHeight="1" spans="1:13">
      <c r="A456" s="3">
        <f t="shared" si="26"/>
        <v>12185</v>
      </c>
      <c r="D456" s="91" t="s">
        <v>21</v>
      </c>
      <c r="E456" s="91" t="s">
        <v>3271</v>
      </c>
      <c r="F456" s="3">
        <v>1988</v>
      </c>
      <c r="G456" s="3" t="s">
        <v>62</v>
      </c>
      <c r="H456" s="3" t="s">
        <v>3266</v>
      </c>
      <c r="I456" s="3">
        <v>325</v>
      </c>
      <c r="J456" s="3" t="s">
        <v>3267</v>
      </c>
      <c r="K456" s="3" t="s">
        <v>25</v>
      </c>
      <c r="M456" s="3">
        <v>10</v>
      </c>
    </row>
    <row r="457" customHeight="1" spans="1:13">
      <c r="A457" s="3">
        <f t="shared" si="26"/>
        <v>12186</v>
      </c>
      <c r="D457" s="91" t="s">
        <v>21</v>
      </c>
      <c r="E457" s="91" t="s">
        <v>3272</v>
      </c>
      <c r="F457" s="3">
        <v>1988</v>
      </c>
      <c r="G457" s="3" t="s">
        <v>62</v>
      </c>
      <c r="H457" s="3" t="s">
        <v>3266</v>
      </c>
      <c r="I457" s="3">
        <v>325</v>
      </c>
      <c r="J457" s="3" t="s">
        <v>3267</v>
      </c>
      <c r="K457" s="3" t="s">
        <v>25</v>
      </c>
      <c r="M457" s="3">
        <v>10</v>
      </c>
    </row>
    <row r="458" customHeight="1" spans="1:13">
      <c r="A458" s="3">
        <v>12405</v>
      </c>
      <c r="D458" s="91" t="s">
        <v>21</v>
      </c>
      <c r="E458" s="91" t="s">
        <v>3273</v>
      </c>
      <c r="F458" s="3">
        <v>1984</v>
      </c>
      <c r="G458" s="3" t="s">
        <v>62</v>
      </c>
      <c r="H458" s="3" t="s">
        <v>3274</v>
      </c>
      <c r="I458" s="3">
        <v>355</v>
      </c>
      <c r="J458" s="3" t="s">
        <v>105</v>
      </c>
      <c r="K458" s="3" t="s">
        <v>25</v>
      </c>
      <c r="M458" s="3">
        <v>10</v>
      </c>
    </row>
    <row r="459" customHeight="1" spans="1:13">
      <c r="A459" s="3" t="s">
        <v>2854</v>
      </c>
      <c r="D459" s="163"/>
      <c r="E459" s="91" t="s">
        <v>3275</v>
      </c>
      <c r="F459" s="3">
        <v>1989</v>
      </c>
      <c r="G459" s="3" t="s">
        <v>330</v>
      </c>
      <c r="H459" s="3" t="s">
        <v>3276</v>
      </c>
      <c r="I459" s="3" t="s">
        <v>3277</v>
      </c>
      <c r="J459" s="3" t="s">
        <v>243</v>
      </c>
      <c r="K459" s="3" t="s">
        <v>25</v>
      </c>
      <c r="M459" s="3">
        <v>10</v>
      </c>
    </row>
    <row r="460" customHeight="1" spans="1:26">
      <c r="A460" s="262" t="s">
        <v>2854</v>
      </c>
      <c r="B460" s="265"/>
      <c r="C460" s="265"/>
      <c r="D460" s="266"/>
      <c r="E460" s="263" t="s">
        <v>3278</v>
      </c>
      <c r="F460" s="262">
        <v>1991</v>
      </c>
      <c r="G460" s="262" t="s">
        <v>1038</v>
      </c>
      <c r="H460" s="262" t="s">
        <v>1736</v>
      </c>
      <c r="I460" s="262">
        <v>551</v>
      </c>
      <c r="J460" s="262" t="s">
        <v>105</v>
      </c>
      <c r="K460" s="262" t="s">
        <v>72</v>
      </c>
      <c r="L460" s="265"/>
      <c r="M460" s="262">
        <v>10</v>
      </c>
      <c r="N460" s="265"/>
      <c r="O460" s="265"/>
      <c r="P460" s="265"/>
      <c r="Q460" s="265"/>
      <c r="R460" s="265"/>
      <c r="S460" s="265"/>
      <c r="T460" s="265"/>
      <c r="U460" s="265"/>
      <c r="V460" s="265"/>
      <c r="W460" s="265"/>
      <c r="X460" s="265"/>
      <c r="Y460" s="265"/>
      <c r="Z460" s="265"/>
    </row>
    <row r="461" customHeight="1" spans="1:26">
      <c r="A461" s="262" t="s">
        <v>2854</v>
      </c>
      <c r="B461" s="265"/>
      <c r="C461" s="265"/>
      <c r="D461" s="266"/>
      <c r="E461" s="263" t="s">
        <v>3279</v>
      </c>
      <c r="F461" s="262">
        <v>1991</v>
      </c>
      <c r="G461" s="262" t="s">
        <v>1038</v>
      </c>
      <c r="H461" s="262" t="s">
        <v>1736</v>
      </c>
      <c r="I461" s="262">
        <v>551</v>
      </c>
      <c r="J461" s="262" t="s">
        <v>105</v>
      </c>
      <c r="K461" s="262" t="s">
        <v>72</v>
      </c>
      <c r="L461" s="265"/>
      <c r="M461" s="262">
        <v>10</v>
      </c>
      <c r="N461" s="265"/>
      <c r="O461" s="265"/>
      <c r="P461" s="265"/>
      <c r="Q461" s="265"/>
      <c r="R461" s="265"/>
      <c r="S461" s="265"/>
      <c r="T461" s="265"/>
      <c r="U461" s="265"/>
      <c r="V461" s="265"/>
      <c r="W461" s="265"/>
      <c r="X461" s="265"/>
      <c r="Y461" s="265"/>
      <c r="Z461" s="265"/>
    </row>
    <row r="462" customHeight="1" spans="1:26">
      <c r="A462" s="262" t="s">
        <v>2854</v>
      </c>
      <c r="B462" s="265"/>
      <c r="C462" s="265"/>
      <c r="D462" s="266"/>
      <c r="E462" s="263" t="s">
        <v>3280</v>
      </c>
      <c r="F462" s="262">
        <v>1990</v>
      </c>
      <c r="G462" s="262" t="s">
        <v>3281</v>
      </c>
      <c r="H462" s="262" t="s">
        <v>3282</v>
      </c>
      <c r="I462" s="262">
        <v>38</v>
      </c>
      <c r="J462" s="262" t="s">
        <v>3283</v>
      </c>
      <c r="K462" s="262" t="s">
        <v>72</v>
      </c>
      <c r="L462" s="265"/>
      <c r="M462" s="262">
        <v>10</v>
      </c>
      <c r="N462" s="265"/>
      <c r="O462" s="265"/>
      <c r="P462" s="265"/>
      <c r="Q462" s="265"/>
      <c r="R462" s="265"/>
      <c r="S462" s="265"/>
      <c r="T462" s="265"/>
      <c r="U462" s="265"/>
      <c r="V462" s="265"/>
      <c r="W462" s="265"/>
      <c r="X462" s="265"/>
      <c r="Y462" s="265"/>
      <c r="Z462" s="265"/>
    </row>
    <row r="463" customHeight="1" spans="1:26">
      <c r="A463" s="261" t="e">
        <f t="shared" ref="A463:A469" si="27">A462+1</f>
        <v>#VALUE!</v>
      </c>
      <c r="B463" s="262"/>
      <c r="C463" s="262"/>
      <c r="D463" s="263" t="s">
        <v>21</v>
      </c>
      <c r="E463" s="263" t="s">
        <v>3284</v>
      </c>
      <c r="F463" s="262">
        <v>2020</v>
      </c>
      <c r="G463" s="268" t="s">
        <v>865</v>
      </c>
      <c r="H463" s="269" t="s">
        <v>3285</v>
      </c>
      <c r="I463" s="273">
        <v>11</v>
      </c>
      <c r="J463" s="271" t="s">
        <v>3286</v>
      </c>
      <c r="K463" s="268" t="s">
        <v>25</v>
      </c>
      <c r="L463" s="265"/>
      <c r="M463" s="262">
        <v>15</v>
      </c>
      <c r="N463" s="265"/>
      <c r="O463" s="265"/>
      <c r="P463" s="265"/>
      <c r="Q463" s="265"/>
      <c r="R463" s="265"/>
      <c r="S463" s="265"/>
      <c r="T463" s="265"/>
      <c r="U463" s="265"/>
      <c r="V463" s="265"/>
      <c r="W463" s="265"/>
      <c r="X463" s="265"/>
      <c r="Y463" s="265"/>
      <c r="Z463" s="265"/>
    </row>
    <row r="464" customHeight="1" spans="1:26">
      <c r="A464" s="261" t="e">
        <f t="shared" si="27"/>
        <v>#VALUE!</v>
      </c>
      <c r="B464" s="262"/>
      <c r="C464" s="262"/>
      <c r="D464" s="263" t="s">
        <v>21</v>
      </c>
      <c r="E464" s="263" t="s">
        <v>3287</v>
      </c>
      <c r="F464" s="262">
        <v>2020</v>
      </c>
      <c r="G464" s="268" t="s">
        <v>3288</v>
      </c>
      <c r="H464" s="269" t="s">
        <v>3289</v>
      </c>
      <c r="I464" s="262" t="s">
        <v>3290</v>
      </c>
      <c r="J464" s="262" t="s">
        <v>3291</v>
      </c>
      <c r="K464" s="268" t="s">
        <v>72</v>
      </c>
      <c r="L464" s="265"/>
      <c r="M464" s="262">
        <v>15</v>
      </c>
      <c r="N464" s="265"/>
      <c r="O464" s="265"/>
      <c r="P464" s="265"/>
      <c r="Q464" s="265"/>
      <c r="R464" s="265"/>
      <c r="S464" s="265"/>
      <c r="T464" s="265"/>
      <c r="U464" s="265"/>
      <c r="V464" s="265"/>
      <c r="W464" s="265"/>
      <c r="X464" s="265"/>
      <c r="Y464" s="265"/>
      <c r="Z464" s="265"/>
    </row>
    <row r="465" customHeight="1" spans="1:26">
      <c r="A465" s="261" t="e">
        <f t="shared" si="27"/>
        <v>#VALUE!</v>
      </c>
      <c r="B465" s="262"/>
      <c r="C465" s="262"/>
      <c r="D465" s="263" t="s">
        <v>21</v>
      </c>
      <c r="E465" s="263" t="s">
        <v>3292</v>
      </c>
      <c r="F465" s="262">
        <v>2020</v>
      </c>
      <c r="G465" s="268" t="s">
        <v>3288</v>
      </c>
      <c r="H465" s="269" t="s">
        <v>3289</v>
      </c>
      <c r="I465" s="262" t="s">
        <v>3290</v>
      </c>
      <c r="J465" s="262" t="s">
        <v>3291</v>
      </c>
      <c r="K465" s="268" t="s">
        <v>72</v>
      </c>
      <c r="L465" s="265"/>
      <c r="M465" s="262">
        <v>15</v>
      </c>
      <c r="N465" s="265"/>
      <c r="O465" s="265"/>
      <c r="P465" s="265"/>
      <c r="Q465" s="265"/>
      <c r="R465" s="265"/>
      <c r="S465" s="265"/>
      <c r="T465" s="265"/>
      <c r="U465" s="265"/>
      <c r="V465" s="265"/>
      <c r="W465" s="265"/>
      <c r="X465" s="265"/>
      <c r="Y465" s="265"/>
      <c r="Z465" s="265"/>
    </row>
    <row r="466" customHeight="1" spans="1:26">
      <c r="A466" s="261" t="e">
        <f t="shared" si="27"/>
        <v>#VALUE!</v>
      </c>
      <c r="B466" s="262"/>
      <c r="C466" s="262"/>
      <c r="D466" s="263" t="s">
        <v>21</v>
      </c>
      <c r="E466" s="263" t="s">
        <v>3293</v>
      </c>
      <c r="F466" s="262">
        <v>2020</v>
      </c>
      <c r="G466" s="268" t="s">
        <v>3121</v>
      </c>
      <c r="H466" s="269" t="s">
        <v>880</v>
      </c>
      <c r="I466" s="262">
        <v>4</v>
      </c>
      <c r="J466" s="262" t="s">
        <v>1142</v>
      </c>
      <c r="K466" s="268" t="s">
        <v>25</v>
      </c>
      <c r="L466" s="265"/>
      <c r="M466" s="262">
        <v>15</v>
      </c>
      <c r="N466" s="265"/>
      <c r="O466" s="265"/>
      <c r="P466" s="265"/>
      <c r="Q466" s="265"/>
      <c r="R466" s="265"/>
      <c r="S466" s="265"/>
      <c r="T466" s="265"/>
      <c r="U466" s="265"/>
      <c r="V466" s="265"/>
      <c r="W466" s="265"/>
      <c r="X466" s="265"/>
      <c r="Y466" s="265"/>
      <c r="Z466" s="265"/>
    </row>
    <row r="467" customHeight="1" spans="1:26">
      <c r="A467" s="261" t="e">
        <f t="shared" si="27"/>
        <v>#VALUE!</v>
      </c>
      <c r="B467" s="262"/>
      <c r="C467" s="262"/>
      <c r="D467" s="263" t="s">
        <v>21</v>
      </c>
      <c r="E467" s="263" t="s">
        <v>3294</v>
      </c>
      <c r="F467" s="262">
        <v>2020</v>
      </c>
      <c r="G467" s="268" t="s">
        <v>3121</v>
      </c>
      <c r="H467" s="269" t="s">
        <v>880</v>
      </c>
      <c r="I467" s="262">
        <v>4</v>
      </c>
      <c r="J467" s="262" t="s">
        <v>1142</v>
      </c>
      <c r="K467" s="268" t="s">
        <v>25</v>
      </c>
      <c r="L467" s="265"/>
      <c r="M467" s="262">
        <v>15</v>
      </c>
      <c r="N467" s="265"/>
      <c r="O467" s="265"/>
      <c r="P467" s="265"/>
      <c r="Q467" s="265"/>
      <c r="R467" s="265"/>
      <c r="S467" s="265"/>
      <c r="T467" s="265"/>
      <c r="U467" s="265"/>
      <c r="V467" s="265"/>
      <c r="W467" s="265"/>
      <c r="X467" s="265"/>
      <c r="Y467" s="265"/>
      <c r="Z467" s="265"/>
    </row>
    <row r="468" customHeight="1" spans="1:26">
      <c r="A468" s="261" t="e">
        <f t="shared" si="27"/>
        <v>#VALUE!</v>
      </c>
      <c r="B468" s="262"/>
      <c r="C468" s="262"/>
      <c r="D468" s="263" t="s">
        <v>21</v>
      </c>
      <c r="E468" s="263" t="s">
        <v>3295</v>
      </c>
      <c r="F468" s="262">
        <v>2020</v>
      </c>
      <c r="G468" s="268" t="s">
        <v>879</v>
      </c>
      <c r="H468" s="269" t="s">
        <v>950</v>
      </c>
      <c r="I468" s="262">
        <v>202</v>
      </c>
      <c r="J468" s="265"/>
      <c r="K468" s="268" t="s">
        <v>25</v>
      </c>
      <c r="L468" s="265"/>
      <c r="M468" s="262">
        <v>15</v>
      </c>
      <c r="N468" s="265"/>
      <c r="O468" s="265"/>
      <c r="P468" s="265"/>
      <c r="Q468" s="265"/>
      <c r="R468" s="265"/>
      <c r="S468" s="265"/>
      <c r="T468" s="265"/>
      <c r="U468" s="265"/>
      <c r="V468" s="265"/>
      <c r="W468" s="265"/>
      <c r="X468" s="265"/>
      <c r="Y468" s="265"/>
      <c r="Z468" s="265"/>
    </row>
    <row r="469" customHeight="1" spans="1:26">
      <c r="A469" s="261" t="e">
        <f t="shared" si="27"/>
        <v>#VALUE!</v>
      </c>
      <c r="B469" s="262"/>
      <c r="C469" s="262"/>
      <c r="D469" s="263" t="s">
        <v>21</v>
      </c>
      <c r="E469" s="263" t="s">
        <v>3296</v>
      </c>
      <c r="F469" s="262">
        <v>2020</v>
      </c>
      <c r="G469" s="262" t="s">
        <v>3149</v>
      </c>
      <c r="H469" s="262" t="s">
        <v>950</v>
      </c>
      <c r="I469" s="262" t="s">
        <v>3297</v>
      </c>
      <c r="J469" s="262" t="s">
        <v>1537</v>
      </c>
      <c r="K469" s="262" t="s">
        <v>3298</v>
      </c>
      <c r="L469" s="265"/>
      <c r="M469" s="262">
        <v>15</v>
      </c>
      <c r="N469" s="265"/>
      <c r="O469" s="265"/>
      <c r="P469" s="265"/>
      <c r="Q469" s="265"/>
      <c r="R469" s="265"/>
      <c r="S469" s="265"/>
      <c r="T469" s="265"/>
      <c r="U469" s="265"/>
      <c r="V469" s="265"/>
      <c r="W469" s="265"/>
      <c r="X469" s="265"/>
      <c r="Y469" s="265"/>
      <c r="Z469" s="265"/>
    </row>
    <row r="470" customHeight="1" spans="1:26">
      <c r="A470" s="261" t="e">
        <f>'Drop 1 Baseball'!A331+1</f>
        <v>#VALUE!</v>
      </c>
      <c r="B470" s="262"/>
      <c r="C470" s="262"/>
      <c r="D470" s="263" t="s">
        <v>21</v>
      </c>
      <c r="E470" s="263" t="s">
        <v>3299</v>
      </c>
      <c r="F470" s="262">
        <v>2020</v>
      </c>
      <c r="G470" s="268" t="s">
        <v>1152</v>
      </c>
      <c r="H470" s="269" t="s">
        <v>854</v>
      </c>
      <c r="I470" s="262">
        <v>265</v>
      </c>
      <c r="J470" s="265"/>
      <c r="K470" s="268" t="s">
        <v>25</v>
      </c>
      <c r="L470" s="265"/>
      <c r="M470" s="262">
        <v>15</v>
      </c>
      <c r="N470" s="265"/>
      <c r="O470" s="265"/>
      <c r="P470" s="265"/>
      <c r="Q470" s="265"/>
      <c r="R470" s="265"/>
      <c r="S470" s="265"/>
      <c r="T470" s="265"/>
      <c r="U470" s="265"/>
      <c r="V470" s="265"/>
      <c r="W470" s="265"/>
      <c r="X470" s="265"/>
      <c r="Y470" s="265"/>
      <c r="Z470" s="265"/>
    </row>
    <row r="471" customHeight="1" spans="1:26">
      <c r="A471" s="261" t="e">
        <f t="shared" ref="A471:A481" si="28">A470+1</f>
        <v>#VALUE!</v>
      </c>
      <c r="B471" s="262"/>
      <c r="C471" s="262"/>
      <c r="D471" s="263" t="s">
        <v>161</v>
      </c>
      <c r="E471" s="263" t="s">
        <v>3300</v>
      </c>
      <c r="F471" s="262">
        <v>2020</v>
      </c>
      <c r="G471" s="262" t="s">
        <v>837</v>
      </c>
      <c r="H471" s="262" t="s">
        <v>838</v>
      </c>
      <c r="I471" s="262">
        <v>8</v>
      </c>
      <c r="J471" s="262" t="s">
        <v>842</v>
      </c>
      <c r="K471" s="262" t="s">
        <v>25</v>
      </c>
      <c r="L471" s="265"/>
      <c r="M471" s="262">
        <v>15</v>
      </c>
      <c r="N471" s="265"/>
      <c r="O471" s="265"/>
      <c r="P471" s="265"/>
      <c r="Q471" s="265"/>
      <c r="R471" s="265"/>
      <c r="S471" s="265"/>
      <c r="T471" s="265"/>
      <c r="U471" s="265"/>
      <c r="V471" s="265"/>
      <c r="W471" s="265"/>
      <c r="X471" s="265"/>
      <c r="Y471" s="265"/>
      <c r="Z471" s="265"/>
    </row>
    <row r="472" customHeight="1" spans="1:26">
      <c r="A472" s="261" t="e">
        <f t="shared" si="28"/>
        <v>#VALUE!</v>
      </c>
      <c r="B472" s="262"/>
      <c r="C472" s="262"/>
      <c r="D472" s="263" t="s">
        <v>161</v>
      </c>
      <c r="E472" s="263" t="s">
        <v>3301</v>
      </c>
      <c r="F472" s="262">
        <v>2020</v>
      </c>
      <c r="G472" s="268" t="s">
        <v>837</v>
      </c>
      <c r="H472" s="262" t="s">
        <v>959</v>
      </c>
      <c r="I472" s="262">
        <v>5</v>
      </c>
      <c r="J472" s="262" t="s">
        <v>839</v>
      </c>
      <c r="K472" s="262" t="s">
        <v>72</v>
      </c>
      <c r="L472" s="265"/>
      <c r="M472" s="262">
        <v>15</v>
      </c>
      <c r="N472" s="265"/>
      <c r="O472" s="265"/>
      <c r="P472" s="265"/>
      <c r="Q472" s="265"/>
      <c r="R472" s="265"/>
      <c r="S472" s="265"/>
      <c r="T472" s="265"/>
      <c r="U472" s="265"/>
      <c r="V472" s="265"/>
      <c r="W472" s="265"/>
      <c r="X472" s="265"/>
      <c r="Y472" s="265"/>
      <c r="Z472" s="265"/>
    </row>
    <row r="473" customHeight="1" spans="1:26">
      <c r="A473" s="261" t="e">
        <f t="shared" si="28"/>
        <v>#VALUE!</v>
      </c>
      <c r="B473" s="262"/>
      <c r="C473" s="262"/>
      <c r="D473" s="263" t="s">
        <v>21</v>
      </c>
      <c r="E473" s="263" t="s">
        <v>3302</v>
      </c>
      <c r="F473" s="262">
        <v>2020</v>
      </c>
      <c r="G473" s="268" t="s">
        <v>1042</v>
      </c>
      <c r="H473" s="269" t="s">
        <v>950</v>
      </c>
      <c r="I473" s="262">
        <v>194</v>
      </c>
      <c r="J473" s="265"/>
      <c r="K473" s="268" t="s">
        <v>25</v>
      </c>
      <c r="L473" s="265"/>
      <c r="M473" s="268">
        <v>15</v>
      </c>
      <c r="N473" s="265"/>
      <c r="O473" s="265"/>
      <c r="P473" s="265"/>
      <c r="Q473" s="265"/>
      <c r="R473" s="265"/>
      <c r="S473" s="265"/>
      <c r="T473" s="265"/>
      <c r="U473" s="265"/>
      <c r="V473" s="265"/>
      <c r="W473" s="265"/>
      <c r="X473" s="265"/>
      <c r="Y473" s="265"/>
      <c r="Z473" s="265"/>
    </row>
    <row r="474" customHeight="1" spans="1:26">
      <c r="A474" s="261" t="e">
        <f t="shared" si="28"/>
        <v>#VALUE!</v>
      </c>
      <c r="B474" s="262"/>
      <c r="C474" s="262"/>
      <c r="D474" s="263" t="s">
        <v>21</v>
      </c>
      <c r="E474" s="263" t="s">
        <v>3303</v>
      </c>
      <c r="F474" s="262">
        <v>2020</v>
      </c>
      <c r="G474" s="268" t="s">
        <v>1042</v>
      </c>
      <c r="H474" s="269" t="s">
        <v>950</v>
      </c>
      <c r="I474" s="262">
        <v>194</v>
      </c>
      <c r="J474" s="265"/>
      <c r="K474" s="268" t="s">
        <v>25</v>
      </c>
      <c r="L474" s="265"/>
      <c r="M474" s="262">
        <v>15</v>
      </c>
      <c r="N474" s="265"/>
      <c r="O474" s="265"/>
      <c r="P474" s="265"/>
      <c r="Q474" s="265"/>
      <c r="R474" s="265"/>
      <c r="S474" s="265"/>
      <c r="T474" s="265"/>
      <c r="U474" s="265"/>
      <c r="V474" s="265"/>
      <c r="W474" s="265"/>
      <c r="X474" s="265"/>
      <c r="Y474" s="265"/>
      <c r="Z474" s="265"/>
    </row>
    <row r="475" customHeight="1" spans="1:26">
      <c r="A475" s="261" t="e">
        <f t="shared" si="28"/>
        <v>#VALUE!</v>
      </c>
      <c r="B475" s="262"/>
      <c r="C475" s="262"/>
      <c r="D475" s="263" t="s">
        <v>21</v>
      </c>
      <c r="E475" s="263" t="s">
        <v>3304</v>
      </c>
      <c r="F475" s="262">
        <v>2020</v>
      </c>
      <c r="G475" s="268" t="s">
        <v>1042</v>
      </c>
      <c r="H475" s="269" t="s">
        <v>950</v>
      </c>
      <c r="I475" s="262">
        <v>194</v>
      </c>
      <c r="J475" s="265"/>
      <c r="K475" s="268" t="s">
        <v>25</v>
      </c>
      <c r="L475" s="265"/>
      <c r="M475" s="262">
        <v>15</v>
      </c>
      <c r="N475" s="265"/>
      <c r="O475" s="265"/>
      <c r="P475" s="265"/>
      <c r="Q475" s="265"/>
      <c r="R475" s="265"/>
      <c r="S475" s="265"/>
      <c r="T475" s="265"/>
      <c r="U475" s="265"/>
      <c r="V475" s="265"/>
      <c r="W475" s="265"/>
      <c r="X475" s="265"/>
      <c r="Y475" s="265"/>
      <c r="Z475" s="265"/>
    </row>
    <row r="476" customHeight="1" spans="1:26">
      <c r="A476" s="261" t="e">
        <f t="shared" si="28"/>
        <v>#VALUE!</v>
      </c>
      <c r="B476" s="262"/>
      <c r="C476" s="262"/>
      <c r="D476" s="263" t="s">
        <v>21</v>
      </c>
      <c r="E476" s="263" t="s">
        <v>3305</v>
      </c>
      <c r="F476" s="262">
        <v>2020</v>
      </c>
      <c r="G476" s="268" t="s">
        <v>1042</v>
      </c>
      <c r="H476" s="269" t="s">
        <v>835</v>
      </c>
      <c r="I476" s="262">
        <v>162</v>
      </c>
      <c r="J476" s="265"/>
      <c r="K476" s="268" t="s">
        <v>25</v>
      </c>
      <c r="L476" s="265"/>
      <c r="M476" s="262">
        <v>15</v>
      </c>
      <c r="N476" s="265"/>
      <c r="O476" s="265"/>
      <c r="P476" s="265"/>
      <c r="Q476" s="265"/>
      <c r="R476" s="265"/>
      <c r="S476" s="265"/>
      <c r="T476" s="265"/>
      <c r="U476" s="265"/>
      <c r="V476" s="265"/>
      <c r="W476" s="265"/>
      <c r="X476" s="265"/>
      <c r="Y476" s="265"/>
      <c r="Z476" s="265"/>
    </row>
    <row r="477" customHeight="1" spans="1:26">
      <c r="A477" s="261" t="e">
        <f t="shared" si="28"/>
        <v>#VALUE!</v>
      </c>
      <c r="B477" s="262"/>
      <c r="C477" s="262"/>
      <c r="D477" s="263" t="s">
        <v>21</v>
      </c>
      <c r="E477" s="263" t="s">
        <v>3306</v>
      </c>
      <c r="F477" s="262">
        <v>2020</v>
      </c>
      <c r="G477" s="268" t="s">
        <v>1042</v>
      </c>
      <c r="H477" s="269" t="s">
        <v>3091</v>
      </c>
      <c r="I477" s="262">
        <v>145</v>
      </c>
      <c r="J477" s="265"/>
      <c r="K477" s="268" t="s">
        <v>25</v>
      </c>
      <c r="L477" s="265"/>
      <c r="M477" s="262">
        <v>15</v>
      </c>
      <c r="N477" s="265"/>
      <c r="O477" s="265"/>
      <c r="P477" s="265"/>
      <c r="Q477" s="265"/>
      <c r="R477" s="265"/>
      <c r="S477" s="265"/>
      <c r="T477" s="265"/>
      <c r="U477" s="265"/>
      <c r="V477" s="265"/>
      <c r="W477" s="265"/>
      <c r="X477" s="265"/>
      <c r="Y477" s="265"/>
      <c r="Z477" s="265"/>
    </row>
    <row r="478" customHeight="1" spans="1:26">
      <c r="A478" s="261" t="e">
        <f t="shared" si="28"/>
        <v>#VALUE!</v>
      </c>
      <c r="B478" s="262"/>
      <c r="C478" s="262"/>
      <c r="D478" s="263" t="s">
        <v>161</v>
      </c>
      <c r="E478" s="263" t="s">
        <v>3307</v>
      </c>
      <c r="F478" s="262">
        <v>2020</v>
      </c>
      <c r="G478" s="268" t="s">
        <v>3093</v>
      </c>
      <c r="H478" s="269" t="s">
        <v>854</v>
      </c>
      <c r="I478" s="262">
        <v>314</v>
      </c>
      <c r="J478" s="265"/>
      <c r="K478" s="268" t="s">
        <v>25</v>
      </c>
      <c r="L478" s="265"/>
      <c r="M478" s="262">
        <v>15</v>
      </c>
      <c r="N478" s="265"/>
      <c r="O478" s="265"/>
      <c r="P478" s="265"/>
      <c r="Q478" s="265"/>
      <c r="R478" s="265"/>
      <c r="S478" s="265"/>
      <c r="T478" s="265"/>
      <c r="U478" s="265"/>
      <c r="V478" s="265"/>
      <c r="W478" s="265"/>
      <c r="X478" s="265"/>
      <c r="Y478" s="265"/>
      <c r="Z478" s="265"/>
    </row>
    <row r="479" customHeight="1" spans="1:26">
      <c r="A479" s="261" t="e">
        <f t="shared" si="28"/>
        <v>#VALUE!</v>
      </c>
      <c r="B479" s="262"/>
      <c r="C479" s="262"/>
      <c r="D479" s="263" t="s">
        <v>161</v>
      </c>
      <c r="E479" s="263" t="s">
        <v>3308</v>
      </c>
      <c r="F479" s="262">
        <v>2020</v>
      </c>
      <c r="G479" s="268" t="s">
        <v>1144</v>
      </c>
      <c r="H479" s="269" t="s">
        <v>854</v>
      </c>
      <c r="I479" s="262">
        <v>248</v>
      </c>
      <c r="J479" s="265"/>
      <c r="K479" s="268" t="s">
        <v>25</v>
      </c>
      <c r="L479" s="265"/>
      <c r="M479" s="262">
        <v>15</v>
      </c>
      <c r="N479" s="265"/>
      <c r="O479" s="265"/>
      <c r="P479" s="265"/>
      <c r="Q479" s="265"/>
      <c r="R479" s="265"/>
      <c r="S479" s="265"/>
      <c r="T479" s="265"/>
      <c r="U479" s="265"/>
      <c r="V479" s="265"/>
      <c r="W479" s="265"/>
      <c r="X479" s="265"/>
      <c r="Y479" s="265"/>
      <c r="Z479" s="265"/>
    </row>
    <row r="480" customHeight="1" spans="1:26">
      <c r="A480" s="261" t="e">
        <f t="shared" si="28"/>
        <v>#VALUE!</v>
      </c>
      <c r="B480" s="262"/>
      <c r="C480" s="262"/>
      <c r="D480" s="263" t="s">
        <v>161</v>
      </c>
      <c r="E480" s="263" t="s">
        <v>3309</v>
      </c>
      <c r="F480" s="262">
        <v>2020</v>
      </c>
      <c r="G480" s="268" t="s">
        <v>1144</v>
      </c>
      <c r="H480" s="269" t="s">
        <v>3310</v>
      </c>
      <c r="I480" s="262">
        <v>248</v>
      </c>
      <c r="J480" s="265"/>
      <c r="K480" s="268" t="s">
        <v>25</v>
      </c>
      <c r="L480" s="265"/>
      <c r="M480" s="262">
        <v>15</v>
      </c>
      <c r="N480" s="265"/>
      <c r="O480" s="265"/>
      <c r="P480" s="265"/>
      <c r="Q480" s="265"/>
      <c r="R480" s="265"/>
      <c r="S480" s="265"/>
      <c r="T480" s="265"/>
      <c r="U480" s="265"/>
      <c r="V480" s="265"/>
      <c r="W480" s="265"/>
      <c r="X480" s="265"/>
      <c r="Y480" s="265"/>
      <c r="Z480" s="265"/>
    </row>
    <row r="481" customHeight="1" spans="1:26">
      <c r="A481" s="261" t="e">
        <f t="shared" si="28"/>
        <v>#VALUE!</v>
      </c>
      <c r="B481" s="262"/>
      <c r="C481" s="262"/>
      <c r="D481" s="263" t="s">
        <v>21</v>
      </c>
      <c r="E481" s="263" t="s">
        <v>3311</v>
      </c>
      <c r="F481" s="262">
        <v>2020</v>
      </c>
      <c r="G481" s="268" t="s">
        <v>1144</v>
      </c>
      <c r="H481" s="269" t="s">
        <v>950</v>
      </c>
      <c r="I481" s="262">
        <v>295</v>
      </c>
      <c r="J481" s="265"/>
      <c r="K481" s="268" t="s">
        <v>25</v>
      </c>
      <c r="L481" s="265"/>
      <c r="M481" s="262">
        <v>15</v>
      </c>
      <c r="N481" s="265"/>
      <c r="O481" s="265"/>
      <c r="P481" s="265"/>
      <c r="Q481" s="265"/>
      <c r="R481" s="265"/>
      <c r="S481" s="265"/>
      <c r="T481" s="265"/>
      <c r="U481" s="265"/>
      <c r="V481" s="265"/>
      <c r="W481" s="265"/>
      <c r="X481" s="265"/>
      <c r="Y481" s="265"/>
      <c r="Z481" s="265"/>
    </row>
    <row r="482" customHeight="1" spans="1:26">
      <c r="A482" s="261">
        <v>10234</v>
      </c>
      <c r="B482" s="262"/>
      <c r="C482" s="262"/>
      <c r="D482" s="263" t="s">
        <v>21</v>
      </c>
      <c r="E482" s="263" t="s">
        <v>3312</v>
      </c>
      <c r="F482" s="262">
        <v>2020</v>
      </c>
      <c r="G482" s="268" t="s">
        <v>1362</v>
      </c>
      <c r="H482" s="269" t="s">
        <v>1053</v>
      </c>
      <c r="I482" s="262">
        <v>101</v>
      </c>
      <c r="J482" s="274" t="s">
        <v>898</v>
      </c>
      <c r="K482" s="268" t="s">
        <v>25</v>
      </c>
      <c r="L482" s="265"/>
      <c r="M482" s="262">
        <v>15</v>
      </c>
      <c r="N482" s="265"/>
      <c r="O482" s="265"/>
      <c r="P482" s="265"/>
      <c r="Q482" s="265"/>
      <c r="R482" s="265"/>
      <c r="S482" s="265"/>
      <c r="T482" s="265"/>
      <c r="U482" s="265"/>
      <c r="V482" s="265"/>
      <c r="W482" s="265"/>
      <c r="X482" s="265"/>
      <c r="Y482" s="265"/>
      <c r="Z482" s="265"/>
    </row>
    <row r="483" customHeight="1" spans="1:26">
      <c r="A483" s="261">
        <f t="shared" ref="A483:A502" si="29">A482+1</f>
        <v>10235</v>
      </c>
      <c r="B483" s="262"/>
      <c r="C483" s="262"/>
      <c r="D483" s="263" t="s">
        <v>21</v>
      </c>
      <c r="E483" s="263" t="s">
        <v>3313</v>
      </c>
      <c r="F483" s="262">
        <v>2020</v>
      </c>
      <c r="G483" s="268" t="s">
        <v>853</v>
      </c>
      <c r="H483" s="269" t="s">
        <v>847</v>
      </c>
      <c r="I483" s="262">
        <v>1</v>
      </c>
      <c r="J483" s="265"/>
      <c r="K483" s="268" t="s">
        <v>25</v>
      </c>
      <c r="L483" s="265"/>
      <c r="M483" s="262">
        <v>15</v>
      </c>
      <c r="N483" s="265"/>
      <c r="O483" s="265"/>
      <c r="P483" s="265"/>
      <c r="Q483" s="265"/>
      <c r="R483" s="265"/>
      <c r="S483" s="265"/>
      <c r="T483" s="265"/>
      <c r="U483" s="265"/>
      <c r="V483" s="265"/>
      <c r="W483" s="265"/>
      <c r="X483" s="265"/>
      <c r="Y483" s="265"/>
      <c r="Z483" s="265"/>
    </row>
    <row r="484" customHeight="1" spans="1:26">
      <c r="A484" s="261">
        <f t="shared" si="29"/>
        <v>10236</v>
      </c>
      <c r="B484" s="262"/>
      <c r="C484" s="262"/>
      <c r="D484" s="263" t="s">
        <v>21</v>
      </c>
      <c r="E484" s="263" t="s">
        <v>3314</v>
      </c>
      <c r="F484" s="262">
        <v>2020</v>
      </c>
      <c r="G484" s="268" t="s">
        <v>853</v>
      </c>
      <c r="H484" s="269" t="s">
        <v>854</v>
      </c>
      <c r="I484" s="262">
        <v>265</v>
      </c>
      <c r="J484" s="265"/>
      <c r="K484" s="268" t="s">
        <v>25</v>
      </c>
      <c r="L484" s="265"/>
      <c r="M484" s="262">
        <v>15</v>
      </c>
      <c r="N484" s="265"/>
      <c r="O484" s="265"/>
      <c r="P484" s="265"/>
      <c r="Q484" s="265"/>
      <c r="R484" s="265"/>
      <c r="S484" s="265"/>
      <c r="T484" s="265"/>
      <c r="U484" s="265"/>
      <c r="V484" s="265"/>
      <c r="W484" s="265"/>
      <c r="X484" s="265"/>
      <c r="Y484" s="265"/>
      <c r="Z484" s="265"/>
    </row>
    <row r="485" customHeight="1" spans="1:26">
      <c r="A485" s="261">
        <f t="shared" si="29"/>
        <v>10237</v>
      </c>
      <c r="B485" s="262"/>
      <c r="C485" s="262"/>
      <c r="D485" s="263" t="s">
        <v>21</v>
      </c>
      <c r="E485" s="263" t="s">
        <v>3315</v>
      </c>
      <c r="F485" s="262">
        <v>2020</v>
      </c>
      <c r="G485" s="262" t="s">
        <v>853</v>
      </c>
      <c r="H485" s="262" t="s">
        <v>1385</v>
      </c>
      <c r="I485" s="262">
        <v>265</v>
      </c>
      <c r="J485" s="265"/>
      <c r="K485" s="262" t="s">
        <v>25</v>
      </c>
      <c r="L485" s="265"/>
      <c r="M485" s="262">
        <v>15</v>
      </c>
      <c r="N485" s="265"/>
      <c r="O485" s="265"/>
      <c r="P485" s="265"/>
      <c r="Q485" s="265"/>
      <c r="R485" s="265"/>
      <c r="S485" s="265"/>
      <c r="T485" s="265"/>
      <c r="U485" s="265"/>
      <c r="V485" s="265"/>
      <c r="W485" s="265"/>
      <c r="X485" s="265"/>
      <c r="Y485" s="265"/>
      <c r="Z485" s="265"/>
    </row>
    <row r="486" customHeight="1" spans="1:26">
      <c r="A486" s="261">
        <f t="shared" si="29"/>
        <v>10238</v>
      </c>
      <c r="B486" s="262"/>
      <c r="C486" s="262"/>
      <c r="D486" s="263" t="s">
        <v>21</v>
      </c>
      <c r="E486" s="263" t="s">
        <v>3316</v>
      </c>
      <c r="F486" s="262">
        <v>2020</v>
      </c>
      <c r="G486" s="268" t="s">
        <v>853</v>
      </c>
      <c r="H486" s="269" t="s">
        <v>3317</v>
      </c>
      <c r="I486" s="262">
        <v>220</v>
      </c>
      <c r="J486" s="274" t="s">
        <v>920</v>
      </c>
      <c r="K486" s="268" t="s">
        <v>25</v>
      </c>
      <c r="L486" s="265"/>
      <c r="M486" s="262">
        <v>15</v>
      </c>
      <c r="N486" s="265"/>
      <c r="O486" s="265"/>
      <c r="P486" s="265"/>
      <c r="Q486" s="265"/>
      <c r="R486" s="265"/>
      <c r="S486" s="265"/>
      <c r="T486" s="265"/>
      <c r="U486" s="265"/>
      <c r="V486" s="265"/>
      <c r="W486" s="265"/>
      <c r="X486" s="265"/>
      <c r="Y486" s="265"/>
      <c r="Z486" s="265"/>
    </row>
    <row r="487" customHeight="1" spans="1:26">
      <c r="A487" s="261">
        <f t="shared" si="29"/>
        <v>10239</v>
      </c>
      <c r="B487" s="262"/>
      <c r="C487" s="262"/>
      <c r="D487" s="263" t="s">
        <v>21</v>
      </c>
      <c r="E487" s="263" t="s">
        <v>3318</v>
      </c>
      <c r="F487" s="262">
        <v>2020</v>
      </c>
      <c r="G487" s="268" t="s">
        <v>865</v>
      </c>
      <c r="H487" s="269" t="s">
        <v>950</v>
      </c>
      <c r="I487" s="262">
        <v>6</v>
      </c>
      <c r="J487" s="262" t="s">
        <v>869</v>
      </c>
      <c r="K487" s="268" t="s">
        <v>25</v>
      </c>
      <c r="L487" s="265"/>
      <c r="M487" s="262">
        <v>15</v>
      </c>
      <c r="N487" s="265"/>
      <c r="O487" s="265"/>
      <c r="P487" s="265"/>
      <c r="Q487" s="265"/>
      <c r="R487" s="265"/>
      <c r="S487" s="265"/>
      <c r="T487" s="265"/>
      <c r="U487" s="265"/>
      <c r="V487" s="265"/>
      <c r="W487" s="265"/>
      <c r="X487" s="265"/>
      <c r="Y487" s="265"/>
      <c r="Z487" s="265"/>
    </row>
    <row r="488" customHeight="1" spans="1:26">
      <c r="A488" s="261">
        <f t="shared" si="29"/>
        <v>10240</v>
      </c>
      <c r="B488" s="262"/>
      <c r="C488" s="262"/>
      <c r="D488" s="263" t="s">
        <v>21</v>
      </c>
      <c r="E488" s="263" t="s">
        <v>3319</v>
      </c>
      <c r="F488" s="262">
        <v>2020</v>
      </c>
      <c r="G488" s="268" t="s">
        <v>1373</v>
      </c>
      <c r="H488" s="269" t="s">
        <v>950</v>
      </c>
      <c r="I488" s="262">
        <v>6</v>
      </c>
      <c r="J488" s="271" t="s">
        <v>869</v>
      </c>
      <c r="K488" s="268" t="s">
        <v>25</v>
      </c>
      <c r="L488" s="265"/>
      <c r="M488" s="262">
        <v>15</v>
      </c>
      <c r="N488" s="265"/>
      <c r="O488" s="265"/>
      <c r="P488" s="265"/>
      <c r="Q488" s="265"/>
      <c r="R488" s="265"/>
      <c r="S488" s="265"/>
      <c r="T488" s="265"/>
      <c r="U488" s="265"/>
      <c r="V488" s="265"/>
      <c r="W488" s="265"/>
      <c r="X488" s="265"/>
      <c r="Y488" s="265"/>
      <c r="Z488" s="265"/>
    </row>
    <row r="489" customHeight="1" spans="1:26">
      <c r="A489" s="261">
        <f t="shared" si="29"/>
        <v>10241</v>
      </c>
      <c r="B489" s="262"/>
      <c r="C489" s="262"/>
      <c r="D489" s="263" t="s">
        <v>21</v>
      </c>
      <c r="E489" s="263" t="s">
        <v>3320</v>
      </c>
      <c r="F489" s="262">
        <v>2020</v>
      </c>
      <c r="G489" s="268" t="s">
        <v>865</v>
      </c>
      <c r="H489" s="269" t="s">
        <v>1053</v>
      </c>
      <c r="I489" s="262">
        <v>6</v>
      </c>
      <c r="J489" s="273" t="s">
        <v>3321</v>
      </c>
      <c r="K489" s="268" t="s">
        <v>25</v>
      </c>
      <c r="L489" s="265"/>
      <c r="M489" s="262">
        <v>15</v>
      </c>
      <c r="N489" s="265"/>
      <c r="O489" s="265"/>
      <c r="P489" s="265"/>
      <c r="Q489" s="265"/>
      <c r="R489" s="265"/>
      <c r="S489" s="265"/>
      <c r="T489" s="265"/>
      <c r="U489" s="265"/>
      <c r="V489" s="265"/>
      <c r="W489" s="265"/>
      <c r="X489" s="265"/>
      <c r="Y489" s="265"/>
      <c r="Z489" s="265"/>
    </row>
    <row r="490" customHeight="1" spans="1:26">
      <c r="A490" s="261">
        <f t="shared" si="29"/>
        <v>10242</v>
      </c>
      <c r="B490" s="262"/>
      <c r="C490" s="262"/>
      <c r="D490" s="263" t="s">
        <v>21</v>
      </c>
      <c r="E490" s="263" t="s">
        <v>3322</v>
      </c>
      <c r="F490" s="262">
        <v>2020</v>
      </c>
      <c r="G490" s="268" t="s">
        <v>1373</v>
      </c>
      <c r="H490" s="269" t="s">
        <v>1053</v>
      </c>
      <c r="I490" s="262">
        <v>6</v>
      </c>
      <c r="J490" s="273" t="s">
        <v>3321</v>
      </c>
      <c r="K490" s="268" t="s">
        <v>25</v>
      </c>
      <c r="L490" s="265"/>
      <c r="M490" s="262">
        <v>15</v>
      </c>
      <c r="N490" s="265"/>
      <c r="O490" s="265"/>
      <c r="P490" s="265"/>
      <c r="Q490" s="265"/>
      <c r="R490" s="265"/>
      <c r="S490" s="265"/>
      <c r="T490" s="265"/>
      <c r="U490" s="265"/>
      <c r="V490" s="265"/>
      <c r="W490" s="265"/>
      <c r="X490" s="265"/>
      <c r="Y490" s="265"/>
      <c r="Z490" s="265"/>
    </row>
    <row r="491" customHeight="1" spans="1:26">
      <c r="A491" s="261">
        <f t="shared" si="29"/>
        <v>10243</v>
      </c>
      <c r="B491" s="262"/>
      <c r="C491" s="262"/>
      <c r="D491" s="263" t="s">
        <v>21</v>
      </c>
      <c r="E491" s="263" t="s">
        <v>3323</v>
      </c>
      <c r="F491" s="262">
        <v>2020</v>
      </c>
      <c r="G491" s="268" t="s">
        <v>853</v>
      </c>
      <c r="H491" s="269" t="s">
        <v>880</v>
      </c>
      <c r="I491" s="262">
        <v>263</v>
      </c>
      <c r="J491" s="265"/>
      <c r="K491" s="268" t="s">
        <v>72</v>
      </c>
      <c r="L491" s="265"/>
      <c r="M491" s="262">
        <v>15</v>
      </c>
      <c r="N491" s="265"/>
      <c r="O491" s="265"/>
      <c r="P491" s="265"/>
      <c r="Q491" s="265"/>
      <c r="R491" s="265"/>
      <c r="S491" s="265"/>
      <c r="T491" s="265"/>
      <c r="U491" s="265"/>
      <c r="V491" s="265"/>
      <c r="W491" s="265"/>
      <c r="X491" s="265"/>
      <c r="Y491" s="265"/>
      <c r="Z491" s="265"/>
    </row>
    <row r="492" customHeight="1" spans="1:26">
      <c r="A492" s="261">
        <f t="shared" si="29"/>
        <v>10244</v>
      </c>
      <c r="B492" s="262"/>
      <c r="C492" s="262"/>
      <c r="D492" s="263" t="s">
        <v>21</v>
      </c>
      <c r="E492" s="263" t="s">
        <v>3324</v>
      </c>
      <c r="F492" s="262">
        <v>2020</v>
      </c>
      <c r="G492" s="268" t="s">
        <v>865</v>
      </c>
      <c r="H492" s="269" t="s">
        <v>835</v>
      </c>
      <c r="I492" s="262">
        <v>8</v>
      </c>
      <c r="J492" s="273" t="s">
        <v>867</v>
      </c>
      <c r="K492" s="268" t="s">
        <v>25</v>
      </c>
      <c r="L492" s="265"/>
      <c r="M492" s="262">
        <v>15</v>
      </c>
      <c r="N492" s="265"/>
      <c r="O492" s="265"/>
      <c r="P492" s="265"/>
      <c r="Q492" s="265"/>
      <c r="R492" s="265"/>
      <c r="S492" s="265"/>
      <c r="T492" s="265"/>
      <c r="U492" s="265"/>
      <c r="V492" s="265"/>
      <c r="W492" s="265"/>
      <c r="X492" s="265"/>
      <c r="Y492" s="265"/>
      <c r="Z492" s="265"/>
    </row>
    <row r="493" customHeight="1" spans="1:26">
      <c r="A493" s="261">
        <f t="shared" si="29"/>
        <v>10245</v>
      </c>
      <c r="B493" s="262"/>
      <c r="C493" s="262"/>
      <c r="D493" s="263" t="s">
        <v>21</v>
      </c>
      <c r="E493" s="263" t="s">
        <v>3325</v>
      </c>
      <c r="F493" s="262">
        <v>2020</v>
      </c>
      <c r="G493" s="268" t="s">
        <v>865</v>
      </c>
      <c r="H493" s="269" t="s">
        <v>3326</v>
      </c>
      <c r="I493" s="262">
        <v>6</v>
      </c>
      <c r="J493" s="273" t="s">
        <v>3327</v>
      </c>
      <c r="K493" s="268" t="s">
        <v>25</v>
      </c>
      <c r="L493" s="265"/>
      <c r="M493" s="262">
        <v>15</v>
      </c>
      <c r="N493" s="265"/>
      <c r="O493" s="265"/>
      <c r="P493" s="265"/>
      <c r="Q493" s="265"/>
      <c r="R493" s="265"/>
      <c r="S493" s="265"/>
      <c r="T493" s="265"/>
      <c r="U493" s="265"/>
      <c r="V493" s="265"/>
      <c r="W493" s="265"/>
      <c r="X493" s="265"/>
      <c r="Y493" s="265"/>
      <c r="Z493" s="265"/>
    </row>
    <row r="494" customHeight="1" spans="1:26">
      <c r="A494" s="261">
        <f t="shared" si="29"/>
        <v>10246</v>
      </c>
      <c r="B494" s="262"/>
      <c r="C494" s="262"/>
      <c r="D494" s="263" t="s">
        <v>21</v>
      </c>
      <c r="E494" s="263" t="s">
        <v>3328</v>
      </c>
      <c r="F494" s="262">
        <v>2020</v>
      </c>
      <c r="G494" s="268" t="s">
        <v>871</v>
      </c>
      <c r="H494" s="269" t="s">
        <v>950</v>
      </c>
      <c r="I494" s="262">
        <v>369</v>
      </c>
      <c r="J494" s="265"/>
      <c r="K494" s="268" t="s">
        <v>25</v>
      </c>
      <c r="L494" s="265"/>
      <c r="M494" s="262">
        <v>15</v>
      </c>
      <c r="N494" s="265"/>
      <c r="O494" s="265"/>
      <c r="P494" s="265"/>
      <c r="Q494" s="265"/>
      <c r="R494" s="265"/>
      <c r="S494" s="265"/>
      <c r="T494" s="265"/>
      <c r="U494" s="265"/>
      <c r="V494" s="265"/>
      <c r="W494" s="265"/>
      <c r="X494" s="265"/>
      <c r="Y494" s="265"/>
      <c r="Z494" s="265"/>
    </row>
    <row r="495" customHeight="1" spans="1:26">
      <c r="A495" s="261">
        <f t="shared" si="29"/>
        <v>10247</v>
      </c>
      <c r="B495" s="262"/>
      <c r="C495" s="262"/>
      <c r="D495" s="263" t="s">
        <v>21</v>
      </c>
      <c r="E495" s="263" t="s">
        <v>3329</v>
      </c>
      <c r="F495" s="262">
        <v>2020</v>
      </c>
      <c r="G495" s="268" t="s">
        <v>876</v>
      </c>
      <c r="H495" s="269" t="s">
        <v>835</v>
      </c>
      <c r="I495" s="262">
        <v>363</v>
      </c>
      <c r="J495" s="265"/>
      <c r="K495" s="268" t="s">
        <v>25</v>
      </c>
      <c r="L495" s="265"/>
      <c r="M495" s="262">
        <v>15</v>
      </c>
      <c r="N495" s="265"/>
      <c r="O495" s="265"/>
      <c r="P495" s="265"/>
      <c r="Q495" s="265"/>
      <c r="R495" s="265"/>
      <c r="S495" s="265"/>
      <c r="T495" s="265"/>
      <c r="U495" s="265"/>
      <c r="V495" s="265"/>
      <c r="W495" s="265"/>
      <c r="X495" s="265"/>
      <c r="Y495" s="265"/>
      <c r="Z495" s="265"/>
    </row>
    <row r="496" customHeight="1" spans="1:26">
      <c r="A496" s="261">
        <f t="shared" si="29"/>
        <v>10248</v>
      </c>
      <c r="B496" s="262"/>
      <c r="C496" s="262"/>
      <c r="D496" s="263" t="s">
        <v>21</v>
      </c>
      <c r="E496" s="263" t="s">
        <v>3330</v>
      </c>
      <c r="F496" s="262">
        <v>2020</v>
      </c>
      <c r="G496" s="268" t="s">
        <v>876</v>
      </c>
      <c r="H496" s="269" t="s">
        <v>3331</v>
      </c>
      <c r="I496" s="262">
        <v>91</v>
      </c>
      <c r="J496" s="274" t="s">
        <v>898</v>
      </c>
      <c r="K496" s="268" t="s">
        <v>25</v>
      </c>
      <c r="L496" s="265"/>
      <c r="M496" s="262">
        <v>15</v>
      </c>
      <c r="N496" s="265"/>
      <c r="O496" s="265"/>
      <c r="P496" s="265"/>
      <c r="Q496" s="265"/>
      <c r="R496" s="265"/>
      <c r="S496" s="265"/>
      <c r="T496" s="265"/>
      <c r="U496" s="265"/>
      <c r="V496" s="265"/>
      <c r="W496" s="265"/>
      <c r="X496" s="265"/>
      <c r="Y496" s="265"/>
      <c r="Z496" s="265"/>
    </row>
    <row r="497" customHeight="1" spans="1:26">
      <c r="A497" s="261">
        <f t="shared" si="29"/>
        <v>10249</v>
      </c>
      <c r="B497" s="262"/>
      <c r="C497" s="262"/>
      <c r="D497" s="263" t="s">
        <v>16</v>
      </c>
      <c r="E497" s="263" t="s">
        <v>3332</v>
      </c>
      <c r="F497" s="262">
        <v>2020</v>
      </c>
      <c r="G497" s="262" t="s">
        <v>3188</v>
      </c>
      <c r="H497" s="262" t="s">
        <v>885</v>
      </c>
      <c r="I497" s="262" t="s">
        <v>3333</v>
      </c>
      <c r="J497" s="262" t="s">
        <v>3334</v>
      </c>
      <c r="K497" s="262" t="s">
        <v>3335</v>
      </c>
      <c r="L497" s="265"/>
      <c r="M497" s="262">
        <v>15</v>
      </c>
      <c r="N497" s="265"/>
      <c r="O497" s="265"/>
      <c r="P497" s="265"/>
      <c r="Q497" s="265"/>
      <c r="R497" s="265"/>
      <c r="S497" s="265"/>
      <c r="T497" s="265"/>
      <c r="U497" s="265"/>
      <c r="V497" s="265"/>
      <c r="W497" s="265"/>
      <c r="X497" s="265"/>
      <c r="Y497" s="265"/>
      <c r="Z497" s="265"/>
    </row>
    <row r="498" customHeight="1" spans="1:26">
      <c r="A498" s="261">
        <f t="shared" si="29"/>
        <v>10250</v>
      </c>
      <c r="B498" s="262"/>
      <c r="C498" s="262"/>
      <c r="D498" s="263" t="s">
        <v>16</v>
      </c>
      <c r="E498" s="263" t="s">
        <v>3336</v>
      </c>
      <c r="F498" s="262">
        <v>2020</v>
      </c>
      <c r="G498" s="262" t="s">
        <v>884</v>
      </c>
      <c r="H498" s="262" t="s">
        <v>885</v>
      </c>
      <c r="I498" s="262" t="s">
        <v>1771</v>
      </c>
      <c r="J498" s="262" t="s">
        <v>3337</v>
      </c>
      <c r="K498" s="262" t="s">
        <v>20</v>
      </c>
      <c r="L498" s="265"/>
      <c r="M498" s="262">
        <v>15</v>
      </c>
      <c r="N498" s="265"/>
      <c r="O498" s="265"/>
      <c r="P498" s="265"/>
      <c r="Q498" s="265"/>
      <c r="R498" s="265"/>
      <c r="S498" s="265"/>
      <c r="T498" s="265"/>
      <c r="U498" s="265"/>
      <c r="V498" s="265"/>
      <c r="W498" s="265"/>
      <c r="X498" s="265"/>
      <c r="Y498" s="265"/>
      <c r="Z498" s="265"/>
    </row>
    <row r="499" customHeight="1" spans="1:26">
      <c r="A499" s="261">
        <f t="shared" si="29"/>
        <v>10251</v>
      </c>
      <c r="B499" s="262"/>
      <c r="C499" s="262"/>
      <c r="D499" s="263" t="s">
        <v>16</v>
      </c>
      <c r="E499" s="263" t="s">
        <v>3338</v>
      </c>
      <c r="F499" s="262">
        <v>2020</v>
      </c>
      <c r="G499" s="262" t="s">
        <v>884</v>
      </c>
      <c r="H499" s="262" t="s">
        <v>885</v>
      </c>
      <c r="I499" s="262" t="s">
        <v>1771</v>
      </c>
      <c r="J499" s="262" t="s">
        <v>1166</v>
      </c>
      <c r="K499" s="262" t="s">
        <v>20</v>
      </c>
      <c r="L499" s="265"/>
      <c r="M499" s="262">
        <v>15</v>
      </c>
      <c r="N499" s="265"/>
      <c r="O499" s="265"/>
      <c r="P499" s="265"/>
      <c r="Q499" s="265"/>
      <c r="R499" s="265"/>
      <c r="S499" s="265"/>
      <c r="T499" s="265"/>
      <c r="U499" s="265"/>
      <c r="V499" s="265"/>
      <c r="W499" s="265"/>
      <c r="X499" s="265"/>
      <c r="Y499" s="265"/>
      <c r="Z499" s="265"/>
    </row>
    <row r="500" customHeight="1" spans="1:26">
      <c r="A500" s="261">
        <f t="shared" si="29"/>
        <v>10252</v>
      </c>
      <c r="B500" s="262"/>
      <c r="C500" s="262"/>
      <c r="D500" s="263" t="s">
        <v>21</v>
      </c>
      <c r="E500" s="263" t="s">
        <v>3339</v>
      </c>
      <c r="F500" s="262">
        <v>2020</v>
      </c>
      <c r="G500" s="262" t="s">
        <v>786</v>
      </c>
      <c r="H500" s="262" t="s">
        <v>1067</v>
      </c>
      <c r="I500" s="262">
        <v>312</v>
      </c>
      <c r="J500" s="265"/>
      <c r="K500" s="262" t="s">
        <v>25</v>
      </c>
      <c r="L500" s="265"/>
      <c r="M500" s="262">
        <v>15</v>
      </c>
      <c r="N500" s="265"/>
      <c r="O500" s="265"/>
      <c r="P500" s="265"/>
      <c r="Q500" s="265"/>
      <c r="R500" s="265"/>
      <c r="S500" s="265"/>
      <c r="T500" s="265"/>
      <c r="U500" s="265"/>
      <c r="V500" s="265"/>
      <c r="W500" s="265"/>
      <c r="X500" s="265"/>
      <c r="Y500" s="265"/>
      <c r="Z500" s="265"/>
    </row>
    <row r="501" customHeight="1" spans="1:26">
      <c r="A501" s="261">
        <f t="shared" si="29"/>
        <v>10253</v>
      </c>
      <c r="B501" s="262"/>
      <c r="C501" s="262"/>
      <c r="D501" s="263" t="s">
        <v>21</v>
      </c>
      <c r="E501" s="263" t="s">
        <v>3340</v>
      </c>
      <c r="F501" s="262">
        <v>2020</v>
      </c>
      <c r="G501" s="262" t="s">
        <v>884</v>
      </c>
      <c r="H501" s="262" t="s">
        <v>1067</v>
      </c>
      <c r="I501" s="262">
        <v>239</v>
      </c>
      <c r="J501" s="265"/>
      <c r="K501" s="262" t="s">
        <v>25</v>
      </c>
      <c r="L501" s="265"/>
      <c r="M501" s="262">
        <v>15</v>
      </c>
      <c r="N501" s="265"/>
      <c r="O501" s="265"/>
      <c r="P501" s="265"/>
      <c r="Q501" s="265"/>
      <c r="R501" s="265"/>
      <c r="S501" s="265"/>
      <c r="T501" s="265"/>
      <c r="U501" s="265"/>
      <c r="V501" s="265"/>
      <c r="W501" s="265"/>
      <c r="X501" s="265"/>
      <c r="Y501" s="265"/>
      <c r="Z501" s="265"/>
    </row>
    <row r="502" customHeight="1" spans="1:26">
      <c r="A502" s="261">
        <f t="shared" si="29"/>
        <v>10254</v>
      </c>
      <c r="B502" s="262"/>
      <c r="C502" s="262"/>
      <c r="D502" s="263" t="s">
        <v>21</v>
      </c>
      <c r="E502" s="263" t="s">
        <v>3341</v>
      </c>
      <c r="F502" s="262">
        <v>2020</v>
      </c>
      <c r="G502" s="262" t="s">
        <v>786</v>
      </c>
      <c r="H502" s="262" t="s">
        <v>903</v>
      </c>
      <c r="I502" s="262">
        <v>328</v>
      </c>
      <c r="J502" s="262" t="s">
        <v>889</v>
      </c>
      <c r="K502" s="262" t="s">
        <v>862</v>
      </c>
      <c r="L502" s="265"/>
      <c r="M502" s="262">
        <v>15</v>
      </c>
      <c r="N502" s="265"/>
      <c r="O502" s="265"/>
      <c r="P502" s="265"/>
      <c r="Q502" s="265"/>
      <c r="R502" s="265"/>
      <c r="S502" s="265"/>
      <c r="T502" s="265"/>
      <c r="U502" s="265"/>
      <c r="V502" s="265"/>
      <c r="W502" s="265"/>
      <c r="X502" s="265"/>
      <c r="Y502" s="265"/>
      <c r="Z502" s="265"/>
    </row>
    <row r="503" customHeight="1" spans="1:26">
      <c r="A503" s="261">
        <f>'Drop 1 Baseball'!A340+1</f>
        <v>11876</v>
      </c>
      <c r="B503" s="262"/>
      <c r="C503" s="262"/>
      <c r="D503" s="263" t="s">
        <v>21</v>
      </c>
      <c r="E503" s="263" t="s">
        <v>3342</v>
      </c>
      <c r="F503" s="262">
        <v>2020</v>
      </c>
      <c r="G503" s="262" t="s">
        <v>1069</v>
      </c>
      <c r="H503" s="268" t="s">
        <v>835</v>
      </c>
      <c r="I503" s="262">
        <v>261</v>
      </c>
      <c r="J503" s="265"/>
      <c r="K503" s="262" t="s">
        <v>30</v>
      </c>
      <c r="L503" s="265"/>
      <c r="M503" s="262">
        <v>15</v>
      </c>
      <c r="N503" s="265"/>
      <c r="O503" s="265"/>
      <c r="P503" s="265"/>
      <c r="Q503" s="265"/>
      <c r="R503" s="265"/>
      <c r="S503" s="265"/>
      <c r="T503" s="265"/>
      <c r="U503" s="265"/>
      <c r="V503" s="265"/>
      <c r="W503" s="265"/>
      <c r="X503" s="265"/>
      <c r="Y503" s="265"/>
      <c r="Z503" s="265"/>
    </row>
    <row r="504" customHeight="1" spans="1:26">
      <c r="A504" s="261">
        <f>'Drop 1 Baseball'!A343+1</f>
        <v>11958</v>
      </c>
      <c r="B504" s="262"/>
      <c r="C504" s="262"/>
      <c r="D504" s="263" t="s">
        <v>21</v>
      </c>
      <c r="E504" s="263" t="s">
        <v>3343</v>
      </c>
      <c r="F504" s="262">
        <v>2020</v>
      </c>
      <c r="G504" s="262" t="s">
        <v>1069</v>
      </c>
      <c r="H504" s="262" t="s">
        <v>835</v>
      </c>
      <c r="I504" s="262">
        <v>261</v>
      </c>
      <c r="J504" s="265"/>
      <c r="K504" s="262" t="s">
        <v>30</v>
      </c>
      <c r="L504" s="265"/>
      <c r="M504" s="262">
        <v>15</v>
      </c>
      <c r="N504" s="265"/>
      <c r="O504" s="265"/>
      <c r="P504" s="265"/>
      <c r="Q504" s="265"/>
      <c r="R504" s="265"/>
      <c r="S504" s="265"/>
      <c r="T504" s="265"/>
      <c r="U504" s="265"/>
      <c r="V504" s="265"/>
      <c r="W504" s="265"/>
      <c r="X504" s="265"/>
      <c r="Y504" s="265"/>
      <c r="Z504" s="265"/>
    </row>
    <row r="505" customHeight="1" spans="1:26">
      <c r="A505" s="261">
        <f t="shared" ref="A505:A510" si="30">A504+1</f>
        <v>11959</v>
      </c>
      <c r="B505" s="262"/>
      <c r="C505" s="262"/>
      <c r="D505" s="263" t="s">
        <v>21</v>
      </c>
      <c r="E505" s="263" t="s">
        <v>3344</v>
      </c>
      <c r="F505" s="262">
        <v>2020</v>
      </c>
      <c r="G505" s="262" t="s">
        <v>786</v>
      </c>
      <c r="H505" s="262" t="s">
        <v>3345</v>
      </c>
      <c r="I505" s="262">
        <v>305</v>
      </c>
      <c r="J505" s="262" t="s">
        <v>2639</v>
      </c>
      <c r="K505" s="262" t="s">
        <v>25</v>
      </c>
      <c r="L505" s="265"/>
      <c r="M505" s="262">
        <v>15</v>
      </c>
      <c r="N505" s="265"/>
      <c r="O505" s="265"/>
      <c r="P505" s="265"/>
      <c r="Q505" s="265"/>
      <c r="R505" s="265"/>
      <c r="S505" s="265"/>
      <c r="T505" s="265"/>
      <c r="U505" s="265"/>
      <c r="V505" s="265"/>
      <c r="W505" s="265"/>
      <c r="X505" s="265"/>
      <c r="Y505" s="265"/>
      <c r="Z505" s="265"/>
    </row>
    <row r="506" customHeight="1" spans="1:26">
      <c r="A506" s="261">
        <f t="shared" si="30"/>
        <v>11960</v>
      </c>
      <c r="B506" s="262"/>
      <c r="C506" s="262"/>
      <c r="D506" s="263" t="s">
        <v>21</v>
      </c>
      <c r="E506" s="263" t="s">
        <v>3346</v>
      </c>
      <c r="F506" s="262">
        <v>2020</v>
      </c>
      <c r="G506" s="262" t="s">
        <v>786</v>
      </c>
      <c r="H506" s="262" t="s">
        <v>3345</v>
      </c>
      <c r="I506" s="262">
        <v>305</v>
      </c>
      <c r="J506" s="262" t="s">
        <v>2639</v>
      </c>
      <c r="K506" s="262" t="s">
        <v>25</v>
      </c>
      <c r="L506" s="265"/>
      <c r="M506" s="262">
        <v>15</v>
      </c>
      <c r="N506" s="265"/>
      <c r="O506" s="265"/>
      <c r="P506" s="265"/>
      <c r="Q506" s="265"/>
      <c r="R506" s="265"/>
      <c r="S506" s="265"/>
      <c r="T506" s="265"/>
      <c r="U506" s="265"/>
      <c r="V506" s="265"/>
      <c r="W506" s="265"/>
      <c r="X506" s="265"/>
      <c r="Y506" s="265"/>
      <c r="Z506" s="265"/>
    </row>
    <row r="507" customHeight="1" spans="1:26">
      <c r="A507" s="261">
        <f t="shared" si="30"/>
        <v>11961</v>
      </c>
      <c r="B507" s="262"/>
      <c r="C507" s="262"/>
      <c r="D507" s="263" t="s">
        <v>66</v>
      </c>
      <c r="E507" s="263" t="s">
        <v>3347</v>
      </c>
      <c r="F507" s="262">
        <v>2020</v>
      </c>
      <c r="G507" s="262" t="s">
        <v>786</v>
      </c>
      <c r="H507" s="262" t="s">
        <v>950</v>
      </c>
      <c r="I507" s="262">
        <v>339</v>
      </c>
      <c r="J507" s="265"/>
      <c r="K507" s="262" t="s">
        <v>467</v>
      </c>
      <c r="L507" s="265"/>
      <c r="M507" s="262">
        <v>15</v>
      </c>
      <c r="N507" s="265"/>
      <c r="O507" s="265"/>
      <c r="P507" s="265"/>
      <c r="Q507" s="265"/>
      <c r="R507" s="265"/>
      <c r="S507" s="265"/>
      <c r="T507" s="265"/>
      <c r="U507" s="265"/>
      <c r="V507" s="265"/>
      <c r="W507" s="265"/>
      <c r="X507" s="265"/>
      <c r="Y507" s="265"/>
      <c r="Z507" s="265"/>
    </row>
    <row r="508" customHeight="1" spans="1:26">
      <c r="A508" s="261">
        <f t="shared" si="30"/>
        <v>11962</v>
      </c>
      <c r="B508" s="262"/>
      <c r="C508" s="262"/>
      <c r="D508" s="263" t="s">
        <v>21</v>
      </c>
      <c r="E508" s="263" t="s">
        <v>3348</v>
      </c>
      <c r="F508" s="262">
        <v>2020</v>
      </c>
      <c r="G508" s="262" t="s">
        <v>786</v>
      </c>
      <c r="H508" s="262" t="s">
        <v>922</v>
      </c>
      <c r="I508" s="262">
        <v>1</v>
      </c>
      <c r="J508" s="262" t="s">
        <v>3349</v>
      </c>
      <c r="K508" s="262" t="s">
        <v>25</v>
      </c>
      <c r="L508" s="265"/>
      <c r="M508" s="262">
        <v>15</v>
      </c>
      <c r="N508" s="265"/>
      <c r="O508" s="265"/>
      <c r="P508" s="265"/>
      <c r="Q508" s="265"/>
      <c r="R508" s="265"/>
      <c r="S508" s="265"/>
      <c r="T508" s="265"/>
      <c r="U508" s="265"/>
      <c r="V508" s="265"/>
      <c r="W508" s="265"/>
      <c r="X508" s="265"/>
      <c r="Y508" s="265"/>
      <c r="Z508" s="265"/>
    </row>
    <row r="509" customHeight="1" spans="1:26">
      <c r="A509" s="261">
        <f t="shared" si="30"/>
        <v>11963</v>
      </c>
      <c r="B509" s="262"/>
      <c r="C509" s="262"/>
      <c r="D509" s="263" t="s">
        <v>21</v>
      </c>
      <c r="E509" s="263" t="s">
        <v>3350</v>
      </c>
      <c r="F509" s="262">
        <v>2020</v>
      </c>
      <c r="G509" s="262" t="s">
        <v>853</v>
      </c>
      <c r="H509" s="262" t="s">
        <v>3351</v>
      </c>
      <c r="I509" s="262">
        <v>132</v>
      </c>
      <c r="J509" s="262" t="s">
        <v>857</v>
      </c>
      <c r="K509" s="262" t="s">
        <v>30</v>
      </c>
      <c r="L509" s="265"/>
      <c r="M509" s="262">
        <v>15</v>
      </c>
      <c r="N509" s="265"/>
      <c r="O509" s="265"/>
      <c r="P509" s="265"/>
      <c r="Q509" s="265"/>
      <c r="R509" s="265"/>
      <c r="S509" s="265"/>
      <c r="T509" s="265"/>
      <c r="U509" s="265"/>
      <c r="V509" s="265"/>
      <c r="W509" s="265"/>
      <c r="X509" s="265"/>
      <c r="Y509" s="265"/>
      <c r="Z509" s="265"/>
    </row>
    <row r="510" customHeight="1" spans="1:26">
      <c r="A510" s="261">
        <f t="shared" si="30"/>
        <v>11964</v>
      </c>
      <c r="B510" s="262"/>
      <c r="C510" s="262"/>
      <c r="D510" s="263" t="s">
        <v>21</v>
      </c>
      <c r="E510" s="263" t="s">
        <v>3352</v>
      </c>
      <c r="F510" s="262">
        <v>2020</v>
      </c>
      <c r="G510" s="262" t="s">
        <v>853</v>
      </c>
      <c r="H510" s="262" t="s">
        <v>997</v>
      </c>
      <c r="I510" s="262">
        <v>18</v>
      </c>
      <c r="J510" s="265"/>
      <c r="K510" s="262" t="s">
        <v>30</v>
      </c>
      <c r="L510" s="265"/>
      <c r="M510" s="262">
        <v>15</v>
      </c>
      <c r="N510" s="265"/>
      <c r="O510" s="265"/>
      <c r="P510" s="265"/>
      <c r="Q510" s="265"/>
      <c r="R510" s="265"/>
      <c r="S510" s="265"/>
      <c r="T510" s="265"/>
      <c r="U510" s="265"/>
      <c r="V510" s="265"/>
      <c r="W510" s="265"/>
      <c r="X510" s="265"/>
      <c r="Y510" s="265"/>
      <c r="Z510" s="265"/>
    </row>
    <row r="511" customHeight="1" spans="1:13">
      <c r="A511" s="162" t="e">
        <f>'Drop 1 Baseball'!A373+1</f>
        <v>#VALUE!</v>
      </c>
      <c r="B511" s="3"/>
      <c r="C511" s="3"/>
      <c r="D511" s="91" t="s">
        <v>16</v>
      </c>
      <c r="E511" s="91" t="s">
        <v>3353</v>
      </c>
      <c r="F511" s="3">
        <v>2021</v>
      </c>
      <c r="G511" s="3" t="s">
        <v>90</v>
      </c>
      <c r="H511" s="3" t="s">
        <v>1403</v>
      </c>
      <c r="I511" s="3" t="s">
        <v>3354</v>
      </c>
      <c r="J511" s="330" t="s">
        <v>3355</v>
      </c>
      <c r="K511" s="3" t="s">
        <v>60</v>
      </c>
      <c r="M511" s="3">
        <v>15</v>
      </c>
    </row>
    <row r="512" customHeight="1" spans="1:13">
      <c r="A512" s="162" t="e">
        <f t="shared" ref="A512:A524" si="31">A511+1</f>
        <v>#VALUE!</v>
      </c>
      <c r="B512" s="3"/>
      <c r="C512" s="3"/>
      <c r="D512" s="91" t="s">
        <v>21</v>
      </c>
      <c r="E512" s="91" t="s">
        <v>3356</v>
      </c>
      <c r="F512" s="3">
        <v>2011</v>
      </c>
      <c r="G512" s="3" t="s">
        <v>62</v>
      </c>
      <c r="H512" s="3" t="s">
        <v>3357</v>
      </c>
      <c r="I512" s="3">
        <v>200</v>
      </c>
      <c r="K512" s="3" t="s">
        <v>25</v>
      </c>
      <c r="M512" s="3">
        <v>15</v>
      </c>
    </row>
    <row r="513" customHeight="1" spans="1:13">
      <c r="A513" s="162" t="e">
        <f t="shared" si="31"/>
        <v>#VALUE!</v>
      </c>
      <c r="B513" s="3"/>
      <c r="C513" s="3"/>
      <c r="D513" s="91" t="s">
        <v>21</v>
      </c>
      <c r="E513" s="91" t="s">
        <v>3358</v>
      </c>
      <c r="F513" s="3">
        <v>2011</v>
      </c>
      <c r="G513" s="3" t="s">
        <v>62</v>
      </c>
      <c r="H513" s="3" t="s">
        <v>3357</v>
      </c>
      <c r="I513" s="3">
        <v>200</v>
      </c>
      <c r="K513" s="3" t="s">
        <v>25</v>
      </c>
      <c r="M513" s="3">
        <v>15</v>
      </c>
    </row>
    <row r="514" customHeight="1" spans="1:13">
      <c r="A514" s="162" t="e">
        <f t="shared" si="31"/>
        <v>#VALUE!</v>
      </c>
      <c r="B514" s="3"/>
      <c r="C514" s="3"/>
      <c r="D514" s="91" t="s">
        <v>21</v>
      </c>
      <c r="E514" s="91" t="s">
        <v>3359</v>
      </c>
      <c r="F514" s="3">
        <v>2011</v>
      </c>
      <c r="G514" s="3" t="s">
        <v>62</v>
      </c>
      <c r="H514" s="3" t="s">
        <v>3357</v>
      </c>
      <c r="I514" s="3">
        <v>200</v>
      </c>
      <c r="K514" s="3" t="s">
        <v>25</v>
      </c>
      <c r="M514" s="3">
        <v>15</v>
      </c>
    </row>
    <row r="515" customHeight="1" spans="1:13">
      <c r="A515" s="162" t="e">
        <f t="shared" si="31"/>
        <v>#VALUE!</v>
      </c>
      <c r="B515" s="3"/>
      <c r="C515" s="3"/>
      <c r="D515" s="91" t="s">
        <v>21</v>
      </c>
      <c r="E515" s="91" t="s">
        <v>3360</v>
      </c>
      <c r="F515" s="3">
        <v>2011</v>
      </c>
      <c r="G515" s="3" t="s">
        <v>62</v>
      </c>
      <c r="H515" s="3" t="s">
        <v>3357</v>
      </c>
      <c r="I515" s="3">
        <v>200</v>
      </c>
      <c r="K515" s="3" t="s">
        <v>25</v>
      </c>
      <c r="M515" s="3">
        <v>15</v>
      </c>
    </row>
    <row r="516" customHeight="1" spans="1:13">
      <c r="A516" s="162" t="e">
        <f t="shared" si="31"/>
        <v>#VALUE!</v>
      </c>
      <c r="B516" s="3"/>
      <c r="C516" s="3"/>
      <c r="D516" s="91" t="s">
        <v>21</v>
      </c>
      <c r="E516" s="91" t="s">
        <v>3361</v>
      </c>
      <c r="F516" s="3">
        <v>2011</v>
      </c>
      <c r="G516" s="3" t="s">
        <v>62</v>
      </c>
      <c r="H516" s="3" t="s">
        <v>3357</v>
      </c>
      <c r="I516" s="3">
        <v>200</v>
      </c>
      <c r="K516" s="3" t="s">
        <v>25</v>
      </c>
      <c r="M516" s="3">
        <v>15</v>
      </c>
    </row>
    <row r="517" customHeight="1" spans="1:13">
      <c r="A517" s="162" t="e">
        <f t="shared" si="31"/>
        <v>#VALUE!</v>
      </c>
      <c r="B517" s="3"/>
      <c r="C517" s="3"/>
      <c r="D517" s="91" t="s">
        <v>21</v>
      </c>
      <c r="E517" s="91" t="s">
        <v>3362</v>
      </c>
      <c r="F517" s="3">
        <v>2011</v>
      </c>
      <c r="G517" s="3" t="s">
        <v>62</v>
      </c>
      <c r="H517" s="3" t="s">
        <v>3357</v>
      </c>
      <c r="I517" s="3">
        <v>200</v>
      </c>
      <c r="K517" s="3" t="s">
        <v>25</v>
      </c>
      <c r="M517" s="3">
        <v>15</v>
      </c>
    </row>
    <row r="518" customHeight="1" spans="1:13">
      <c r="A518" s="162" t="e">
        <f t="shared" si="31"/>
        <v>#VALUE!</v>
      </c>
      <c r="B518" s="3"/>
      <c r="C518" s="3"/>
      <c r="D518" s="91" t="s">
        <v>21</v>
      </c>
      <c r="E518" s="91" t="s">
        <v>3363</v>
      </c>
      <c r="F518" s="3">
        <v>2013</v>
      </c>
      <c r="G518" s="3" t="s">
        <v>237</v>
      </c>
      <c r="H518" s="3" t="s">
        <v>1081</v>
      </c>
      <c r="I518" s="3">
        <v>19</v>
      </c>
      <c r="J518" s="3" t="s">
        <v>3364</v>
      </c>
      <c r="K518" s="3" t="s">
        <v>25</v>
      </c>
      <c r="M518" s="3">
        <v>15</v>
      </c>
    </row>
    <row r="519" customHeight="1" spans="1:13">
      <c r="A519" s="162" t="e">
        <f t="shared" si="31"/>
        <v>#VALUE!</v>
      </c>
      <c r="B519" s="3"/>
      <c r="C519" s="3"/>
      <c r="D519" s="91" t="s">
        <v>21</v>
      </c>
      <c r="E519" s="91" t="s">
        <v>3365</v>
      </c>
      <c r="F519" s="3">
        <v>2013</v>
      </c>
      <c r="G519" s="3" t="s">
        <v>237</v>
      </c>
      <c r="H519" s="3" t="s">
        <v>1081</v>
      </c>
      <c r="I519" s="3">
        <v>19</v>
      </c>
      <c r="J519" s="3" t="s">
        <v>3364</v>
      </c>
      <c r="K519" s="3" t="s">
        <v>25</v>
      </c>
      <c r="M519" s="3">
        <v>15</v>
      </c>
    </row>
    <row r="520" customHeight="1" spans="1:13">
      <c r="A520" s="162" t="e">
        <f t="shared" si="31"/>
        <v>#VALUE!</v>
      </c>
      <c r="B520" s="3"/>
      <c r="C520" s="3"/>
      <c r="D520" s="91" t="s">
        <v>21</v>
      </c>
      <c r="E520" s="91" t="s">
        <v>3366</v>
      </c>
      <c r="F520" s="3">
        <v>2013</v>
      </c>
      <c r="G520" s="3" t="s">
        <v>237</v>
      </c>
      <c r="H520" s="3" t="s">
        <v>1081</v>
      </c>
      <c r="I520" s="3">
        <v>19</v>
      </c>
      <c r="K520" s="3" t="s">
        <v>25</v>
      </c>
      <c r="M520" s="3">
        <v>15</v>
      </c>
    </row>
    <row r="521" customHeight="1" spans="1:13">
      <c r="A521" s="162" t="e">
        <f t="shared" si="31"/>
        <v>#VALUE!</v>
      </c>
      <c r="B521" s="3"/>
      <c r="C521" s="3"/>
      <c r="D521" s="91" t="s">
        <v>21</v>
      </c>
      <c r="E521" s="91" t="s">
        <v>3367</v>
      </c>
      <c r="F521" s="3">
        <v>2013</v>
      </c>
      <c r="G521" s="3" t="s">
        <v>237</v>
      </c>
      <c r="H521" s="3" t="s">
        <v>1081</v>
      </c>
      <c r="I521" s="3">
        <v>19</v>
      </c>
      <c r="K521" s="3" t="s">
        <v>25</v>
      </c>
      <c r="M521" s="3">
        <v>15</v>
      </c>
    </row>
    <row r="522" customHeight="1" spans="1:13">
      <c r="A522" s="162" t="e">
        <f t="shared" si="31"/>
        <v>#VALUE!</v>
      </c>
      <c r="B522" s="3"/>
      <c r="C522" s="3"/>
      <c r="D522" s="91" t="s">
        <v>21</v>
      </c>
      <c r="E522" s="91" t="s">
        <v>3368</v>
      </c>
      <c r="F522" s="3">
        <v>2013</v>
      </c>
      <c r="G522" s="3" t="s">
        <v>237</v>
      </c>
      <c r="H522" s="3" t="s">
        <v>1081</v>
      </c>
      <c r="I522" s="3">
        <v>19</v>
      </c>
      <c r="K522" s="3" t="s">
        <v>25</v>
      </c>
      <c r="M522" s="3">
        <v>15</v>
      </c>
    </row>
    <row r="523" customHeight="1" spans="1:26">
      <c r="A523" s="261" t="e">
        <f t="shared" si="31"/>
        <v>#VALUE!</v>
      </c>
      <c r="B523" s="262"/>
      <c r="C523" s="262"/>
      <c r="D523" s="263" t="s">
        <v>21</v>
      </c>
      <c r="E523" s="263" t="s">
        <v>3369</v>
      </c>
      <c r="F523" s="262">
        <v>2013</v>
      </c>
      <c r="G523" s="262" t="s">
        <v>237</v>
      </c>
      <c r="H523" s="262" t="s">
        <v>1081</v>
      </c>
      <c r="I523" s="262">
        <v>19</v>
      </c>
      <c r="J523" s="265"/>
      <c r="K523" s="262" t="s">
        <v>25</v>
      </c>
      <c r="L523" s="265"/>
      <c r="M523" s="262">
        <v>15</v>
      </c>
      <c r="N523" s="265"/>
      <c r="O523" s="265"/>
      <c r="P523" s="265"/>
      <c r="Q523" s="265"/>
      <c r="R523" s="265"/>
      <c r="S523" s="265"/>
      <c r="T523" s="265"/>
      <c r="U523" s="265"/>
      <c r="V523" s="265"/>
      <c r="W523" s="265"/>
      <c r="X523" s="265"/>
      <c r="Y523" s="265"/>
      <c r="Z523" s="265"/>
    </row>
    <row r="524" customHeight="1" spans="1:26">
      <c r="A524" s="261" t="e">
        <f t="shared" si="31"/>
        <v>#VALUE!</v>
      </c>
      <c r="B524" s="262"/>
      <c r="C524" s="262"/>
      <c r="D524" s="263" t="s">
        <v>21</v>
      </c>
      <c r="E524" s="263" t="s">
        <v>3370</v>
      </c>
      <c r="F524" s="262">
        <v>2013</v>
      </c>
      <c r="G524" s="262" t="s">
        <v>237</v>
      </c>
      <c r="H524" s="262" t="s">
        <v>1081</v>
      </c>
      <c r="I524" s="262">
        <v>19</v>
      </c>
      <c r="J524" s="265"/>
      <c r="K524" s="262" t="s">
        <v>25</v>
      </c>
      <c r="L524" s="265"/>
      <c r="M524" s="262">
        <v>15</v>
      </c>
      <c r="N524" s="265"/>
      <c r="O524" s="265"/>
      <c r="P524" s="265"/>
      <c r="Q524" s="265"/>
      <c r="R524" s="265"/>
      <c r="S524" s="265"/>
      <c r="T524" s="265"/>
      <c r="U524" s="265"/>
      <c r="V524" s="265"/>
      <c r="W524" s="265"/>
      <c r="X524" s="265"/>
      <c r="Y524" s="265"/>
      <c r="Z524" s="265"/>
    </row>
    <row r="525" customHeight="1" spans="1:13">
      <c r="A525" s="162">
        <f>'Drop 1 Baseball'!A439+1</f>
        <v>12296</v>
      </c>
      <c r="B525" s="3"/>
      <c r="C525" s="3"/>
      <c r="D525" s="91" t="s">
        <v>21</v>
      </c>
      <c r="E525" s="91" t="s">
        <v>3371</v>
      </c>
      <c r="F525" s="3">
        <v>2017</v>
      </c>
      <c r="G525" s="3" t="s">
        <v>905</v>
      </c>
      <c r="H525" s="3" t="s">
        <v>935</v>
      </c>
      <c r="I525" s="3">
        <v>212</v>
      </c>
      <c r="J525" s="3" t="s">
        <v>786</v>
      </c>
      <c r="K525" s="3" t="s">
        <v>25</v>
      </c>
      <c r="M525" s="3">
        <v>15</v>
      </c>
    </row>
    <row r="526" customHeight="1" spans="1:13">
      <c r="A526" s="162">
        <v>10640</v>
      </c>
      <c r="B526" s="3"/>
      <c r="C526" s="3"/>
      <c r="D526" s="91" t="s">
        <v>21</v>
      </c>
      <c r="E526" s="91" t="s">
        <v>3372</v>
      </c>
      <c r="F526" s="3">
        <v>2017</v>
      </c>
      <c r="G526" s="3" t="s">
        <v>905</v>
      </c>
      <c r="H526" s="3" t="s">
        <v>935</v>
      </c>
      <c r="I526" s="3">
        <v>212</v>
      </c>
      <c r="J526" s="3" t="s">
        <v>786</v>
      </c>
      <c r="K526" s="3" t="s">
        <v>25</v>
      </c>
      <c r="M526" s="3">
        <v>15</v>
      </c>
    </row>
    <row r="527" customHeight="1" spans="1:13">
      <c r="A527" s="162">
        <f t="shared" ref="A527:A533" si="32">A526+1</f>
        <v>10641</v>
      </c>
      <c r="B527" s="3"/>
      <c r="C527" s="3"/>
      <c r="D527" s="91" t="s">
        <v>21</v>
      </c>
      <c r="E527" s="91" t="s">
        <v>3373</v>
      </c>
      <c r="F527" s="3">
        <v>2017</v>
      </c>
      <c r="G527" s="3" t="s">
        <v>905</v>
      </c>
      <c r="H527" s="3" t="s">
        <v>935</v>
      </c>
      <c r="I527" s="3">
        <v>212</v>
      </c>
      <c r="J527" s="3" t="s">
        <v>786</v>
      </c>
      <c r="K527" s="3" t="s">
        <v>25</v>
      </c>
      <c r="M527" s="3">
        <v>15</v>
      </c>
    </row>
    <row r="528" customHeight="1" spans="1:13">
      <c r="A528" s="162">
        <f t="shared" si="32"/>
        <v>10642</v>
      </c>
      <c r="B528" s="3"/>
      <c r="C528" s="3"/>
      <c r="D528" s="91" t="s">
        <v>21</v>
      </c>
      <c r="E528" s="91" t="s">
        <v>3374</v>
      </c>
      <c r="F528" s="3">
        <v>2017</v>
      </c>
      <c r="G528" s="3" t="s">
        <v>905</v>
      </c>
      <c r="H528" s="3" t="s">
        <v>935</v>
      </c>
      <c r="I528" s="3">
        <v>212</v>
      </c>
      <c r="J528" s="3" t="s">
        <v>786</v>
      </c>
      <c r="K528" s="3" t="s">
        <v>25</v>
      </c>
      <c r="M528" s="3">
        <v>15</v>
      </c>
    </row>
    <row r="529" customHeight="1" spans="1:13">
      <c r="A529" s="162">
        <f t="shared" si="32"/>
        <v>10643</v>
      </c>
      <c r="B529" s="3"/>
      <c r="C529" s="3"/>
      <c r="D529" s="91" t="s">
        <v>21</v>
      </c>
      <c r="E529" s="91" t="s">
        <v>3375</v>
      </c>
      <c r="F529" s="3">
        <v>2017</v>
      </c>
      <c r="G529" s="3" t="s">
        <v>905</v>
      </c>
      <c r="H529" s="3" t="s">
        <v>935</v>
      </c>
      <c r="I529" s="3">
        <v>212</v>
      </c>
      <c r="J529" s="3" t="s">
        <v>786</v>
      </c>
      <c r="K529" s="3" t="s">
        <v>25</v>
      </c>
      <c r="M529" s="3">
        <v>15</v>
      </c>
    </row>
    <row r="530" customHeight="1" spans="1:13">
      <c r="A530" s="162">
        <f t="shared" si="32"/>
        <v>10644</v>
      </c>
      <c r="B530" s="3"/>
      <c r="C530" s="3"/>
      <c r="D530" s="91" t="s">
        <v>21</v>
      </c>
      <c r="E530" s="91" t="s">
        <v>3376</v>
      </c>
      <c r="F530" s="3">
        <v>2017</v>
      </c>
      <c r="G530" s="3" t="s">
        <v>905</v>
      </c>
      <c r="H530" s="3" t="s">
        <v>935</v>
      </c>
      <c r="I530" s="3">
        <v>212</v>
      </c>
      <c r="J530" s="3" t="s">
        <v>786</v>
      </c>
      <c r="K530" s="3" t="s">
        <v>25</v>
      </c>
      <c r="M530" s="3">
        <v>15</v>
      </c>
    </row>
    <row r="531" customHeight="1" spans="1:13">
      <c r="A531" s="162">
        <f t="shared" si="32"/>
        <v>10645</v>
      </c>
      <c r="B531" s="3"/>
      <c r="C531" s="3"/>
      <c r="D531" s="91" t="s">
        <v>21</v>
      </c>
      <c r="E531" s="275" t="s">
        <v>3377</v>
      </c>
      <c r="F531" s="276">
        <v>2017</v>
      </c>
      <c r="G531" s="276" t="s">
        <v>905</v>
      </c>
      <c r="H531" s="276" t="s">
        <v>935</v>
      </c>
      <c r="I531" s="276">
        <v>212</v>
      </c>
      <c r="J531" s="276" t="s">
        <v>786</v>
      </c>
      <c r="K531" s="276" t="s">
        <v>25</v>
      </c>
      <c r="M531" s="3">
        <v>15</v>
      </c>
    </row>
    <row r="532" customHeight="1" spans="1:13">
      <c r="A532" s="162">
        <f t="shared" si="32"/>
        <v>10646</v>
      </c>
      <c r="B532" s="3"/>
      <c r="C532" s="3"/>
      <c r="D532" s="91" t="s">
        <v>21</v>
      </c>
      <c r="E532" s="91" t="s">
        <v>3378</v>
      </c>
      <c r="F532" s="3">
        <v>2017</v>
      </c>
      <c r="G532" s="3" t="s">
        <v>65</v>
      </c>
      <c r="H532" s="68" t="s">
        <v>1340</v>
      </c>
      <c r="I532" s="3">
        <v>318</v>
      </c>
      <c r="K532" s="3" t="s">
        <v>72</v>
      </c>
      <c r="M532" s="3">
        <v>15</v>
      </c>
    </row>
    <row r="533" customHeight="1" spans="1:13">
      <c r="A533" s="162">
        <f t="shared" si="32"/>
        <v>10647</v>
      </c>
      <c r="B533" s="3"/>
      <c r="C533" s="3"/>
      <c r="D533" s="91" t="s">
        <v>21</v>
      </c>
      <c r="E533" s="91" t="s">
        <v>3379</v>
      </c>
      <c r="F533" s="3">
        <v>2017</v>
      </c>
      <c r="G533" s="3" t="s">
        <v>65</v>
      </c>
      <c r="H533" s="68" t="s">
        <v>1340</v>
      </c>
      <c r="I533" s="3">
        <v>318</v>
      </c>
      <c r="K533" s="3" t="s">
        <v>72</v>
      </c>
      <c r="M533" s="3">
        <v>15</v>
      </c>
    </row>
    <row r="534" customHeight="1" spans="1:13">
      <c r="A534" s="162">
        <v>10667</v>
      </c>
      <c r="B534" s="3"/>
      <c r="C534" s="3"/>
      <c r="D534" s="91" t="s">
        <v>21</v>
      </c>
      <c r="E534" s="91" t="s">
        <v>3380</v>
      </c>
      <c r="F534" s="3">
        <v>2017</v>
      </c>
      <c r="G534" s="3" t="s">
        <v>65</v>
      </c>
      <c r="H534" s="68" t="s">
        <v>1340</v>
      </c>
      <c r="I534" s="3">
        <v>318</v>
      </c>
      <c r="K534" s="3" t="s">
        <v>72</v>
      </c>
      <c r="M534" s="3">
        <v>15</v>
      </c>
    </row>
    <row r="535" customHeight="1" spans="1:13">
      <c r="A535" s="162">
        <f t="shared" ref="A535:A542" si="33">A534+1</f>
        <v>10668</v>
      </c>
      <c r="B535" s="3"/>
      <c r="C535" s="3"/>
      <c r="D535" s="158" t="s">
        <v>66</v>
      </c>
      <c r="E535" s="158" t="s">
        <v>3381</v>
      </c>
      <c r="F535" s="63">
        <v>2018</v>
      </c>
      <c r="G535" s="63" t="s">
        <v>119</v>
      </c>
      <c r="H535" s="63" t="s">
        <v>3382</v>
      </c>
      <c r="I535" s="63">
        <v>308</v>
      </c>
      <c r="J535" s="62"/>
      <c r="K535" s="63" t="s">
        <v>244</v>
      </c>
      <c r="M535" s="3">
        <v>15</v>
      </c>
    </row>
    <row r="536" customHeight="1" spans="1:13">
      <c r="A536" s="162">
        <f t="shared" si="33"/>
        <v>10669</v>
      </c>
      <c r="B536" s="3"/>
      <c r="C536" s="3"/>
      <c r="D536" s="158" t="s">
        <v>21</v>
      </c>
      <c r="E536" s="158" t="s">
        <v>3383</v>
      </c>
      <c r="F536" s="63">
        <v>2018</v>
      </c>
      <c r="G536" s="63" t="s">
        <v>1347</v>
      </c>
      <c r="H536" s="63" t="s">
        <v>847</v>
      </c>
      <c r="I536" s="63">
        <v>49</v>
      </c>
      <c r="J536" s="62"/>
      <c r="K536" s="63" t="s">
        <v>25</v>
      </c>
      <c r="M536" s="3">
        <v>15</v>
      </c>
    </row>
    <row r="537" customHeight="1" spans="1:13">
      <c r="A537" s="162">
        <f t="shared" si="33"/>
        <v>10670</v>
      </c>
      <c r="B537" s="3"/>
      <c r="C537" s="3"/>
      <c r="D537" s="158" t="s">
        <v>21</v>
      </c>
      <c r="E537" s="158" t="s">
        <v>3384</v>
      </c>
      <c r="F537" s="63">
        <v>2019</v>
      </c>
      <c r="G537" s="63" t="s">
        <v>3149</v>
      </c>
      <c r="H537" s="63" t="s">
        <v>847</v>
      </c>
      <c r="I537" s="63">
        <v>1</v>
      </c>
      <c r="J537" s="63" t="s">
        <v>3385</v>
      </c>
      <c r="K537" s="63" t="s">
        <v>25</v>
      </c>
      <c r="M537" s="3">
        <v>15</v>
      </c>
    </row>
    <row r="538" customHeight="1" spans="1:13">
      <c r="A538" s="162">
        <f t="shared" si="33"/>
        <v>10671</v>
      </c>
      <c r="B538" s="3"/>
      <c r="C538" s="3"/>
      <c r="D538" s="158" t="s">
        <v>21</v>
      </c>
      <c r="E538" s="158" t="s">
        <v>3386</v>
      </c>
      <c r="F538" s="63">
        <v>2019</v>
      </c>
      <c r="G538" s="63" t="s">
        <v>3387</v>
      </c>
      <c r="H538" s="277" t="s">
        <v>1089</v>
      </c>
      <c r="I538" s="63">
        <v>329</v>
      </c>
      <c r="J538" s="62"/>
      <c r="K538" s="63" t="s">
        <v>25</v>
      </c>
      <c r="M538" s="3">
        <v>15</v>
      </c>
    </row>
    <row r="539" customHeight="1" spans="1:13">
      <c r="A539" s="162">
        <f t="shared" si="33"/>
        <v>10672</v>
      </c>
      <c r="B539" s="3"/>
      <c r="C539" s="3"/>
      <c r="D539" s="158" t="s">
        <v>21</v>
      </c>
      <c r="E539" s="158" t="s">
        <v>3388</v>
      </c>
      <c r="F539" s="63">
        <v>2019</v>
      </c>
      <c r="G539" s="63" t="s">
        <v>905</v>
      </c>
      <c r="H539" s="63" t="s">
        <v>1092</v>
      </c>
      <c r="I539" s="63">
        <v>343</v>
      </c>
      <c r="J539" s="62"/>
      <c r="K539" s="63" t="s">
        <v>25</v>
      </c>
      <c r="M539" s="3">
        <v>15</v>
      </c>
    </row>
    <row r="540" customHeight="1" spans="1:13">
      <c r="A540" s="162">
        <f t="shared" si="33"/>
        <v>10673</v>
      </c>
      <c r="B540" s="3"/>
      <c r="C540" s="3"/>
      <c r="D540" s="158" t="s">
        <v>161</v>
      </c>
      <c r="E540" s="275" t="s">
        <v>3389</v>
      </c>
      <c r="F540" s="276">
        <v>2019</v>
      </c>
      <c r="G540" s="276" t="s">
        <v>2012</v>
      </c>
      <c r="H540" s="276" t="s">
        <v>1092</v>
      </c>
      <c r="I540" s="276">
        <v>163</v>
      </c>
      <c r="J540" s="4"/>
      <c r="K540" s="276" t="s">
        <v>25</v>
      </c>
      <c r="M540" s="3">
        <v>15</v>
      </c>
    </row>
    <row r="541" customHeight="1" spans="1:13">
      <c r="A541" s="162">
        <f t="shared" si="33"/>
        <v>10674</v>
      </c>
      <c r="B541" s="3"/>
      <c r="C541" s="3"/>
      <c r="D541" s="158" t="s">
        <v>21</v>
      </c>
      <c r="E541" s="275" t="s">
        <v>3390</v>
      </c>
      <c r="F541" s="276">
        <v>2020</v>
      </c>
      <c r="G541" s="276" t="s">
        <v>1161</v>
      </c>
      <c r="H541" s="276" t="s">
        <v>1201</v>
      </c>
      <c r="I541" s="276" t="s">
        <v>3391</v>
      </c>
      <c r="J541" s="276" t="s">
        <v>3392</v>
      </c>
      <c r="K541" s="276" t="s">
        <v>25</v>
      </c>
      <c r="M541" s="3">
        <v>15</v>
      </c>
    </row>
    <row r="542" customHeight="1" spans="1:13">
      <c r="A542" s="162">
        <f t="shared" si="33"/>
        <v>10675</v>
      </c>
      <c r="B542" s="3"/>
      <c r="C542" s="3"/>
      <c r="D542" s="158" t="s">
        <v>16</v>
      </c>
      <c r="E542" s="158" t="s">
        <v>3393</v>
      </c>
      <c r="F542" s="63">
        <v>2020</v>
      </c>
      <c r="G542" s="63" t="s">
        <v>956</v>
      </c>
      <c r="H542" s="63" t="s">
        <v>895</v>
      </c>
      <c r="I542" s="63" t="s">
        <v>3394</v>
      </c>
      <c r="J542" s="62"/>
      <c r="K542" s="63" t="s">
        <v>20</v>
      </c>
      <c r="M542" s="3">
        <v>15</v>
      </c>
    </row>
    <row r="543" customHeight="1" spans="1:13">
      <c r="A543" s="162">
        <f>'Drop 1 Baseball'!A441+1</f>
        <v>12300</v>
      </c>
      <c r="B543" s="3"/>
      <c r="C543" s="3"/>
      <c r="D543" s="158" t="s">
        <v>21</v>
      </c>
      <c r="E543" s="158" t="s">
        <v>3395</v>
      </c>
      <c r="F543" s="63">
        <v>2011</v>
      </c>
      <c r="G543" s="63" t="s">
        <v>62</v>
      </c>
      <c r="H543" s="63" t="s">
        <v>3357</v>
      </c>
      <c r="I543" s="63">
        <v>200</v>
      </c>
      <c r="J543" s="63" t="s">
        <v>3396</v>
      </c>
      <c r="K543" s="63" t="s">
        <v>25</v>
      </c>
      <c r="M543" s="3">
        <v>15</v>
      </c>
    </row>
    <row r="544" customHeight="1" spans="1:13">
      <c r="A544" s="162">
        <f t="shared" ref="A544:A568" si="34">A543+1</f>
        <v>12301</v>
      </c>
      <c r="B544" s="3"/>
      <c r="C544" s="3"/>
      <c r="D544" s="158" t="s">
        <v>16</v>
      </c>
      <c r="E544" s="158" t="s">
        <v>3397</v>
      </c>
      <c r="F544" s="63">
        <v>2020</v>
      </c>
      <c r="G544" s="63" t="s">
        <v>1077</v>
      </c>
      <c r="H544" s="63" t="s">
        <v>854</v>
      </c>
      <c r="I544" s="63" t="s">
        <v>3398</v>
      </c>
      <c r="J544" s="63" t="s">
        <v>1731</v>
      </c>
      <c r="K544" s="63" t="s">
        <v>20</v>
      </c>
      <c r="M544" s="3">
        <v>15</v>
      </c>
    </row>
    <row r="545" customHeight="1" spans="1:13">
      <c r="A545" s="162">
        <f t="shared" si="34"/>
        <v>12302</v>
      </c>
      <c r="B545" s="3"/>
      <c r="C545" s="3"/>
      <c r="D545" s="158" t="s">
        <v>16</v>
      </c>
      <c r="E545" s="275" t="s">
        <v>3399</v>
      </c>
      <c r="F545" s="276">
        <v>2020</v>
      </c>
      <c r="G545" s="276" t="s">
        <v>3149</v>
      </c>
      <c r="H545" s="276" t="s">
        <v>880</v>
      </c>
      <c r="I545" s="276" t="s">
        <v>3400</v>
      </c>
      <c r="J545" s="276" t="s">
        <v>1155</v>
      </c>
      <c r="K545" s="276" t="s">
        <v>60</v>
      </c>
      <c r="M545" s="3">
        <v>15</v>
      </c>
    </row>
    <row r="546" customHeight="1" spans="1:13">
      <c r="A546" s="162">
        <f t="shared" si="34"/>
        <v>12303</v>
      </c>
      <c r="B546" s="140"/>
      <c r="C546" s="140"/>
      <c r="D546" s="158" t="s">
        <v>21</v>
      </c>
      <c r="E546" s="158" t="s">
        <v>3401</v>
      </c>
      <c r="F546" s="63">
        <v>2020</v>
      </c>
      <c r="G546" s="63" t="s">
        <v>65</v>
      </c>
      <c r="H546" s="63" t="s">
        <v>950</v>
      </c>
      <c r="I546" s="63">
        <v>302</v>
      </c>
      <c r="J546" s="62"/>
      <c r="K546" s="63" t="s">
        <v>25</v>
      </c>
      <c r="M546" s="3">
        <v>15</v>
      </c>
    </row>
    <row r="547" customHeight="1" spans="1:13">
      <c r="A547" s="162">
        <f t="shared" si="34"/>
        <v>12304</v>
      </c>
      <c r="B547" s="140"/>
      <c r="C547" s="140"/>
      <c r="D547" s="158" t="s">
        <v>21</v>
      </c>
      <c r="E547" s="158" t="s">
        <v>3402</v>
      </c>
      <c r="F547" s="63">
        <v>2020</v>
      </c>
      <c r="G547" s="63" t="s">
        <v>65</v>
      </c>
      <c r="H547" s="63" t="s">
        <v>950</v>
      </c>
      <c r="I547" s="63">
        <v>302</v>
      </c>
      <c r="J547" s="62"/>
      <c r="K547" s="63" t="s">
        <v>25</v>
      </c>
      <c r="M547" s="3">
        <v>15</v>
      </c>
    </row>
    <row r="548" customHeight="1" spans="1:26">
      <c r="A548" s="261">
        <f t="shared" si="34"/>
        <v>12305</v>
      </c>
      <c r="B548" s="262"/>
      <c r="C548" s="262"/>
      <c r="D548" s="263" t="s">
        <v>21</v>
      </c>
      <c r="E548" s="263" t="s">
        <v>3403</v>
      </c>
      <c r="F548" s="262">
        <v>2020</v>
      </c>
      <c r="G548" s="262" t="s">
        <v>65</v>
      </c>
      <c r="H548" s="262" t="s">
        <v>950</v>
      </c>
      <c r="I548" s="262">
        <v>302</v>
      </c>
      <c r="J548" s="265"/>
      <c r="K548" s="262" t="s">
        <v>25</v>
      </c>
      <c r="L548" s="265"/>
      <c r="M548" s="262">
        <v>15</v>
      </c>
      <c r="N548" s="265"/>
      <c r="O548" s="265"/>
      <c r="P548" s="265"/>
      <c r="Q548" s="265"/>
      <c r="R548" s="265"/>
      <c r="S548" s="265"/>
      <c r="T548" s="265"/>
      <c r="U548" s="265"/>
      <c r="V548" s="265"/>
      <c r="W548" s="265"/>
      <c r="X548" s="265"/>
      <c r="Y548" s="265"/>
      <c r="Z548" s="265"/>
    </row>
    <row r="549" customHeight="1" spans="1:13">
      <c r="A549" s="162">
        <f t="shared" si="34"/>
        <v>12306</v>
      </c>
      <c r="B549" s="140"/>
      <c r="C549" s="140"/>
      <c r="D549" s="158" t="s">
        <v>21</v>
      </c>
      <c r="E549" s="158" t="s">
        <v>3404</v>
      </c>
      <c r="F549" s="63">
        <v>2020</v>
      </c>
      <c r="G549" s="63" t="s">
        <v>65</v>
      </c>
      <c r="H549" s="63" t="s">
        <v>950</v>
      </c>
      <c r="I549" s="63">
        <v>302</v>
      </c>
      <c r="J549" s="62"/>
      <c r="K549" s="63" t="s">
        <v>25</v>
      </c>
      <c r="M549" s="3">
        <v>15</v>
      </c>
    </row>
    <row r="550" customHeight="1" spans="1:13">
      <c r="A550" s="162">
        <f t="shared" si="34"/>
        <v>12307</v>
      </c>
      <c r="B550" s="140"/>
      <c r="C550" s="140"/>
      <c r="D550" s="158" t="s">
        <v>21</v>
      </c>
      <c r="E550" s="158" t="s">
        <v>3405</v>
      </c>
      <c r="F550" s="63">
        <v>2020</v>
      </c>
      <c r="G550" s="63" t="s">
        <v>65</v>
      </c>
      <c r="H550" s="63" t="s">
        <v>950</v>
      </c>
      <c r="I550" s="63">
        <v>302</v>
      </c>
      <c r="J550" s="62"/>
      <c r="K550" s="63" t="s">
        <v>25</v>
      </c>
      <c r="M550" s="3">
        <v>15</v>
      </c>
    </row>
    <row r="551" customHeight="1" spans="1:26">
      <c r="A551" s="261">
        <f t="shared" si="34"/>
        <v>12308</v>
      </c>
      <c r="B551" s="262"/>
      <c r="C551" s="262"/>
      <c r="D551" s="263" t="s">
        <v>21</v>
      </c>
      <c r="E551" s="263" t="s">
        <v>3406</v>
      </c>
      <c r="F551" s="262">
        <v>2020</v>
      </c>
      <c r="G551" s="262" t="s">
        <v>65</v>
      </c>
      <c r="H551" s="262" t="s">
        <v>950</v>
      </c>
      <c r="I551" s="262">
        <v>302</v>
      </c>
      <c r="J551" s="265"/>
      <c r="K551" s="262" t="s">
        <v>25</v>
      </c>
      <c r="L551" s="265"/>
      <c r="M551" s="262">
        <v>15</v>
      </c>
      <c r="N551" s="265"/>
      <c r="O551" s="265"/>
      <c r="P551" s="265"/>
      <c r="Q551" s="265"/>
      <c r="R551" s="265"/>
      <c r="S551" s="265"/>
      <c r="T551" s="265"/>
      <c r="U551" s="265"/>
      <c r="V551" s="265"/>
      <c r="W551" s="265"/>
      <c r="X551" s="265"/>
      <c r="Y551" s="265"/>
      <c r="Z551" s="265"/>
    </row>
    <row r="552" customHeight="1" spans="1:13">
      <c r="A552" s="162">
        <f t="shared" si="34"/>
        <v>12309</v>
      </c>
      <c r="B552" s="140"/>
      <c r="C552" s="140"/>
      <c r="D552" s="158" t="s">
        <v>21</v>
      </c>
      <c r="E552" s="158" t="s">
        <v>3407</v>
      </c>
      <c r="F552" s="63">
        <v>2020</v>
      </c>
      <c r="G552" s="63" t="s">
        <v>65</v>
      </c>
      <c r="H552" s="63" t="s">
        <v>950</v>
      </c>
      <c r="I552" s="63">
        <v>302</v>
      </c>
      <c r="J552" s="62"/>
      <c r="K552" s="63" t="s">
        <v>25</v>
      </c>
      <c r="M552" s="3">
        <v>15</v>
      </c>
    </row>
    <row r="553" customHeight="1" spans="1:13">
      <c r="A553" s="162">
        <f t="shared" si="34"/>
        <v>12310</v>
      </c>
      <c r="B553" s="140"/>
      <c r="C553" s="140"/>
      <c r="D553" s="158" t="s">
        <v>21</v>
      </c>
      <c r="E553" s="158" t="s">
        <v>3408</v>
      </c>
      <c r="F553" s="63">
        <v>2020</v>
      </c>
      <c r="G553" s="63" t="s">
        <v>65</v>
      </c>
      <c r="H553" s="63" t="s">
        <v>950</v>
      </c>
      <c r="I553" s="63">
        <v>302</v>
      </c>
      <c r="J553" s="62"/>
      <c r="K553" s="63" t="s">
        <v>25</v>
      </c>
      <c r="M553" s="3">
        <v>15</v>
      </c>
    </row>
    <row r="554" customHeight="1" spans="1:13">
      <c r="A554" s="162">
        <f t="shared" si="34"/>
        <v>12311</v>
      </c>
      <c r="B554" s="140"/>
      <c r="C554" s="140"/>
      <c r="D554" s="158" t="s">
        <v>21</v>
      </c>
      <c r="E554" s="158" t="s">
        <v>3409</v>
      </c>
      <c r="F554" s="63">
        <v>2020</v>
      </c>
      <c r="G554" s="63" t="s">
        <v>65</v>
      </c>
      <c r="H554" s="63" t="s">
        <v>950</v>
      </c>
      <c r="I554" s="63">
        <v>302</v>
      </c>
      <c r="J554" s="62"/>
      <c r="K554" s="63" t="s">
        <v>25</v>
      </c>
      <c r="M554" s="3">
        <v>15</v>
      </c>
    </row>
    <row r="555" customHeight="1" spans="1:13">
      <c r="A555" s="162">
        <f t="shared" si="34"/>
        <v>12312</v>
      </c>
      <c r="B555" s="140"/>
      <c r="C555" s="140"/>
      <c r="D555" s="158" t="s">
        <v>21</v>
      </c>
      <c r="E555" s="158" t="s">
        <v>3410</v>
      </c>
      <c r="F555" s="63">
        <v>2020</v>
      </c>
      <c r="G555" s="63" t="s">
        <v>65</v>
      </c>
      <c r="H555" s="63" t="s">
        <v>950</v>
      </c>
      <c r="I555" s="63">
        <v>302</v>
      </c>
      <c r="J555" s="62"/>
      <c r="K555" s="63" t="s">
        <v>72</v>
      </c>
      <c r="M555" s="3">
        <v>15</v>
      </c>
    </row>
    <row r="556" customHeight="1" spans="1:13">
      <c r="A556" s="162">
        <f t="shared" si="34"/>
        <v>12313</v>
      </c>
      <c r="B556" s="140"/>
      <c r="C556" s="140"/>
      <c r="D556" s="157" t="s">
        <v>21</v>
      </c>
      <c r="E556" s="157" t="s">
        <v>3411</v>
      </c>
      <c r="F556" s="278">
        <v>2020</v>
      </c>
      <c r="G556" s="67" t="s">
        <v>65</v>
      </c>
      <c r="H556" s="67" t="s">
        <v>950</v>
      </c>
      <c r="I556" s="278">
        <v>302</v>
      </c>
      <c r="J556" s="67"/>
      <c r="K556" s="67" t="s">
        <v>25</v>
      </c>
      <c r="M556" s="3">
        <v>15</v>
      </c>
    </row>
    <row r="557" customHeight="1" spans="1:13">
      <c r="A557" s="162">
        <f t="shared" si="34"/>
        <v>12314</v>
      </c>
      <c r="B557" s="3"/>
      <c r="C557" s="3"/>
      <c r="D557" s="158" t="s">
        <v>66</v>
      </c>
      <c r="E557" s="63">
        <v>8581208</v>
      </c>
      <c r="F557" s="63">
        <v>2020</v>
      </c>
      <c r="G557" s="63" t="s">
        <v>956</v>
      </c>
      <c r="H557" s="63" t="s">
        <v>880</v>
      </c>
      <c r="I557" s="62"/>
      <c r="J557" s="63" t="s">
        <v>1365</v>
      </c>
      <c r="K557" s="63" t="s">
        <v>961</v>
      </c>
      <c r="M557" s="3">
        <v>15</v>
      </c>
    </row>
    <row r="558" customHeight="1" spans="1:13">
      <c r="A558" s="162">
        <f t="shared" si="34"/>
        <v>12315</v>
      </c>
      <c r="D558" s="158" t="s">
        <v>66</v>
      </c>
      <c r="E558" s="276">
        <v>3488376</v>
      </c>
      <c r="F558" s="276">
        <v>2020</v>
      </c>
      <c r="G558" s="276" t="s">
        <v>954</v>
      </c>
      <c r="H558" s="276" t="s">
        <v>854</v>
      </c>
      <c r="I558" s="4"/>
      <c r="J558" s="276" t="s">
        <v>1435</v>
      </c>
      <c r="K558" s="276" t="s">
        <v>467</v>
      </c>
      <c r="M558" s="3">
        <v>15</v>
      </c>
    </row>
    <row r="559" customHeight="1" spans="1:13">
      <c r="A559" s="162">
        <f t="shared" si="34"/>
        <v>12316</v>
      </c>
      <c r="D559" s="158" t="s">
        <v>66</v>
      </c>
      <c r="E559" s="63">
        <v>4132124</v>
      </c>
      <c r="F559" s="63">
        <v>2020</v>
      </c>
      <c r="G559" s="63" t="s">
        <v>119</v>
      </c>
      <c r="H559" s="63" t="s">
        <v>927</v>
      </c>
      <c r="I559" s="63">
        <v>317</v>
      </c>
      <c r="J559" s="62"/>
      <c r="K559" s="63" t="s">
        <v>462</v>
      </c>
      <c r="M559" s="3">
        <v>15</v>
      </c>
    </row>
    <row r="560" customHeight="1" spans="1:13">
      <c r="A560" s="162">
        <f t="shared" si="34"/>
        <v>12317</v>
      </c>
      <c r="D560" s="158" t="s">
        <v>66</v>
      </c>
      <c r="E560" s="276">
        <v>3422447</v>
      </c>
      <c r="F560" s="276">
        <v>2020</v>
      </c>
      <c r="G560" s="276" t="s">
        <v>119</v>
      </c>
      <c r="H560" s="276" t="s">
        <v>927</v>
      </c>
      <c r="I560" s="276">
        <v>317</v>
      </c>
      <c r="J560" s="4"/>
      <c r="K560" s="276" t="s">
        <v>462</v>
      </c>
      <c r="M560" s="3">
        <v>15</v>
      </c>
    </row>
    <row r="561" customHeight="1" spans="1:13">
      <c r="A561" s="162">
        <f t="shared" si="34"/>
        <v>12318</v>
      </c>
      <c r="D561" s="91" t="s">
        <v>21</v>
      </c>
      <c r="E561" s="91" t="s">
        <v>3412</v>
      </c>
      <c r="F561" s="3">
        <v>2020</v>
      </c>
      <c r="G561" s="3" t="s">
        <v>884</v>
      </c>
      <c r="H561" s="3" t="s">
        <v>1109</v>
      </c>
      <c r="I561" s="3">
        <v>220</v>
      </c>
      <c r="J561" s="3" t="s">
        <v>3413</v>
      </c>
      <c r="K561" s="3" t="s">
        <v>25</v>
      </c>
      <c r="M561" s="3">
        <v>15</v>
      </c>
    </row>
    <row r="562" customHeight="1" spans="1:13">
      <c r="A562" s="162">
        <f t="shared" si="34"/>
        <v>12319</v>
      </c>
      <c r="D562" s="91" t="s">
        <v>21</v>
      </c>
      <c r="E562" s="91" t="s">
        <v>3414</v>
      </c>
      <c r="F562" s="3">
        <v>2020</v>
      </c>
      <c r="G562" s="3" t="s">
        <v>884</v>
      </c>
      <c r="H562" s="3" t="s">
        <v>1046</v>
      </c>
      <c r="I562" s="3">
        <v>268</v>
      </c>
      <c r="J562" s="3" t="s">
        <v>3415</v>
      </c>
      <c r="K562" s="3" t="s">
        <v>25</v>
      </c>
      <c r="M562" s="3">
        <v>15</v>
      </c>
    </row>
    <row r="563" customHeight="1" spans="1:13">
      <c r="A563" s="162">
        <f t="shared" si="34"/>
        <v>12320</v>
      </c>
      <c r="D563" s="91" t="s">
        <v>21</v>
      </c>
      <c r="E563" s="91" t="s">
        <v>3416</v>
      </c>
      <c r="F563" s="3">
        <v>2020</v>
      </c>
      <c r="G563" s="3" t="s">
        <v>884</v>
      </c>
      <c r="H563" s="3" t="s">
        <v>1046</v>
      </c>
      <c r="I563" s="3">
        <v>207</v>
      </c>
      <c r="J563" s="3" t="s">
        <v>3417</v>
      </c>
      <c r="K563" s="3" t="s">
        <v>25</v>
      </c>
      <c r="M563" s="3">
        <v>15</v>
      </c>
    </row>
    <row r="564" customHeight="1" spans="1:13">
      <c r="A564" s="162">
        <f t="shared" si="34"/>
        <v>12321</v>
      </c>
      <c r="D564" s="91" t="s">
        <v>21</v>
      </c>
      <c r="E564" s="275" t="s">
        <v>3418</v>
      </c>
      <c r="F564" s="276">
        <v>2020</v>
      </c>
      <c r="G564" s="276" t="s">
        <v>884</v>
      </c>
      <c r="H564" s="276" t="s">
        <v>1046</v>
      </c>
      <c r="I564" s="276">
        <v>268</v>
      </c>
      <c r="J564" s="276" t="s">
        <v>3413</v>
      </c>
      <c r="K564" s="276" t="s">
        <v>25</v>
      </c>
      <c r="M564" s="3">
        <v>15</v>
      </c>
    </row>
    <row r="565" customHeight="1" spans="1:13">
      <c r="A565" s="162">
        <f t="shared" si="34"/>
        <v>12322</v>
      </c>
      <c r="D565" s="91" t="s">
        <v>21</v>
      </c>
      <c r="E565" s="91" t="s">
        <v>3419</v>
      </c>
      <c r="F565" s="3">
        <v>2020</v>
      </c>
      <c r="G565" s="3" t="s">
        <v>884</v>
      </c>
      <c r="H565" s="3" t="s">
        <v>1046</v>
      </c>
      <c r="I565" s="3">
        <v>268</v>
      </c>
      <c r="J565" s="3" t="s">
        <v>3420</v>
      </c>
      <c r="K565" s="3" t="s">
        <v>25</v>
      </c>
      <c r="M565" s="3">
        <v>15</v>
      </c>
    </row>
    <row r="566" customHeight="1" spans="1:13">
      <c r="A566" s="162">
        <f t="shared" si="34"/>
        <v>12323</v>
      </c>
      <c r="D566" s="91" t="s">
        <v>21</v>
      </c>
      <c r="E566" s="91" t="s">
        <v>3421</v>
      </c>
      <c r="F566" s="3">
        <v>2020</v>
      </c>
      <c r="G566" s="3" t="s">
        <v>884</v>
      </c>
      <c r="H566" s="3" t="s">
        <v>964</v>
      </c>
      <c r="I566" s="3">
        <v>202</v>
      </c>
      <c r="J566" s="3" t="s">
        <v>3417</v>
      </c>
      <c r="K566" s="3" t="s">
        <v>25</v>
      </c>
      <c r="M566" s="3">
        <v>15</v>
      </c>
    </row>
    <row r="567" customHeight="1" spans="1:13">
      <c r="A567" s="162">
        <f t="shared" si="34"/>
        <v>12324</v>
      </c>
      <c r="D567" s="91" t="s">
        <v>21</v>
      </c>
      <c r="E567" s="91" t="s">
        <v>3422</v>
      </c>
      <c r="F567" s="3">
        <v>2020</v>
      </c>
      <c r="G567" s="3" t="s">
        <v>884</v>
      </c>
      <c r="H567" s="3" t="s">
        <v>964</v>
      </c>
      <c r="I567" s="3">
        <v>202</v>
      </c>
      <c r="J567" s="3" t="s">
        <v>886</v>
      </c>
      <c r="K567" s="3" t="s">
        <v>25</v>
      </c>
      <c r="M567" s="3">
        <v>15</v>
      </c>
    </row>
    <row r="568" customHeight="1" spans="1:13">
      <c r="A568" s="162">
        <f t="shared" si="34"/>
        <v>12325</v>
      </c>
      <c r="D568" s="91" t="s">
        <v>21</v>
      </c>
      <c r="E568" s="275" t="s">
        <v>3423</v>
      </c>
      <c r="F568" s="276">
        <v>2020</v>
      </c>
      <c r="G568" s="276" t="s">
        <v>884</v>
      </c>
      <c r="H568" s="276" t="s">
        <v>964</v>
      </c>
      <c r="I568" s="276">
        <v>272</v>
      </c>
      <c r="J568" s="276" t="s">
        <v>3420</v>
      </c>
      <c r="K568" s="276" t="s">
        <v>25</v>
      </c>
      <c r="M568" s="3">
        <v>15</v>
      </c>
    </row>
    <row r="569" customHeight="1" spans="1:13">
      <c r="A569" s="162">
        <f>'Drop 1 BBALL'!A706+1</f>
        <v>11798</v>
      </c>
      <c r="D569" s="144" t="s">
        <v>21</v>
      </c>
      <c r="E569" s="91" t="s">
        <v>3424</v>
      </c>
      <c r="F569" s="65">
        <v>2019</v>
      </c>
      <c r="G569" s="45" t="s">
        <v>786</v>
      </c>
      <c r="H569" s="45" t="s">
        <v>1409</v>
      </c>
      <c r="I569" s="45">
        <v>210</v>
      </c>
      <c r="J569" s="65"/>
      <c r="K569" s="65" t="s">
        <v>25</v>
      </c>
      <c r="M569" s="3">
        <v>15</v>
      </c>
    </row>
    <row r="570" customHeight="1" spans="1:13">
      <c r="A570" s="162">
        <f t="shared" ref="A570:A571" si="35">A569+1</f>
        <v>11799</v>
      </c>
      <c r="D570" s="91" t="s">
        <v>21</v>
      </c>
      <c r="E570" s="91" t="s">
        <v>3425</v>
      </c>
      <c r="F570" s="3">
        <v>2011</v>
      </c>
      <c r="G570" s="3" t="s">
        <v>62</v>
      </c>
      <c r="H570" s="3" t="s">
        <v>3357</v>
      </c>
      <c r="I570" s="3">
        <v>200</v>
      </c>
      <c r="J570" s="3" t="s">
        <v>3426</v>
      </c>
      <c r="K570" s="3" t="s">
        <v>25</v>
      </c>
      <c r="M570" s="3">
        <v>15</v>
      </c>
    </row>
    <row r="571" customHeight="1" spans="1:13">
      <c r="A571" s="162">
        <f t="shared" si="35"/>
        <v>11800</v>
      </c>
      <c r="D571" s="91" t="s">
        <v>21</v>
      </c>
      <c r="E571" s="144" t="s">
        <v>3427</v>
      </c>
      <c r="F571" s="140">
        <v>2011</v>
      </c>
      <c r="G571" s="140" t="s">
        <v>62</v>
      </c>
      <c r="H571" s="140" t="s">
        <v>3357</v>
      </c>
      <c r="I571" s="140">
        <v>200</v>
      </c>
      <c r="J571" s="140" t="s">
        <v>3426</v>
      </c>
      <c r="K571" s="140" t="s">
        <v>25</v>
      </c>
      <c r="M571" s="3">
        <v>15</v>
      </c>
    </row>
    <row r="572" customHeight="1" spans="1:13">
      <c r="A572" s="3">
        <v>11917</v>
      </c>
      <c r="D572" s="91" t="s">
        <v>21</v>
      </c>
      <c r="E572" s="3">
        <v>53961411</v>
      </c>
      <c r="F572" s="3">
        <v>1982</v>
      </c>
      <c r="G572" s="3" t="s">
        <v>62</v>
      </c>
      <c r="H572" s="3" t="s">
        <v>3428</v>
      </c>
      <c r="J572" s="3">
        <v>269</v>
      </c>
      <c r="K572" s="3" t="s">
        <v>72</v>
      </c>
      <c r="M572" s="3">
        <v>15</v>
      </c>
    </row>
    <row r="573" customHeight="1" spans="1:26">
      <c r="A573" s="262">
        <f>A572+1</f>
        <v>11918</v>
      </c>
      <c r="B573" s="265"/>
      <c r="C573" s="265"/>
      <c r="D573" s="263" t="s">
        <v>21</v>
      </c>
      <c r="E573" s="263" t="s">
        <v>3429</v>
      </c>
      <c r="F573" s="262">
        <v>1987</v>
      </c>
      <c r="G573" s="262" t="s">
        <v>62</v>
      </c>
      <c r="H573" s="262" t="s">
        <v>986</v>
      </c>
      <c r="I573" s="262">
        <v>31</v>
      </c>
      <c r="J573" s="262" t="s">
        <v>105</v>
      </c>
      <c r="K573" s="262" t="s">
        <v>72</v>
      </c>
      <c r="L573" s="265"/>
      <c r="M573" s="262">
        <v>15</v>
      </c>
      <c r="N573" s="265"/>
      <c r="O573" s="265"/>
      <c r="P573" s="265"/>
      <c r="Q573" s="265"/>
      <c r="R573" s="265"/>
      <c r="S573" s="265"/>
      <c r="T573" s="265"/>
      <c r="U573" s="265"/>
      <c r="V573" s="265"/>
      <c r="W573" s="265"/>
      <c r="X573" s="265"/>
      <c r="Y573" s="265"/>
      <c r="Z573" s="265"/>
    </row>
    <row r="574" customHeight="1" spans="1:13">
      <c r="A574" s="3" t="s">
        <v>2854</v>
      </c>
      <c r="D574" s="163"/>
      <c r="E574" s="91" t="s">
        <v>3430</v>
      </c>
      <c r="F574" s="3">
        <v>1989</v>
      </c>
      <c r="G574" s="3" t="s">
        <v>330</v>
      </c>
      <c r="H574" s="3" t="s">
        <v>997</v>
      </c>
      <c r="I574" s="3" t="s">
        <v>1213</v>
      </c>
      <c r="J574" s="3" t="s">
        <v>243</v>
      </c>
      <c r="K574" s="3" t="s">
        <v>72</v>
      </c>
      <c r="M574" s="3">
        <v>15</v>
      </c>
    </row>
    <row r="575" customHeight="1" spans="1:13">
      <c r="A575" s="3" t="s">
        <v>2854</v>
      </c>
      <c r="D575" s="163"/>
      <c r="E575" s="91" t="s">
        <v>3431</v>
      </c>
      <c r="F575" s="3">
        <v>1989</v>
      </c>
      <c r="G575" s="3" t="s">
        <v>330</v>
      </c>
      <c r="H575" s="3" t="s">
        <v>997</v>
      </c>
      <c r="I575" s="3" t="s">
        <v>1213</v>
      </c>
      <c r="J575" s="3" t="s">
        <v>243</v>
      </c>
      <c r="K575" s="3" t="s">
        <v>72</v>
      </c>
      <c r="M575" s="3">
        <v>15</v>
      </c>
    </row>
    <row r="576" customHeight="1" spans="1:13">
      <c r="A576" s="3" t="s">
        <v>2854</v>
      </c>
      <c r="D576" s="163"/>
      <c r="E576" s="91" t="s">
        <v>3432</v>
      </c>
      <c r="F576" s="3">
        <v>1989</v>
      </c>
      <c r="G576" s="3" t="s">
        <v>330</v>
      </c>
      <c r="H576" s="3" t="s">
        <v>997</v>
      </c>
      <c r="I576" s="3" t="s">
        <v>1213</v>
      </c>
      <c r="J576" s="3" t="s">
        <v>243</v>
      </c>
      <c r="K576" s="3" t="s">
        <v>72</v>
      </c>
      <c r="M576" s="3">
        <v>15</v>
      </c>
    </row>
    <row r="577" customHeight="1" spans="1:13">
      <c r="A577" s="3" t="s">
        <v>2854</v>
      </c>
      <c r="D577" s="163"/>
      <c r="E577" s="91" t="s">
        <v>3433</v>
      </c>
      <c r="F577" s="3">
        <v>1989</v>
      </c>
      <c r="G577" s="3" t="s">
        <v>330</v>
      </c>
      <c r="H577" s="3" t="s">
        <v>997</v>
      </c>
      <c r="I577" s="3" t="s">
        <v>1213</v>
      </c>
      <c r="J577" s="3" t="s">
        <v>243</v>
      </c>
      <c r="K577" s="3" t="s">
        <v>72</v>
      </c>
      <c r="M577" s="3">
        <v>15</v>
      </c>
    </row>
    <row r="578" customHeight="1" spans="1:13">
      <c r="A578" s="3" t="s">
        <v>2854</v>
      </c>
      <c r="D578" s="163"/>
      <c r="E578" s="91" t="s">
        <v>3434</v>
      </c>
      <c r="F578" s="3">
        <v>1989</v>
      </c>
      <c r="G578" s="3" t="s">
        <v>330</v>
      </c>
      <c r="H578" s="3" t="s">
        <v>997</v>
      </c>
      <c r="I578" s="3" t="s">
        <v>1213</v>
      </c>
      <c r="J578" s="3" t="s">
        <v>243</v>
      </c>
      <c r="K578" s="3" t="s">
        <v>72</v>
      </c>
      <c r="M578" s="3">
        <v>15</v>
      </c>
    </row>
    <row r="579" customHeight="1" spans="1:13">
      <c r="A579" s="3" t="s">
        <v>2854</v>
      </c>
      <c r="D579" s="163"/>
      <c r="E579" s="91" t="s">
        <v>3435</v>
      </c>
      <c r="F579" s="3">
        <v>1989</v>
      </c>
      <c r="G579" s="3" t="s">
        <v>330</v>
      </c>
      <c r="H579" s="3" t="s">
        <v>997</v>
      </c>
      <c r="I579" s="3" t="s">
        <v>1213</v>
      </c>
      <c r="J579" s="3" t="s">
        <v>243</v>
      </c>
      <c r="K579" s="3" t="s">
        <v>72</v>
      </c>
      <c r="M579" s="3">
        <v>15</v>
      </c>
    </row>
    <row r="580" customHeight="1" spans="1:26">
      <c r="A580" s="262" t="s">
        <v>2854</v>
      </c>
      <c r="B580" s="265"/>
      <c r="C580" s="265"/>
      <c r="D580" s="266"/>
      <c r="E580" s="263" t="s">
        <v>3436</v>
      </c>
      <c r="F580" s="262">
        <v>1989</v>
      </c>
      <c r="G580" s="262" t="s">
        <v>330</v>
      </c>
      <c r="H580" s="262" t="s">
        <v>997</v>
      </c>
      <c r="I580" s="262" t="s">
        <v>1213</v>
      </c>
      <c r="J580" s="262" t="s">
        <v>243</v>
      </c>
      <c r="K580" s="262" t="s">
        <v>72</v>
      </c>
      <c r="L580" s="265"/>
      <c r="M580" s="262">
        <v>15</v>
      </c>
      <c r="N580" s="265"/>
      <c r="O580" s="265"/>
      <c r="P580" s="265"/>
      <c r="Q580" s="265"/>
      <c r="R580" s="265"/>
      <c r="S580" s="265"/>
      <c r="T580" s="265"/>
      <c r="U580" s="265"/>
      <c r="V580" s="265"/>
      <c r="W580" s="265"/>
      <c r="X580" s="265"/>
      <c r="Y580" s="265"/>
      <c r="Z580" s="265"/>
    </row>
    <row r="581" customHeight="1" spans="1:26">
      <c r="A581" s="262" t="s">
        <v>2854</v>
      </c>
      <c r="B581" s="265"/>
      <c r="C581" s="265"/>
      <c r="D581" s="266"/>
      <c r="E581" s="263" t="s">
        <v>3437</v>
      </c>
      <c r="F581" s="262">
        <v>1989</v>
      </c>
      <c r="G581" s="262" t="s">
        <v>330</v>
      </c>
      <c r="H581" s="262" t="s">
        <v>997</v>
      </c>
      <c r="I581" s="262" t="s">
        <v>1213</v>
      </c>
      <c r="J581" s="262" t="s">
        <v>243</v>
      </c>
      <c r="K581" s="262" t="s">
        <v>72</v>
      </c>
      <c r="L581" s="265"/>
      <c r="M581" s="262">
        <v>15</v>
      </c>
      <c r="N581" s="265"/>
      <c r="O581" s="265"/>
      <c r="P581" s="265"/>
      <c r="Q581" s="265"/>
      <c r="R581" s="265"/>
      <c r="S581" s="265"/>
      <c r="T581" s="265"/>
      <c r="U581" s="265"/>
      <c r="V581" s="265"/>
      <c r="W581" s="265"/>
      <c r="X581" s="265"/>
      <c r="Y581" s="265"/>
      <c r="Z581" s="265"/>
    </row>
    <row r="582" customHeight="1" spans="1:13">
      <c r="A582" s="3" t="s">
        <v>2854</v>
      </c>
      <c r="D582" s="163"/>
      <c r="E582" s="91" t="s">
        <v>3438</v>
      </c>
      <c r="F582" s="3">
        <v>1988</v>
      </c>
      <c r="G582" s="3" t="s">
        <v>62</v>
      </c>
      <c r="H582" s="3" t="s">
        <v>989</v>
      </c>
      <c r="I582" s="3">
        <v>190</v>
      </c>
      <c r="J582" s="3" t="s">
        <v>105</v>
      </c>
      <c r="K582" s="3" t="s">
        <v>72</v>
      </c>
      <c r="M582" s="3">
        <v>15</v>
      </c>
    </row>
    <row r="583" customHeight="1" spans="1:13">
      <c r="A583" s="3" t="s">
        <v>2854</v>
      </c>
      <c r="D583" s="163"/>
      <c r="E583" s="91" t="s">
        <v>3439</v>
      </c>
      <c r="F583" s="3">
        <v>1988</v>
      </c>
      <c r="G583" s="3" t="s">
        <v>62</v>
      </c>
      <c r="H583" s="3" t="s">
        <v>989</v>
      </c>
      <c r="I583" s="3">
        <v>190</v>
      </c>
      <c r="J583" s="3" t="s">
        <v>105</v>
      </c>
      <c r="K583" s="3" t="s">
        <v>72</v>
      </c>
      <c r="M583" s="3">
        <v>15</v>
      </c>
    </row>
    <row r="584" customHeight="1" spans="1:13">
      <c r="A584" s="3" t="s">
        <v>2854</v>
      </c>
      <c r="D584" s="163"/>
      <c r="E584" s="91" t="s">
        <v>3440</v>
      </c>
      <c r="F584" s="3">
        <v>1988</v>
      </c>
      <c r="G584" s="3" t="s">
        <v>62</v>
      </c>
      <c r="H584" s="3" t="s">
        <v>989</v>
      </c>
      <c r="I584" s="3">
        <v>190</v>
      </c>
      <c r="J584" s="3" t="s">
        <v>105</v>
      </c>
      <c r="K584" s="3" t="s">
        <v>72</v>
      </c>
      <c r="M584" s="3">
        <v>15</v>
      </c>
    </row>
    <row r="585" customHeight="1" spans="1:13">
      <c r="A585" s="3" t="s">
        <v>2854</v>
      </c>
      <c r="D585" s="163"/>
      <c r="E585" s="91" t="s">
        <v>3441</v>
      </c>
      <c r="F585" s="3">
        <v>1988</v>
      </c>
      <c r="G585" s="3" t="s">
        <v>62</v>
      </c>
      <c r="H585" s="3" t="s">
        <v>989</v>
      </c>
      <c r="I585" s="3">
        <v>190</v>
      </c>
      <c r="J585" s="3" t="s">
        <v>105</v>
      </c>
      <c r="K585" s="3" t="s">
        <v>72</v>
      </c>
      <c r="M585" s="3">
        <v>15</v>
      </c>
    </row>
    <row r="586" customHeight="1" spans="1:13">
      <c r="A586" s="3" t="s">
        <v>2854</v>
      </c>
      <c r="D586" s="163"/>
      <c r="E586" s="91" t="s">
        <v>3442</v>
      </c>
      <c r="F586" s="3">
        <v>1988</v>
      </c>
      <c r="G586" s="3" t="s">
        <v>62</v>
      </c>
      <c r="H586" s="3" t="s">
        <v>989</v>
      </c>
      <c r="I586" s="3">
        <v>190</v>
      </c>
      <c r="J586" s="3" t="s">
        <v>105</v>
      </c>
      <c r="K586" s="3" t="s">
        <v>72</v>
      </c>
      <c r="M586" s="3">
        <v>15</v>
      </c>
    </row>
    <row r="587" customHeight="1" spans="1:26">
      <c r="A587" s="262" t="s">
        <v>2854</v>
      </c>
      <c r="B587" s="265"/>
      <c r="C587" s="265"/>
      <c r="D587" s="266"/>
      <c r="E587" s="263" t="s">
        <v>3443</v>
      </c>
      <c r="F587" s="262">
        <v>1988</v>
      </c>
      <c r="G587" s="262" t="s">
        <v>62</v>
      </c>
      <c r="H587" s="262" t="s">
        <v>989</v>
      </c>
      <c r="I587" s="262">
        <v>190</v>
      </c>
      <c r="J587" s="262" t="s">
        <v>105</v>
      </c>
      <c r="K587" s="262" t="s">
        <v>72</v>
      </c>
      <c r="L587" s="265"/>
      <c r="M587" s="262">
        <v>15</v>
      </c>
      <c r="N587" s="265"/>
      <c r="O587" s="265"/>
      <c r="P587" s="265"/>
      <c r="Q587" s="265"/>
      <c r="R587" s="265"/>
      <c r="S587" s="265"/>
      <c r="T587" s="265"/>
      <c r="U587" s="265"/>
      <c r="V587" s="265"/>
      <c r="W587" s="265"/>
      <c r="X587" s="265"/>
      <c r="Y587" s="265"/>
      <c r="Z587" s="265"/>
    </row>
    <row r="588" customHeight="1" spans="1:13">
      <c r="A588" s="3" t="s">
        <v>2854</v>
      </c>
      <c r="D588" s="163"/>
      <c r="E588" s="91" t="s">
        <v>3444</v>
      </c>
      <c r="F588" s="3">
        <v>1999</v>
      </c>
      <c r="G588" s="3" t="s">
        <v>1038</v>
      </c>
      <c r="H588" s="3" t="s">
        <v>1039</v>
      </c>
      <c r="I588" s="3">
        <v>343</v>
      </c>
      <c r="J588" s="3" t="s">
        <v>105</v>
      </c>
      <c r="K588" s="3" t="s">
        <v>666</v>
      </c>
      <c r="M588" s="3">
        <v>15</v>
      </c>
    </row>
    <row r="589" customHeight="1" spans="1:13">
      <c r="A589" s="3" t="s">
        <v>2854</v>
      </c>
      <c r="D589" s="163"/>
      <c r="E589" s="91" t="s">
        <v>3445</v>
      </c>
      <c r="F589" s="3">
        <v>1999</v>
      </c>
      <c r="G589" s="3" t="s">
        <v>1038</v>
      </c>
      <c r="H589" s="3" t="s">
        <v>1039</v>
      </c>
      <c r="I589" s="3">
        <v>343</v>
      </c>
      <c r="J589" s="3" t="s">
        <v>105</v>
      </c>
      <c r="K589" s="3" t="s">
        <v>666</v>
      </c>
      <c r="M589" s="3">
        <v>15</v>
      </c>
    </row>
    <row r="590" customHeight="1" spans="1:13">
      <c r="A590" s="3" t="s">
        <v>2854</v>
      </c>
      <c r="D590" s="163"/>
      <c r="E590" s="275" t="s">
        <v>3446</v>
      </c>
      <c r="F590" s="276">
        <v>1999</v>
      </c>
      <c r="G590" s="276" t="s">
        <v>1038</v>
      </c>
      <c r="H590" s="276" t="s">
        <v>1039</v>
      </c>
      <c r="I590" s="276">
        <v>343</v>
      </c>
      <c r="J590" s="276" t="s">
        <v>105</v>
      </c>
      <c r="K590" s="276" t="s">
        <v>666</v>
      </c>
      <c r="M590" s="3">
        <v>15</v>
      </c>
    </row>
    <row r="591" customHeight="1" spans="1:13">
      <c r="A591" s="3" t="s">
        <v>2854</v>
      </c>
      <c r="D591" s="163"/>
      <c r="E591" s="91" t="s">
        <v>3447</v>
      </c>
      <c r="F591" s="3">
        <v>1999</v>
      </c>
      <c r="G591" s="3" t="s">
        <v>1038</v>
      </c>
      <c r="H591" s="3" t="s">
        <v>1039</v>
      </c>
      <c r="I591" s="3">
        <v>343</v>
      </c>
      <c r="J591" s="3" t="s">
        <v>105</v>
      </c>
      <c r="K591" s="3" t="s">
        <v>666</v>
      </c>
      <c r="M591" s="3">
        <v>15</v>
      </c>
    </row>
    <row r="592" customHeight="1" spans="1:13">
      <c r="A592" s="3" t="s">
        <v>2854</v>
      </c>
      <c r="D592" s="163"/>
      <c r="E592" s="91" t="s">
        <v>3448</v>
      </c>
      <c r="F592" s="3">
        <v>1999</v>
      </c>
      <c r="G592" s="3" t="s">
        <v>1038</v>
      </c>
      <c r="H592" s="3" t="s">
        <v>1039</v>
      </c>
      <c r="I592" s="3">
        <v>343</v>
      </c>
      <c r="J592" s="3" t="s">
        <v>105</v>
      </c>
      <c r="K592" s="3" t="s">
        <v>666</v>
      </c>
      <c r="M592" s="3">
        <v>15</v>
      </c>
    </row>
    <row r="593" customHeight="1" spans="1:26">
      <c r="A593" s="262" t="s">
        <v>2854</v>
      </c>
      <c r="B593" s="265"/>
      <c r="C593" s="265"/>
      <c r="D593" s="266"/>
      <c r="E593" s="263" t="s">
        <v>3449</v>
      </c>
      <c r="F593" s="262">
        <v>1992</v>
      </c>
      <c r="G593" s="262" t="s">
        <v>62</v>
      </c>
      <c r="H593" s="262" t="s">
        <v>1736</v>
      </c>
      <c r="I593" s="262">
        <v>696</v>
      </c>
      <c r="J593" s="262" t="s">
        <v>105</v>
      </c>
      <c r="K593" s="262" t="s">
        <v>666</v>
      </c>
      <c r="L593" s="265"/>
      <c r="M593" s="262">
        <v>15</v>
      </c>
      <c r="N593" s="265"/>
      <c r="O593" s="265"/>
      <c r="P593" s="265"/>
      <c r="Q593" s="265"/>
      <c r="R593" s="265"/>
      <c r="S593" s="265"/>
      <c r="T593" s="265"/>
      <c r="U593" s="265"/>
      <c r="V593" s="265"/>
      <c r="W593" s="265"/>
      <c r="X593" s="265"/>
      <c r="Y593" s="265"/>
      <c r="Z593" s="265"/>
    </row>
    <row r="594" customHeight="1" spans="1:13">
      <c r="A594" s="3" t="s">
        <v>2854</v>
      </c>
      <c r="D594" s="163"/>
      <c r="E594" s="91" t="s">
        <v>3450</v>
      </c>
      <c r="F594" s="3">
        <v>1990</v>
      </c>
      <c r="G594" s="3" t="s">
        <v>3281</v>
      </c>
      <c r="H594" s="3" t="s">
        <v>3451</v>
      </c>
      <c r="I594" s="3">
        <v>39</v>
      </c>
      <c r="J594" s="3" t="s">
        <v>3283</v>
      </c>
      <c r="K594" s="3" t="s">
        <v>72</v>
      </c>
      <c r="M594" s="3">
        <v>15</v>
      </c>
    </row>
    <row r="595" customHeight="1" spans="1:13">
      <c r="A595" s="3" t="s">
        <v>2854</v>
      </c>
      <c r="D595" s="163"/>
      <c r="E595" s="91" t="s">
        <v>3452</v>
      </c>
      <c r="F595" s="3">
        <v>1990</v>
      </c>
      <c r="G595" s="3" t="s">
        <v>3281</v>
      </c>
      <c r="H595" s="3" t="s">
        <v>3451</v>
      </c>
      <c r="I595" s="3">
        <v>39</v>
      </c>
      <c r="J595" s="3" t="s">
        <v>3283</v>
      </c>
      <c r="K595" s="3" t="s">
        <v>72</v>
      </c>
      <c r="M595" s="3">
        <v>15</v>
      </c>
    </row>
    <row r="596" customHeight="1" spans="1:13">
      <c r="A596" s="3" t="s">
        <v>2854</v>
      </c>
      <c r="D596" s="163"/>
      <c r="E596" s="91" t="s">
        <v>3453</v>
      </c>
      <c r="F596" s="3">
        <v>1990</v>
      </c>
      <c r="G596" s="3" t="s">
        <v>3281</v>
      </c>
      <c r="H596" s="3" t="s">
        <v>3451</v>
      </c>
      <c r="I596" s="3">
        <v>39</v>
      </c>
      <c r="J596" s="3" t="s">
        <v>3283</v>
      </c>
      <c r="K596" s="3" t="s">
        <v>72</v>
      </c>
      <c r="M596" s="3">
        <v>15</v>
      </c>
    </row>
    <row r="597" customHeight="1" spans="1:13">
      <c r="A597" s="3" t="s">
        <v>2854</v>
      </c>
      <c r="D597" s="163"/>
      <c r="E597" s="91" t="s">
        <v>3454</v>
      </c>
      <c r="F597" s="3">
        <v>1990</v>
      </c>
      <c r="G597" s="3" t="s">
        <v>3281</v>
      </c>
      <c r="H597" s="3" t="s">
        <v>3451</v>
      </c>
      <c r="I597" s="3">
        <v>39</v>
      </c>
      <c r="J597" s="3" t="s">
        <v>3283</v>
      </c>
      <c r="K597" s="3" t="s">
        <v>72</v>
      </c>
      <c r="M597" s="3">
        <v>15</v>
      </c>
    </row>
    <row r="598" customHeight="1" spans="1:13">
      <c r="A598" s="3" t="s">
        <v>2854</v>
      </c>
      <c r="D598" s="163"/>
      <c r="E598" s="91" t="s">
        <v>3455</v>
      </c>
      <c r="F598" s="3">
        <v>1989</v>
      </c>
      <c r="G598" s="3" t="s">
        <v>330</v>
      </c>
      <c r="H598" s="3" t="s">
        <v>997</v>
      </c>
      <c r="I598" s="3" t="s">
        <v>1213</v>
      </c>
      <c r="J598" s="3" t="s">
        <v>105</v>
      </c>
      <c r="K598" s="3" t="s">
        <v>72</v>
      </c>
      <c r="M598" s="3">
        <v>15</v>
      </c>
    </row>
    <row r="599" customHeight="1" spans="1:13">
      <c r="A599" s="3" t="s">
        <v>2854</v>
      </c>
      <c r="D599" s="163"/>
      <c r="E599" s="91" t="s">
        <v>3456</v>
      </c>
      <c r="F599" s="3">
        <v>1989</v>
      </c>
      <c r="G599" s="3" t="s">
        <v>330</v>
      </c>
      <c r="H599" s="3" t="s">
        <v>997</v>
      </c>
      <c r="I599" s="3" t="s">
        <v>1213</v>
      </c>
      <c r="J599" s="3" t="s">
        <v>105</v>
      </c>
      <c r="K599" s="3" t="s">
        <v>72</v>
      </c>
      <c r="M599" s="3">
        <v>15</v>
      </c>
    </row>
    <row r="600" customHeight="1" spans="1:13">
      <c r="A600" s="162" t="e">
        <f>A599+1</f>
        <v>#VALUE!</v>
      </c>
      <c r="B600" s="3"/>
      <c r="C600" s="3"/>
      <c r="D600" s="91" t="s">
        <v>21</v>
      </c>
      <c r="E600" s="91" t="s">
        <v>3457</v>
      </c>
      <c r="F600" s="66">
        <v>2020</v>
      </c>
      <c r="G600" s="130" t="s">
        <v>3288</v>
      </c>
      <c r="H600" s="121" t="s">
        <v>3458</v>
      </c>
      <c r="I600" s="66" t="s">
        <v>3459</v>
      </c>
      <c r="J600" s="66" t="s">
        <v>3291</v>
      </c>
      <c r="K600" s="130" t="s">
        <v>72</v>
      </c>
      <c r="M600" s="3">
        <v>16</v>
      </c>
    </row>
    <row r="601" customHeight="1" spans="1:13">
      <c r="A601" s="162" t="e">
        <f>'Drop 1 Football'!A635+1</f>
        <v>#VALUE!</v>
      </c>
      <c r="B601" s="3"/>
      <c r="C601" s="3"/>
      <c r="D601" s="91" t="s">
        <v>16</v>
      </c>
      <c r="E601" s="91" t="s">
        <v>3460</v>
      </c>
      <c r="F601" s="63">
        <v>2020</v>
      </c>
      <c r="G601" s="63" t="s">
        <v>544</v>
      </c>
      <c r="H601" s="63" t="s">
        <v>24</v>
      </c>
      <c r="I601" s="63">
        <v>512</v>
      </c>
      <c r="J601" s="63" t="s">
        <v>3461</v>
      </c>
      <c r="K601" s="63" t="s">
        <v>2705</v>
      </c>
      <c r="M601" s="3">
        <v>5</v>
      </c>
    </row>
    <row r="602" customHeight="1" spans="1:13">
      <c r="A602" s="162" t="e">
        <f t="shared" ref="A602:A605" si="36">A601+1</f>
        <v>#VALUE!</v>
      </c>
      <c r="B602" s="3"/>
      <c r="C602" s="3"/>
      <c r="D602" s="91" t="s">
        <v>21</v>
      </c>
      <c r="E602" s="91" t="s">
        <v>3462</v>
      </c>
      <c r="F602" s="66">
        <v>1995</v>
      </c>
      <c r="G602" s="66" t="s">
        <v>3463</v>
      </c>
      <c r="H602" s="130" t="s">
        <v>3464</v>
      </c>
      <c r="I602" s="66">
        <v>6</v>
      </c>
      <c r="J602" s="88"/>
      <c r="K602" s="66" t="s">
        <v>763</v>
      </c>
      <c r="M602" s="3">
        <v>5</v>
      </c>
    </row>
    <row r="603" customHeight="1" spans="1:13">
      <c r="A603" s="162" t="e">
        <f t="shared" si="36"/>
        <v>#VALUE!</v>
      </c>
      <c r="B603" s="3"/>
      <c r="C603" s="3"/>
      <c r="D603" s="91" t="s">
        <v>16</v>
      </c>
      <c r="E603" s="91" t="s">
        <v>3465</v>
      </c>
      <c r="F603" s="59">
        <v>2020</v>
      </c>
      <c r="G603" s="59" t="s">
        <v>23</v>
      </c>
      <c r="H603" s="59" t="s">
        <v>3466</v>
      </c>
      <c r="I603" s="59">
        <v>186</v>
      </c>
      <c r="J603" s="60"/>
      <c r="K603" s="59" t="s">
        <v>60</v>
      </c>
      <c r="M603" s="3">
        <v>5</v>
      </c>
    </row>
    <row r="604" customHeight="1" spans="1:13">
      <c r="A604" s="162" t="e">
        <f t="shared" si="36"/>
        <v>#VALUE!</v>
      </c>
      <c r="B604" s="3"/>
      <c r="C604" s="3"/>
      <c r="D604" s="91" t="s">
        <v>16</v>
      </c>
      <c r="E604" s="91" t="s">
        <v>3467</v>
      </c>
      <c r="F604" s="66">
        <v>2020</v>
      </c>
      <c r="G604" s="66" t="s">
        <v>23</v>
      </c>
      <c r="H604" s="66" t="s">
        <v>24</v>
      </c>
      <c r="I604" s="66" t="s">
        <v>3468</v>
      </c>
      <c r="J604" s="66" t="s">
        <v>200</v>
      </c>
      <c r="K604" s="66" t="s">
        <v>60</v>
      </c>
      <c r="M604" s="3">
        <v>5</v>
      </c>
    </row>
    <row r="605" customHeight="1" spans="1:13">
      <c r="A605" s="162" t="e">
        <f t="shared" si="36"/>
        <v>#VALUE!</v>
      </c>
      <c r="B605" s="3"/>
      <c r="C605" s="3"/>
      <c r="D605" s="91" t="s">
        <v>21</v>
      </c>
      <c r="E605" s="91" t="s">
        <v>3469</v>
      </c>
      <c r="F605" s="3">
        <v>2020</v>
      </c>
      <c r="G605" s="3" t="s">
        <v>39</v>
      </c>
      <c r="H605" s="3" t="s">
        <v>46</v>
      </c>
      <c r="I605" s="3">
        <v>24</v>
      </c>
      <c r="K605" s="3" t="s">
        <v>1138</v>
      </c>
      <c r="M605" s="3">
        <v>5</v>
      </c>
    </row>
    <row r="606" customHeight="1" spans="1:13">
      <c r="A606" s="162">
        <f>'Drop 1 BBALL'!A872+1</f>
        <v>11782</v>
      </c>
      <c r="B606" s="3"/>
      <c r="C606" s="3"/>
      <c r="D606" s="91" t="s">
        <v>21</v>
      </c>
      <c r="E606" s="91" t="s">
        <v>3470</v>
      </c>
      <c r="F606" s="3">
        <v>2015</v>
      </c>
      <c r="G606" s="3" t="s">
        <v>83</v>
      </c>
      <c r="H606" s="3" t="s">
        <v>3471</v>
      </c>
      <c r="I606" s="3">
        <v>181</v>
      </c>
      <c r="K606" s="3" t="s">
        <v>25</v>
      </c>
      <c r="M606" s="3">
        <v>5</v>
      </c>
    </row>
    <row r="607" customHeight="1" spans="1:13">
      <c r="A607" s="162">
        <f t="shared" ref="A607:A608" si="37">A606+1</f>
        <v>11783</v>
      </c>
      <c r="B607" s="63"/>
      <c r="C607" s="63"/>
      <c r="D607" s="158" t="s">
        <v>21</v>
      </c>
      <c r="E607" s="158" t="s">
        <v>3472</v>
      </c>
      <c r="F607" s="63">
        <v>2020</v>
      </c>
      <c r="G607" s="63" t="s">
        <v>39</v>
      </c>
      <c r="H607" s="63" t="s">
        <v>24</v>
      </c>
      <c r="I607" s="63">
        <v>18</v>
      </c>
      <c r="J607" s="62"/>
      <c r="K607" s="63" t="s">
        <v>666</v>
      </c>
      <c r="M607" s="3">
        <v>5</v>
      </c>
    </row>
    <row r="608" customHeight="1" spans="1:13">
      <c r="A608" s="162">
        <f t="shared" si="37"/>
        <v>11784</v>
      </c>
      <c r="B608" s="63"/>
      <c r="C608" s="63"/>
      <c r="D608" s="158" t="s">
        <v>21</v>
      </c>
      <c r="E608" s="158" t="s">
        <v>3473</v>
      </c>
      <c r="F608" s="63">
        <v>2020</v>
      </c>
      <c r="G608" s="63" t="s">
        <v>39</v>
      </c>
      <c r="H608" s="63" t="s">
        <v>24</v>
      </c>
      <c r="I608" s="63">
        <v>18</v>
      </c>
      <c r="J608" s="62"/>
      <c r="K608" s="63" t="s">
        <v>1138</v>
      </c>
      <c r="M608" s="3">
        <v>5</v>
      </c>
    </row>
    <row r="609" customHeight="1" spans="1:26">
      <c r="A609" s="262">
        <v>11890</v>
      </c>
      <c r="B609" s="265"/>
      <c r="C609" s="265"/>
      <c r="D609" s="263" t="s">
        <v>21</v>
      </c>
      <c r="E609" s="263" t="s">
        <v>3474</v>
      </c>
      <c r="F609" s="262">
        <v>1990</v>
      </c>
      <c r="G609" s="262" t="s">
        <v>90</v>
      </c>
      <c r="H609" s="262" t="s">
        <v>91</v>
      </c>
      <c r="I609" s="262"/>
      <c r="J609" s="262">
        <v>663</v>
      </c>
      <c r="K609" s="262" t="s">
        <v>666</v>
      </c>
      <c r="L609" s="265"/>
      <c r="M609" s="262">
        <v>5</v>
      </c>
      <c r="N609" s="265"/>
      <c r="O609" s="265"/>
      <c r="P609" s="265"/>
      <c r="Q609" s="265"/>
      <c r="R609" s="265"/>
      <c r="S609" s="265"/>
      <c r="T609" s="265"/>
      <c r="U609" s="265"/>
      <c r="V609" s="265"/>
      <c r="W609" s="265"/>
      <c r="X609" s="265"/>
      <c r="Y609" s="265"/>
      <c r="Z609" s="265"/>
    </row>
    <row r="610" customHeight="1" spans="1:13">
      <c r="A610" s="3">
        <v>12412</v>
      </c>
      <c r="D610" s="91" t="s">
        <v>21</v>
      </c>
      <c r="E610" s="91" t="s">
        <v>3475</v>
      </c>
      <c r="F610" s="3">
        <v>1991</v>
      </c>
      <c r="G610" s="3" t="s">
        <v>3476</v>
      </c>
      <c r="H610" s="3" t="s">
        <v>3477</v>
      </c>
      <c r="I610" s="3" t="s">
        <v>3478</v>
      </c>
      <c r="J610" s="3"/>
      <c r="K610" s="3" t="s">
        <v>3479</v>
      </c>
      <c r="M610" s="3">
        <v>5</v>
      </c>
    </row>
    <row r="611" customHeight="1" spans="1:26">
      <c r="A611" s="261" t="e">
        <f>'Drop 1 Football'!A784+1</f>
        <v>#VALUE!</v>
      </c>
      <c r="B611" s="262"/>
      <c r="C611" s="262"/>
      <c r="D611" s="263" t="s">
        <v>21</v>
      </c>
      <c r="E611" s="263" t="s">
        <v>3480</v>
      </c>
      <c r="F611" s="262">
        <v>2020</v>
      </c>
      <c r="G611" s="262" t="s">
        <v>23</v>
      </c>
      <c r="H611" s="262" t="s">
        <v>206</v>
      </c>
      <c r="I611" s="262">
        <v>200</v>
      </c>
      <c r="J611" s="262" t="s">
        <v>506</v>
      </c>
      <c r="K611" s="262" t="s">
        <v>72</v>
      </c>
      <c r="L611" s="265"/>
      <c r="M611" s="262">
        <v>10</v>
      </c>
      <c r="N611" s="265"/>
      <c r="O611" s="265"/>
      <c r="P611" s="265"/>
      <c r="Q611" s="265"/>
      <c r="R611" s="265"/>
      <c r="S611" s="265"/>
      <c r="T611" s="265"/>
      <c r="U611" s="265"/>
      <c r="V611" s="265"/>
      <c r="W611" s="265"/>
      <c r="X611" s="265"/>
      <c r="Y611" s="265"/>
      <c r="Z611" s="265"/>
    </row>
    <row r="612" customHeight="1" spans="1:13">
      <c r="A612" s="162" t="e">
        <f>A611+1</f>
        <v>#VALUE!</v>
      </c>
      <c r="B612" s="3"/>
      <c r="C612" s="3"/>
      <c r="D612" s="91" t="s">
        <v>21</v>
      </c>
      <c r="E612" s="91" t="s">
        <v>3481</v>
      </c>
      <c r="F612" s="66">
        <v>1997</v>
      </c>
      <c r="G612" s="66" t="s">
        <v>322</v>
      </c>
      <c r="H612" s="130" t="s">
        <v>3482</v>
      </c>
      <c r="I612" s="66">
        <v>139</v>
      </c>
      <c r="J612" s="88"/>
      <c r="K612" s="66" t="s">
        <v>763</v>
      </c>
      <c r="M612" s="3">
        <v>10</v>
      </c>
    </row>
    <row r="613" customHeight="1" spans="1:13">
      <c r="A613" s="162">
        <f>'Drop 1 Football'!A798+1</f>
        <v>12133</v>
      </c>
      <c r="B613" s="3"/>
      <c r="C613" s="3"/>
      <c r="D613" s="91" t="s">
        <v>21</v>
      </c>
      <c r="E613" s="91" t="s">
        <v>3483</v>
      </c>
      <c r="F613" s="66">
        <v>2018</v>
      </c>
      <c r="G613" s="66" t="s">
        <v>3484</v>
      </c>
      <c r="H613" s="130" t="s">
        <v>689</v>
      </c>
      <c r="I613" s="66" t="s">
        <v>3485</v>
      </c>
      <c r="J613" s="88"/>
      <c r="K613" s="66" t="s">
        <v>25</v>
      </c>
      <c r="M613" s="3">
        <v>10</v>
      </c>
    </row>
    <row r="614" customHeight="1" spans="1:13">
      <c r="A614" s="162">
        <f t="shared" ref="A614:A630" si="38">A613+1</f>
        <v>12134</v>
      </c>
      <c r="B614" s="3"/>
      <c r="C614" s="3"/>
      <c r="D614" s="91" t="s">
        <v>21</v>
      </c>
      <c r="E614" s="91" t="s">
        <v>3486</v>
      </c>
      <c r="F614" s="116">
        <v>2020</v>
      </c>
      <c r="G614" s="116" t="s">
        <v>23</v>
      </c>
      <c r="H614" s="116" t="s">
        <v>3487</v>
      </c>
      <c r="I614" s="116">
        <v>186</v>
      </c>
      <c r="J614" s="117"/>
      <c r="K614" s="117" t="s">
        <v>25</v>
      </c>
      <c r="M614" s="3">
        <v>10</v>
      </c>
    </row>
    <row r="615" customHeight="1" spans="1:13">
      <c r="A615" s="162">
        <f t="shared" si="38"/>
        <v>12135</v>
      </c>
      <c r="B615" s="3"/>
      <c r="C615" s="3"/>
      <c r="D615" s="91" t="s">
        <v>16</v>
      </c>
      <c r="E615" s="91" t="s">
        <v>3488</v>
      </c>
      <c r="F615" s="66">
        <v>2020</v>
      </c>
      <c r="G615" s="66" t="s">
        <v>18</v>
      </c>
      <c r="H615" s="66" t="s">
        <v>19</v>
      </c>
      <c r="I615" s="66">
        <v>145</v>
      </c>
      <c r="J615" s="66" t="s">
        <v>3489</v>
      </c>
      <c r="K615" s="66" t="s">
        <v>63</v>
      </c>
      <c r="M615" s="3">
        <v>10</v>
      </c>
    </row>
    <row r="616" customHeight="1" spans="1:13">
      <c r="A616" s="162">
        <f t="shared" si="38"/>
        <v>12136</v>
      </c>
      <c r="B616" s="3"/>
      <c r="C616" s="3"/>
      <c r="D616" s="91" t="s">
        <v>16</v>
      </c>
      <c r="E616" s="91" t="s">
        <v>3490</v>
      </c>
      <c r="F616" s="66">
        <v>2020</v>
      </c>
      <c r="G616" s="66" t="s">
        <v>18</v>
      </c>
      <c r="H616" s="66" t="s">
        <v>19</v>
      </c>
      <c r="I616" s="66">
        <v>145</v>
      </c>
      <c r="J616" s="66" t="s">
        <v>3489</v>
      </c>
      <c r="K616" s="66" t="s">
        <v>2967</v>
      </c>
      <c r="M616" s="3">
        <v>10</v>
      </c>
    </row>
    <row r="617" customHeight="1" spans="1:13">
      <c r="A617" s="162">
        <f t="shared" si="38"/>
        <v>12137</v>
      </c>
      <c r="B617" s="3"/>
      <c r="C617" s="3"/>
      <c r="D617" s="91" t="s">
        <v>21</v>
      </c>
      <c r="E617" s="91" t="s">
        <v>3469</v>
      </c>
      <c r="F617" s="3">
        <v>2020</v>
      </c>
      <c r="G617" s="3" t="s">
        <v>39</v>
      </c>
      <c r="H617" s="3" t="s">
        <v>46</v>
      </c>
      <c r="I617" s="3">
        <v>24</v>
      </c>
      <c r="K617" s="3" t="s">
        <v>30</v>
      </c>
      <c r="M617" s="3">
        <v>10</v>
      </c>
    </row>
    <row r="618" customHeight="1" spans="1:13">
      <c r="A618" s="162">
        <f t="shared" si="38"/>
        <v>12138</v>
      </c>
      <c r="B618" s="3"/>
      <c r="C618" s="3"/>
      <c r="D618" s="91" t="s">
        <v>21</v>
      </c>
      <c r="E618" s="91" t="s">
        <v>3491</v>
      </c>
      <c r="F618" s="3">
        <v>2020</v>
      </c>
      <c r="G618" s="3" t="s">
        <v>39</v>
      </c>
      <c r="H618" s="3" t="s">
        <v>46</v>
      </c>
      <c r="I618" s="3">
        <v>24</v>
      </c>
      <c r="K618" s="3" t="s">
        <v>30</v>
      </c>
      <c r="M618" s="3">
        <v>10</v>
      </c>
    </row>
    <row r="619" customHeight="1" spans="1:26">
      <c r="A619" s="261">
        <f t="shared" si="38"/>
        <v>12139</v>
      </c>
      <c r="B619" s="262"/>
      <c r="C619" s="262"/>
      <c r="D619" s="263" t="s">
        <v>21</v>
      </c>
      <c r="E619" s="263" t="s">
        <v>3492</v>
      </c>
      <c r="F619" s="262">
        <v>2020</v>
      </c>
      <c r="G619" s="262" t="s">
        <v>39</v>
      </c>
      <c r="H619" s="262" t="s">
        <v>46</v>
      </c>
      <c r="I619" s="262">
        <v>24</v>
      </c>
      <c r="J619" s="265"/>
      <c r="K619" s="262" t="s">
        <v>30</v>
      </c>
      <c r="L619" s="265"/>
      <c r="M619" s="262">
        <v>10</v>
      </c>
      <c r="N619" s="265"/>
      <c r="O619" s="265"/>
      <c r="P619" s="265"/>
      <c r="Q619" s="265"/>
      <c r="R619" s="265"/>
      <c r="S619" s="265"/>
      <c r="T619" s="265"/>
      <c r="U619" s="265"/>
      <c r="V619" s="265"/>
      <c r="W619" s="265"/>
      <c r="X619" s="265"/>
      <c r="Y619" s="265"/>
      <c r="Z619" s="265"/>
    </row>
    <row r="620" customHeight="1" spans="1:13">
      <c r="A620" s="162">
        <f t="shared" si="38"/>
        <v>12140</v>
      </c>
      <c r="B620" s="3"/>
      <c r="C620" s="3"/>
      <c r="D620" s="91" t="s">
        <v>21</v>
      </c>
      <c r="E620" s="91" t="s">
        <v>3493</v>
      </c>
      <c r="F620" s="3">
        <v>2020</v>
      </c>
      <c r="G620" s="3" t="s">
        <v>39</v>
      </c>
      <c r="H620" s="3" t="s">
        <v>49</v>
      </c>
      <c r="I620" s="3">
        <v>52</v>
      </c>
      <c r="K620" s="3" t="s">
        <v>25</v>
      </c>
      <c r="M620" s="3">
        <v>10</v>
      </c>
    </row>
    <row r="621" customHeight="1" spans="1:13">
      <c r="A621" s="162">
        <f t="shared" si="38"/>
        <v>12141</v>
      </c>
      <c r="B621" s="3"/>
      <c r="C621" s="3"/>
      <c r="D621" s="91" t="s">
        <v>21</v>
      </c>
      <c r="E621" s="91" t="s">
        <v>3494</v>
      </c>
      <c r="F621" s="3">
        <v>2020</v>
      </c>
      <c r="G621" s="3" t="s">
        <v>39</v>
      </c>
      <c r="H621" s="3" t="s">
        <v>49</v>
      </c>
      <c r="I621" s="3">
        <v>52</v>
      </c>
      <c r="K621" s="3" t="s">
        <v>25</v>
      </c>
      <c r="M621" s="3">
        <v>10</v>
      </c>
    </row>
    <row r="622" customHeight="1" spans="1:26">
      <c r="A622" s="261">
        <f t="shared" si="38"/>
        <v>12142</v>
      </c>
      <c r="B622" s="262"/>
      <c r="C622" s="262"/>
      <c r="D622" s="263" t="s">
        <v>21</v>
      </c>
      <c r="E622" s="263" t="s">
        <v>3495</v>
      </c>
      <c r="F622" s="262">
        <v>2020</v>
      </c>
      <c r="G622" s="262" t="s">
        <v>39</v>
      </c>
      <c r="H622" s="262" t="s">
        <v>49</v>
      </c>
      <c r="I622" s="262">
        <v>52</v>
      </c>
      <c r="J622" s="265"/>
      <c r="K622" s="262" t="s">
        <v>25</v>
      </c>
      <c r="L622" s="265"/>
      <c r="M622" s="262">
        <v>10</v>
      </c>
      <c r="N622" s="265"/>
      <c r="O622" s="265"/>
      <c r="P622" s="265"/>
      <c r="Q622" s="265"/>
      <c r="R622" s="265"/>
      <c r="S622" s="265"/>
      <c r="T622" s="265"/>
      <c r="U622" s="265"/>
      <c r="V622" s="265"/>
      <c r="W622" s="265"/>
      <c r="X622" s="265"/>
      <c r="Y622" s="265"/>
      <c r="Z622" s="265"/>
    </row>
    <row r="623" customHeight="1" spans="1:13">
      <c r="A623" s="162">
        <f t="shared" si="38"/>
        <v>12143</v>
      </c>
      <c r="B623" s="3"/>
      <c r="C623" s="3"/>
      <c r="D623" s="91" t="s">
        <v>16</v>
      </c>
      <c r="E623" s="144" t="s">
        <v>3496</v>
      </c>
      <c r="F623" s="140">
        <v>2020</v>
      </c>
      <c r="G623" s="140" t="s">
        <v>75</v>
      </c>
      <c r="H623" s="140" t="s">
        <v>3497</v>
      </c>
      <c r="I623" s="140" t="s">
        <v>3498</v>
      </c>
      <c r="J623" s="140" t="s">
        <v>3499</v>
      </c>
      <c r="K623" s="140" t="s">
        <v>60</v>
      </c>
      <c r="M623" s="3">
        <v>10</v>
      </c>
    </row>
    <row r="624" customHeight="1" spans="1:13">
      <c r="A624" s="162">
        <f t="shared" si="38"/>
        <v>12144</v>
      </c>
      <c r="B624" s="3"/>
      <c r="C624" s="3"/>
      <c r="D624" s="233" t="s">
        <v>16</v>
      </c>
      <c r="E624" s="91" t="s">
        <v>3500</v>
      </c>
      <c r="F624" s="3">
        <v>2020</v>
      </c>
      <c r="G624" s="3" t="s">
        <v>23</v>
      </c>
      <c r="H624" s="3" t="s">
        <v>46</v>
      </c>
      <c r="I624" s="3">
        <v>49</v>
      </c>
      <c r="K624" s="3" t="s">
        <v>63</v>
      </c>
      <c r="M624" s="3">
        <v>10</v>
      </c>
    </row>
    <row r="625" customHeight="1" spans="1:13">
      <c r="A625" s="162">
        <f t="shared" si="38"/>
        <v>12145</v>
      </c>
      <c r="B625" s="3"/>
      <c r="C625" s="3"/>
      <c r="D625" s="233" t="s">
        <v>16</v>
      </c>
      <c r="E625" s="91" t="s">
        <v>3501</v>
      </c>
      <c r="F625" s="3">
        <v>2019</v>
      </c>
      <c r="G625" s="3" t="s">
        <v>505</v>
      </c>
      <c r="H625" s="3" t="s">
        <v>297</v>
      </c>
      <c r="I625" s="3">
        <v>58</v>
      </c>
      <c r="K625" s="3" t="s">
        <v>63</v>
      </c>
      <c r="M625" s="3">
        <v>10</v>
      </c>
    </row>
    <row r="626" customHeight="1" spans="1:13">
      <c r="A626" s="162">
        <f t="shared" si="38"/>
        <v>12146</v>
      </c>
      <c r="B626" s="3"/>
      <c r="C626" s="3"/>
      <c r="D626" s="233" t="s">
        <v>16</v>
      </c>
      <c r="E626" s="91" t="s">
        <v>3502</v>
      </c>
      <c r="F626" s="3">
        <v>2019</v>
      </c>
      <c r="G626" s="3" t="s">
        <v>39</v>
      </c>
      <c r="H626" s="3" t="s">
        <v>297</v>
      </c>
      <c r="I626" s="3" t="s">
        <v>3503</v>
      </c>
      <c r="J626" s="3" t="s">
        <v>3504</v>
      </c>
      <c r="K626" s="3" t="s">
        <v>20</v>
      </c>
      <c r="M626" s="3">
        <v>10</v>
      </c>
    </row>
    <row r="627" customHeight="1" spans="1:13">
      <c r="A627" s="162">
        <f t="shared" si="38"/>
        <v>12147</v>
      </c>
      <c r="B627" s="3"/>
      <c r="C627" s="3"/>
      <c r="D627" s="233" t="s">
        <v>16</v>
      </c>
      <c r="E627" s="91" t="s">
        <v>3505</v>
      </c>
      <c r="F627" s="3">
        <v>2019</v>
      </c>
      <c r="G627" s="3" t="s">
        <v>505</v>
      </c>
      <c r="H627" s="68" t="s">
        <v>297</v>
      </c>
      <c r="I627" s="3" t="s">
        <v>3506</v>
      </c>
      <c r="J627" s="3" t="s">
        <v>3507</v>
      </c>
      <c r="K627" s="3" t="s">
        <v>60</v>
      </c>
      <c r="M627" s="3">
        <v>10</v>
      </c>
    </row>
    <row r="628" customHeight="1" spans="1:13">
      <c r="A628" s="162">
        <f t="shared" si="38"/>
        <v>12148</v>
      </c>
      <c r="B628" s="3"/>
      <c r="C628" s="3"/>
      <c r="D628" s="91" t="s">
        <v>16</v>
      </c>
      <c r="E628" s="91" t="s">
        <v>3508</v>
      </c>
      <c r="F628" s="3">
        <v>2018</v>
      </c>
      <c r="G628" s="3" t="s">
        <v>39</v>
      </c>
      <c r="H628" s="3" t="s">
        <v>297</v>
      </c>
      <c r="I628" s="3" t="s">
        <v>3509</v>
      </c>
      <c r="J628" s="3" t="s">
        <v>661</v>
      </c>
      <c r="K628" s="3" t="s">
        <v>60</v>
      </c>
      <c r="M628" s="3">
        <v>10</v>
      </c>
    </row>
    <row r="629" customHeight="1" spans="1:13">
      <c r="A629" s="162">
        <f t="shared" si="38"/>
        <v>12149</v>
      </c>
      <c r="B629" s="3"/>
      <c r="C629" s="3"/>
      <c r="D629" s="91" t="s">
        <v>16</v>
      </c>
      <c r="E629" s="91" t="s">
        <v>3510</v>
      </c>
      <c r="F629" s="3">
        <v>2019</v>
      </c>
      <c r="G629" s="3" t="s">
        <v>789</v>
      </c>
      <c r="H629" s="3" t="s">
        <v>206</v>
      </c>
      <c r="I629" s="3" t="s">
        <v>3511</v>
      </c>
      <c r="K629" s="3" t="s">
        <v>60</v>
      </c>
      <c r="M629" s="3">
        <v>10</v>
      </c>
    </row>
    <row r="630" customHeight="1" spans="1:13">
      <c r="A630" s="162">
        <f t="shared" si="38"/>
        <v>12150</v>
      </c>
      <c r="B630" s="3"/>
      <c r="C630" s="3"/>
      <c r="D630" s="91" t="s">
        <v>16</v>
      </c>
      <c r="E630" s="91" t="s">
        <v>3512</v>
      </c>
      <c r="F630" s="3">
        <v>2011</v>
      </c>
      <c r="G630" s="3" t="s">
        <v>62</v>
      </c>
      <c r="H630" s="3" t="s">
        <v>33</v>
      </c>
      <c r="I630" s="3">
        <v>100</v>
      </c>
      <c r="J630" s="3" t="s">
        <v>3513</v>
      </c>
      <c r="K630" s="3" t="s">
        <v>60</v>
      </c>
      <c r="M630" s="3">
        <v>10</v>
      </c>
    </row>
    <row r="631" customHeight="1" spans="1:13">
      <c r="A631" s="162">
        <f>'Drop 1 Football'!A1011+1</f>
        <v>1</v>
      </c>
      <c r="B631" s="3"/>
      <c r="C631" s="3"/>
      <c r="D631" s="91" t="s">
        <v>21</v>
      </c>
      <c r="E631" s="91" t="s">
        <v>3514</v>
      </c>
      <c r="F631" s="3">
        <v>2020</v>
      </c>
      <c r="G631" s="3" t="s">
        <v>39</v>
      </c>
      <c r="H631" s="3" t="s">
        <v>24</v>
      </c>
      <c r="I631" s="3">
        <v>18</v>
      </c>
      <c r="K631" s="3" t="s">
        <v>25</v>
      </c>
      <c r="M631" s="3">
        <v>10</v>
      </c>
    </row>
    <row r="632" customHeight="1" spans="1:13">
      <c r="A632" s="162" t="e">
        <f>'Drop 1 BBALL'!A887+1</f>
        <v>#VALUE!</v>
      </c>
      <c r="B632" s="3"/>
      <c r="C632" s="3"/>
      <c r="D632" s="91" t="s">
        <v>21</v>
      </c>
      <c r="E632" s="91" t="s">
        <v>3515</v>
      </c>
      <c r="F632" s="3">
        <v>2020</v>
      </c>
      <c r="G632" s="3" t="s">
        <v>3516</v>
      </c>
      <c r="H632" s="3" t="s">
        <v>49</v>
      </c>
      <c r="I632" s="3">
        <v>173</v>
      </c>
      <c r="K632" s="3" t="s">
        <v>25</v>
      </c>
      <c r="M632" s="3">
        <v>10</v>
      </c>
    </row>
    <row r="633" customHeight="1" spans="1:13">
      <c r="A633" s="162">
        <f>'Drop 1 Football'!A1053+1</f>
        <v>1</v>
      </c>
      <c r="B633" s="75"/>
      <c r="C633" s="75"/>
      <c r="D633" s="279" t="s">
        <v>21</v>
      </c>
      <c r="E633" s="279" t="s">
        <v>3517</v>
      </c>
      <c r="F633" s="75">
        <v>2020</v>
      </c>
      <c r="G633" s="75" t="s">
        <v>23</v>
      </c>
      <c r="H633" s="75" t="s">
        <v>3518</v>
      </c>
      <c r="I633" s="75">
        <v>148</v>
      </c>
      <c r="J633" s="75" t="s">
        <v>506</v>
      </c>
      <c r="K633" s="75" t="s">
        <v>25</v>
      </c>
      <c r="M633" s="3">
        <v>10</v>
      </c>
    </row>
    <row r="634" customHeight="1" spans="1:13">
      <c r="A634" s="162">
        <f t="shared" ref="A634:A645" si="39">A633+1</f>
        <v>2</v>
      </c>
      <c r="B634" s="75"/>
      <c r="C634" s="75"/>
      <c r="D634" s="279" t="s">
        <v>21</v>
      </c>
      <c r="E634" s="279" t="s">
        <v>3519</v>
      </c>
      <c r="F634" s="75">
        <v>2020</v>
      </c>
      <c r="G634" s="75" t="s">
        <v>39</v>
      </c>
      <c r="H634" s="75" t="s">
        <v>24</v>
      </c>
      <c r="I634" s="75">
        <v>18</v>
      </c>
      <c r="J634" s="76"/>
      <c r="K634" s="75" t="s">
        <v>25</v>
      </c>
      <c r="M634" s="3">
        <v>10</v>
      </c>
    </row>
    <row r="635" customHeight="1" spans="1:13">
      <c r="A635" s="162">
        <f t="shared" si="39"/>
        <v>3</v>
      </c>
      <c r="B635" s="75"/>
      <c r="C635" s="75"/>
      <c r="D635" s="279" t="s">
        <v>21</v>
      </c>
      <c r="E635" s="279" t="s">
        <v>3520</v>
      </c>
      <c r="F635" s="75">
        <v>2020</v>
      </c>
      <c r="G635" s="75" t="s">
        <v>39</v>
      </c>
      <c r="H635" s="75" t="s">
        <v>24</v>
      </c>
      <c r="I635" s="75">
        <v>18</v>
      </c>
      <c r="J635" s="76"/>
      <c r="K635" s="75" t="s">
        <v>25</v>
      </c>
      <c r="M635" s="3">
        <v>10</v>
      </c>
    </row>
    <row r="636" customHeight="1" spans="1:13">
      <c r="A636" s="162">
        <f t="shared" si="39"/>
        <v>4</v>
      </c>
      <c r="B636" s="75"/>
      <c r="C636" s="75"/>
      <c r="D636" s="279" t="s">
        <v>21</v>
      </c>
      <c r="E636" s="279" t="s">
        <v>3521</v>
      </c>
      <c r="F636" s="75">
        <v>2020</v>
      </c>
      <c r="G636" s="75" t="s">
        <v>39</v>
      </c>
      <c r="H636" s="75" t="s">
        <v>24</v>
      </c>
      <c r="I636" s="75">
        <v>18</v>
      </c>
      <c r="J636" s="76"/>
      <c r="K636" s="75" t="s">
        <v>25</v>
      </c>
      <c r="M636" s="3">
        <v>10</v>
      </c>
    </row>
    <row r="637" customHeight="1" spans="1:13">
      <c r="A637" s="162">
        <f t="shared" si="39"/>
        <v>5</v>
      </c>
      <c r="B637" s="75"/>
      <c r="C637" s="75"/>
      <c r="D637" s="279" t="s">
        <v>21</v>
      </c>
      <c r="E637" s="279" t="s">
        <v>3522</v>
      </c>
      <c r="F637" s="75">
        <v>2020</v>
      </c>
      <c r="G637" s="75" t="s">
        <v>39</v>
      </c>
      <c r="H637" s="75" t="s">
        <v>24</v>
      </c>
      <c r="I637" s="75">
        <v>18</v>
      </c>
      <c r="J637" s="76"/>
      <c r="K637" s="75" t="s">
        <v>25</v>
      </c>
      <c r="M637" s="3">
        <v>10</v>
      </c>
    </row>
    <row r="638" customHeight="1" spans="1:13">
      <c r="A638" s="162">
        <f t="shared" si="39"/>
        <v>6</v>
      </c>
      <c r="B638" s="75"/>
      <c r="C638" s="75"/>
      <c r="D638" s="279" t="s">
        <v>21</v>
      </c>
      <c r="E638" s="279" t="s">
        <v>3523</v>
      </c>
      <c r="F638" s="75">
        <v>2020</v>
      </c>
      <c r="G638" s="75" t="s">
        <v>39</v>
      </c>
      <c r="H638" s="75" t="s">
        <v>24</v>
      </c>
      <c r="I638" s="75">
        <v>18</v>
      </c>
      <c r="J638" s="76"/>
      <c r="K638" s="75" t="s">
        <v>25</v>
      </c>
      <c r="M638" s="3">
        <v>10</v>
      </c>
    </row>
    <row r="639" customHeight="1" spans="1:13">
      <c r="A639" s="162">
        <f t="shared" si="39"/>
        <v>7</v>
      </c>
      <c r="B639" s="75"/>
      <c r="C639" s="75"/>
      <c r="D639" s="279" t="s">
        <v>21</v>
      </c>
      <c r="E639" s="279" t="s">
        <v>3524</v>
      </c>
      <c r="F639" s="75">
        <v>2020</v>
      </c>
      <c r="G639" s="75" t="s">
        <v>39</v>
      </c>
      <c r="H639" s="75" t="s">
        <v>24</v>
      </c>
      <c r="I639" s="75">
        <v>18</v>
      </c>
      <c r="J639" s="76"/>
      <c r="K639" s="75" t="s">
        <v>25</v>
      </c>
      <c r="M639" s="3">
        <v>10</v>
      </c>
    </row>
    <row r="640" customHeight="1" spans="1:13">
      <c r="A640" s="162">
        <f t="shared" si="39"/>
        <v>8</v>
      </c>
      <c r="B640" s="75"/>
      <c r="C640" s="75"/>
      <c r="D640" s="279" t="s">
        <v>21</v>
      </c>
      <c r="E640" s="279" t="s">
        <v>3525</v>
      </c>
      <c r="F640" s="75">
        <v>2020</v>
      </c>
      <c r="G640" s="75" t="s">
        <v>39</v>
      </c>
      <c r="H640" s="75" t="s">
        <v>24</v>
      </c>
      <c r="I640" s="75">
        <v>18</v>
      </c>
      <c r="J640" s="76"/>
      <c r="K640" s="75" t="s">
        <v>25</v>
      </c>
      <c r="M640" s="3">
        <v>10</v>
      </c>
    </row>
    <row r="641" customHeight="1" spans="1:13">
      <c r="A641" s="162">
        <f t="shared" si="39"/>
        <v>9</v>
      </c>
      <c r="B641" s="75"/>
      <c r="C641" s="75"/>
      <c r="D641" s="279" t="s">
        <v>21</v>
      </c>
      <c r="E641" s="279" t="s">
        <v>3526</v>
      </c>
      <c r="F641" s="75">
        <v>2020</v>
      </c>
      <c r="G641" s="75" t="s">
        <v>39</v>
      </c>
      <c r="H641" s="75" t="s">
        <v>24</v>
      </c>
      <c r="I641" s="75">
        <v>18</v>
      </c>
      <c r="J641" s="76"/>
      <c r="K641" s="75" t="s">
        <v>25</v>
      </c>
      <c r="M641" s="3">
        <v>10</v>
      </c>
    </row>
    <row r="642" customHeight="1" spans="1:13">
      <c r="A642" s="162">
        <f t="shared" si="39"/>
        <v>10</v>
      </c>
      <c r="B642" s="75"/>
      <c r="C642" s="75"/>
      <c r="D642" s="279" t="s">
        <v>21</v>
      </c>
      <c r="E642" s="279" t="s">
        <v>3527</v>
      </c>
      <c r="F642" s="75">
        <v>2020</v>
      </c>
      <c r="G642" s="75" t="s">
        <v>39</v>
      </c>
      <c r="H642" s="75" t="s">
        <v>24</v>
      </c>
      <c r="I642" s="75">
        <v>18</v>
      </c>
      <c r="J642" s="76"/>
      <c r="K642" s="75" t="s">
        <v>25</v>
      </c>
      <c r="M642" s="3">
        <v>10</v>
      </c>
    </row>
    <row r="643" customHeight="1" spans="1:13">
      <c r="A643" s="162">
        <f t="shared" si="39"/>
        <v>11</v>
      </c>
      <c r="B643" s="75"/>
      <c r="C643" s="75"/>
      <c r="D643" s="279" t="s">
        <v>21</v>
      </c>
      <c r="E643" s="279" t="s">
        <v>3528</v>
      </c>
      <c r="F643" s="75">
        <v>2020</v>
      </c>
      <c r="G643" s="75" t="s">
        <v>39</v>
      </c>
      <c r="H643" s="75" t="s">
        <v>24</v>
      </c>
      <c r="I643" s="75">
        <v>18</v>
      </c>
      <c r="J643" s="76"/>
      <c r="K643" s="75" t="s">
        <v>25</v>
      </c>
      <c r="M643" s="3">
        <v>10</v>
      </c>
    </row>
    <row r="644" customHeight="1" spans="1:13">
      <c r="A644" s="162">
        <f t="shared" si="39"/>
        <v>12</v>
      </c>
      <c r="B644" s="75"/>
      <c r="C644" s="75"/>
      <c r="D644" s="279" t="s">
        <v>21</v>
      </c>
      <c r="E644" s="279" t="s">
        <v>3529</v>
      </c>
      <c r="F644" s="75">
        <v>2020</v>
      </c>
      <c r="G644" s="75" t="s">
        <v>39</v>
      </c>
      <c r="H644" s="75" t="s">
        <v>24</v>
      </c>
      <c r="I644" s="75">
        <v>18</v>
      </c>
      <c r="J644" s="76"/>
      <c r="K644" s="75" t="s">
        <v>25</v>
      </c>
      <c r="M644" s="3">
        <v>10</v>
      </c>
    </row>
    <row r="645" customHeight="1" spans="1:13">
      <c r="A645" s="162">
        <f t="shared" si="39"/>
        <v>13</v>
      </c>
      <c r="B645" s="75"/>
      <c r="C645" s="75"/>
      <c r="D645" s="279" t="s">
        <v>21</v>
      </c>
      <c r="E645" s="279" t="s">
        <v>3530</v>
      </c>
      <c r="F645" s="75">
        <v>2020</v>
      </c>
      <c r="G645" s="75" t="s">
        <v>39</v>
      </c>
      <c r="H645" s="75" t="s">
        <v>24</v>
      </c>
      <c r="I645" s="75">
        <v>18</v>
      </c>
      <c r="J645" s="76"/>
      <c r="K645" s="75" t="s">
        <v>25</v>
      </c>
      <c r="M645" s="3">
        <v>10</v>
      </c>
    </row>
    <row r="646" customHeight="1" spans="1:13">
      <c r="A646" s="162">
        <f>'Drop 1 Football'!A1092+1</f>
        <v>1</v>
      </c>
      <c r="B646" s="3"/>
      <c r="C646" s="3"/>
      <c r="D646" s="91" t="s">
        <v>66</v>
      </c>
      <c r="E646" s="3">
        <v>2862361</v>
      </c>
      <c r="F646" s="3">
        <v>2020</v>
      </c>
      <c r="G646" s="3" t="s">
        <v>23</v>
      </c>
      <c r="H646" s="3" t="s">
        <v>67</v>
      </c>
      <c r="K646" s="3" t="s">
        <v>467</v>
      </c>
      <c r="M646" s="3">
        <v>10</v>
      </c>
    </row>
    <row r="647" customHeight="1" spans="1:13">
      <c r="A647" s="162">
        <f>'Drop 1 TCG'!A681+1</f>
        <v>1</v>
      </c>
      <c r="D647" s="91" t="s">
        <v>161</v>
      </c>
      <c r="E647" s="91" t="s">
        <v>3531</v>
      </c>
      <c r="F647" s="3">
        <v>94</v>
      </c>
      <c r="G647" s="3" t="s">
        <v>905</v>
      </c>
      <c r="H647" s="3" t="s">
        <v>3487</v>
      </c>
      <c r="I647" s="3">
        <v>94</v>
      </c>
      <c r="J647" s="3" t="s">
        <v>3532</v>
      </c>
      <c r="K647" s="3" t="s">
        <v>25</v>
      </c>
      <c r="M647" s="3">
        <v>10</v>
      </c>
    </row>
    <row r="648" customHeight="1" spans="1:13">
      <c r="A648" s="162">
        <f t="shared" ref="A648:A649" si="40">A647+1</f>
        <v>2</v>
      </c>
      <c r="D648" s="91" t="s">
        <v>21</v>
      </c>
      <c r="E648" s="91" t="s">
        <v>3533</v>
      </c>
      <c r="F648" s="3">
        <v>2019</v>
      </c>
      <c r="G648" s="3" t="s">
        <v>212</v>
      </c>
      <c r="H648" s="3" t="s">
        <v>67</v>
      </c>
      <c r="I648" s="3">
        <v>18</v>
      </c>
      <c r="J648" s="3" t="s">
        <v>214</v>
      </c>
      <c r="K648" s="3" t="s">
        <v>25</v>
      </c>
      <c r="M648" s="3">
        <v>10</v>
      </c>
    </row>
    <row r="649" customHeight="1" spans="1:13">
      <c r="A649" s="162">
        <f t="shared" si="40"/>
        <v>3</v>
      </c>
      <c r="D649" s="91" t="s">
        <v>21</v>
      </c>
      <c r="E649" s="91" t="s">
        <v>3534</v>
      </c>
      <c r="F649" s="3">
        <v>2019</v>
      </c>
      <c r="G649" s="3" t="s">
        <v>212</v>
      </c>
      <c r="H649" s="3" t="s">
        <v>67</v>
      </c>
      <c r="I649" s="3">
        <v>18</v>
      </c>
      <c r="J649" s="3" t="s">
        <v>214</v>
      </c>
      <c r="K649" s="3" t="s">
        <v>25</v>
      </c>
      <c r="M649" s="3">
        <v>10</v>
      </c>
    </row>
    <row r="650" customHeight="1" spans="1:13">
      <c r="A650" s="3">
        <v>11731</v>
      </c>
      <c r="D650" s="91" t="s">
        <v>21</v>
      </c>
      <c r="E650" s="91" t="s">
        <v>3535</v>
      </c>
      <c r="F650" s="3">
        <v>2019</v>
      </c>
      <c r="G650" s="3" t="s">
        <v>195</v>
      </c>
      <c r="H650" s="3" t="s">
        <v>3536</v>
      </c>
      <c r="I650" s="3" t="s">
        <v>3537</v>
      </c>
      <c r="J650" s="3">
        <v>53</v>
      </c>
      <c r="K650" s="3" t="s">
        <v>30</v>
      </c>
      <c r="M650" s="3">
        <v>10</v>
      </c>
    </row>
    <row r="651" customHeight="1" spans="1:13">
      <c r="A651" s="3">
        <v>11868</v>
      </c>
      <c r="D651" s="91" t="s">
        <v>21</v>
      </c>
      <c r="E651" s="91" t="s">
        <v>3538</v>
      </c>
      <c r="F651" s="3">
        <v>1987</v>
      </c>
      <c r="G651" s="3" t="s">
        <v>2103</v>
      </c>
      <c r="H651" s="3" t="s">
        <v>3539</v>
      </c>
      <c r="I651" s="3"/>
      <c r="J651" s="3" t="s">
        <v>3540</v>
      </c>
      <c r="K651" s="3" t="s">
        <v>72</v>
      </c>
      <c r="M651" s="3">
        <v>10</v>
      </c>
    </row>
    <row r="652" customHeight="1" spans="1:13">
      <c r="A652" s="3">
        <v>11888</v>
      </c>
      <c r="D652" s="91" t="s">
        <v>21</v>
      </c>
      <c r="E652" s="91" t="s">
        <v>3541</v>
      </c>
      <c r="F652" s="3">
        <v>1990</v>
      </c>
      <c r="G652" s="3" t="s">
        <v>90</v>
      </c>
      <c r="H652" s="3" t="s">
        <v>91</v>
      </c>
      <c r="I652" s="3"/>
      <c r="J652" s="3">
        <v>663</v>
      </c>
      <c r="K652" s="3" t="s">
        <v>72</v>
      </c>
      <c r="M652" s="3">
        <v>10</v>
      </c>
    </row>
    <row r="653" customHeight="1" spans="1:13">
      <c r="A653" s="3">
        <v>11889</v>
      </c>
      <c r="D653" s="91" t="s">
        <v>21</v>
      </c>
      <c r="E653" s="91" t="s">
        <v>3542</v>
      </c>
      <c r="F653" s="3">
        <v>1990</v>
      </c>
      <c r="G653" s="3" t="s">
        <v>90</v>
      </c>
      <c r="H653" s="3" t="s">
        <v>91</v>
      </c>
      <c r="I653" s="3"/>
      <c r="J653" s="3">
        <v>663</v>
      </c>
      <c r="K653" s="3" t="s">
        <v>72</v>
      </c>
      <c r="M653" s="3">
        <v>10</v>
      </c>
    </row>
    <row r="654" customHeight="1" spans="1:13">
      <c r="A654" s="3">
        <v>12020</v>
      </c>
      <c r="D654" s="91" t="s">
        <v>21</v>
      </c>
      <c r="E654" s="91" t="s">
        <v>3543</v>
      </c>
      <c r="F654" s="3">
        <v>1992</v>
      </c>
      <c r="G654" s="3" t="s">
        <v>134</v>
      </c>
      <c r="H654" s="3" t="s">
        <v>107</v>
      </c>
      <c r="I654" s="3" t="s">
        <v>3544</v>
      </c>
      <c r="J654" s="3">
        <v>2</v>
      </c>
      <c r="K654" s="3" t="s">
        <v>72</v>
      </c>
      <c r="M654" s="3">
        <v>10</v>
      </c>
    </row>
    <row r="655" customHeight="1" spans="1:13">
      <c r="A655" s="3">
        <v>12021</v>
      </c>
      <c r="D655" s="91" t="s">
        <v>21</v>
      </c>
      <c r="E655" s="91" t="s">
        <v>3545</v>
      </c>
      <c r="F655" s="3">
        <v>1992</v>
      </c>
      <c r="G655" s="3" t="s">
        <v>134</v>
      </c>
      <c r="H655" s="3" t="s">
        <v>107</v>
      </c>
      <c r="I655" s="3" t="s">
        <v>3544</v>
      </c>
      <c r="J655" s="3">
        <v>2</v>
      </c>
      <c r="K655" s="3" t="s">
        <v>72</v>
      </c>
      <c r="M655" s="3">
        <v>10</v>
      </c>
    </row>
    <row r="656" customHeight="1" spans="1:13">
      <c r="A656" s="3">
        <v>12022</v>
      </c>
      <c r="D656" s="91" t="s">
        <v>21</v>
      </c>
      <c r="E656" s="91" t="s">
        <v>3546</v>
      </c>
      <c r="F656" s="3">
        <v>1992</v>
      </c>
      <c r="G656" s="3" t="s">
        <v>134</v>
      </c>
      <c r="H656" s="3" t="s">
        <v>107</v>
      </c>
      <c r="I656" s="3" t="s">
        <v>3544</v>
      </c>
      <c r="J656" s="3">
        <v>2</v>
      </c>
      <c r="K656" s="3" t="s">
        <v>72</v>
      </c>
      <c r="M656" s="3">
        <v>10</v>
      </c>
    </row>
    <row r="657" customHeight="1" spans="1:13">
      <c r="A657" s="3">
        <v>12023</v>
      </c>
      <c r="D657" s="91" t="s">
        <v>21</v>
      </c>
      <c r="E657" s="91" t="s">
        <v>3547</v>
      </c>
      <c r="F657" s="3">
        <v>1991</v>
      </c>
      <c r="G657" s="3" t="s">
        <v>1802</v>
      </c>
      <c r="H657" s="3" t="s">
        <v>107</v>
      </c>
      <c r="I657" s="3"/>
      <c r="J657" s="3">
        <v>55</v>
      </c>
      <c r="K657" s="3" t="s">
        <v>666</v>
      </c>
      <c r="M657" s="3">
        <v>10</v>
      </c>
    </row>
    <row r="658" customHeight="1" spans="1:13">
      <c r="A658" s="3">
        <v>12025</v>
      </c>
      <c r="D658" s="91" t="s">
        <v>21</v>
      </c>
      <c r="E658" s="91" t="s">
        <v>3548</v>
      </c>
      <c r="F658" s="3">
        <v>1991</v>
      </c>
      <c r="G658" s="3" t="s">
        <v>1802</v>
      </c>
      <c r="H658" s="3" t="s">
        <v>107</v>
      </c>
      <c r="I658" s="3"/>
      <c r="J658" s="3">
        <v>55</v>
      </c>
      <c r="K658" s="3" t="s">
        <v>666</v>
      </c>
      <c r="M658" s="3">
        <v>10</v>
      </c>
    </row>
    <row r="659" customHeight="1" spans="1:13">
      <c r="A659" s="3">
        <v>12033</v>
      </c>
      <c r="D659" s="91" t="s">
        <v>21</v>
      </c>
      <c r="E659" s="91" t="s">
        <v>3549</v>
      </c>
      <c r="F659" s="3">
        <v>2020</v>
      </c>
      <c r="G659" s="3" t="s">
        <v>151</v>
      </c>
      <c r="H659" s="3" t="s">
        <v>46</v>
      </c>
      <c r="I659" s="3"/>
      <c r="J659" s="3">
        <v>11</v>
      </c>
      <c r="K659" s="3" t="s">
        <v>25</v>
      </c>
      <c r="M659" s="3">
        <v>10</v>
      </c>
    </row>
    <row r="660" customHeight="1" spans="1:13">
      <c r="A660" s="3" t="s">
        <v>2854</v>
      </c>
      <c r="D660" s="91" t="s">
        <v>21</v>
      </c>
      <c r="E660" s="91" t="s">
        <v>3550</v>
      </c>
      <c r="F660" s="3">
        <v>1991</v>
      </c>
      <c r="G660" s="3" t="s">
        <v>1802</v>
      </c>
      <c r="H660" s="3" t="s">
        <v>107</v>
      </c>
      <c r="I660" s="3">
        <v>55</v>
      </c>
      <c r="J660" s="3" t="s">
        <v>105</v>
      </c>
      <c r="K660" s="3" t="s">
        <v>72</v>
      </c>
      <c r="M660" s="3">
        <v>10</v>
      </c>
    </row>
    <row r="661" customHeight="1" spans="1:13">
      <c r="A661" s="3" t="s">
        <v>2854</v>
      </c>
      <c r="D661" s="91" t="s">
        <v>21</v>
      </c>
      <c r="E661" s="91" t="s">
        <v>3551</v>
      </c>
      <c r="F661" s="3">
        <v>1991</v>
      </c>
      <c r="G661" s="3" t="s">
        <v>1802</v>
      </c>
      <c r="H661" s="3" t="s">
        <v>107</v>
      </c>
      <c r="I661" s="3">
        <v>55</v>
      </c>
      <c r="J661" s="3" t="s">
        <v>105</v>
      </c>
      <c r="K661" s="3" t="s">
        <v>72</v>
      </c>
      <c r="M661" s="3">
        <v>10</v>
      </c>
    </row>
    <row r="662" customHeight="1" spans="1:13">
      <c r="A662" s="3" t="s">
        <v>2854</v>
      </c>
      <c r="D662" s="163"/>
      <c r="E662" s="91" t="s">
        <v>3552</v>
      </c>
      <c r="F662" s="3">
        <v>1990</v>
      </c>
      <c r="G662" s="3" t="s">
        <v>62</v>
      </c>
      <c r="H662" s="3" t="s">
        <v>91</v>
      </c>
      <c r="I662" s="3">
        <v>414</v>
      </c>
      <c r="J662" s="3" t="s">
        <v>246</v>
      </c>
      <c r="K662" s="3" t="s">
        <v>666</v>
      </c>
      <c r="M662" s="3">
        <v>10</v>
      </c>
    </row>
    <row r="663" customHeight="1" spans="1:13">
      <c r="A663" s="3" t="s">
        <v>2854</v>
      </c>
      <c r="D663" s="163"/>
      <c r="E663" s="91" t="s">
        <v>3553</v>
      </c>
      <c r="F663" s="3">
        <v>1987</v>
      </c>
      <c r="G663" s="3" t="s">
        <v>102</v>
      </c>
      <c r="H663" s="3" t="s">
        <v>120</v>
      </c>
      <c r="I663" s="3">
        <v>604</v>
      </c>
      <c r="J663" s="3" t="s">
        <v>105</v>
      </c>
      <c r="K663" s="3" t="s">
        <v>666</v>
      </c>
      <c r="M663" s="3">
        <v>10</v>
      </c>
    </row>
    <row r="664" customHeight="1" spans="1:13">
      <c r="A664" s="3" t="s">
        <v>2854</v>
      </c>
      <c r="D664" s="163"/>
      <c r="E664" s="91" t="s">
        <v>3554</v>
      </c>
      <c r="F664" s="3">
        <v>1993</v>
      </c>
      <c r="G664" s="3" t="s">
        <v>131</v>
      </c>
      <c r="H664" s="3" t="s">
        <v>193</v>
      </c>
      <c r="I664" s="3">
        <v>707</v>
      </c>
      <c r="J664" s="3" t="s">
        <v>105</v>
      </c>
      <c r="K664" s="3" t="s">
        <v>72</v>
      </c>
      <c r="M664" s="3">
        <v>10</v>
      </c>
    </row>
    <row r="665" customHeight="1" spans="1:13">
      <c r="A665" s="3" t="s">
        <v>2854</v>
      </c>
      <c r="D665" s="163"/>
      <c r="E665" s="91" t="s">
        <v>3555</v>
      </c>
      <c r="F665" s="3">
        <v>2001</v>
      </c>
      <c r="G665" s="3" t="s">
        <v>62</v>
      </c>
      <c r="H665" s="3" t="s">
        <v>3556</v>
      </c>
      <c r="I665" s="3">
        <v>146</v>
      </c>
      <c r="J665" s="3" t="s">
        <v>3557</v>
      </c>
      <c r="K665" s="3" t="s">
        <v>72</v>
      </c>
      <c r="M665" s="3">
        <v>10</v>
      </c>
    </row>
    <row r="666" customHeight="1" spans="1:13">
      <c r="A666" s="3" t="s">
        <v>2854</v>
      </c>
      <c r="B666" s="3" t="s">
        <v>3558</v>
      </c>
      <c r="D666" s="163"/>
      <c r="E666" s="91" t="s">
        <v>3559</v>
      </c>
      <c r="F666" s="3">
        <v>2012</v>
      </c>
      <c r="G666" s="3" t="s">
        <v>62</v>
      </c>
      <c r="H666" s="3" t="s">
        <v>157</v>
      </c>
      <c r="I666" s="3">
        <v>129</v>
      </c>
      <c r="J666" s="3" t="s">
        <v>3560</v>
      </c>
      <c r="K666" s="3" t="s">
        <v>30</v>
      </c>
      <c r="M666" s="3">
        <v>10</v>
      </c>
    </row>
    <row r="667" customHeight="1" spans="1:13">
      <c r="A667" s="3" t="s">
        <v>2854</v>
      </c>
      <c r="D667" s="163"/>
      <c r="E667" s="91" t="s">
        <v>3561</v>
      </c>
      <c r="F667" s="3">
        <v>2012</v>
      </c>
      <c r="G667" s="3" t="s">
        <v>62</v>
      </c>
      <c r="H667" s="3" t="s">
        <v>3562</v>
      </c>
      <c r="I667" s="3">
        <v>396</v>
      </c>
      <c r="J667" s="3" t="s">
        <v>3563</v>
      </c>
      <c r="K667" s="3" t="s">
        <v>30</v>
      </c>
      <c r="M667" s="3">
        <v>10</v>
      </c>
    </row>
    <row r="668" customHeight="1" spans="1:13">
      <c r="A668" s="3" t="s">
        <v>2854</v>
      </c>
      <c r="D668" s="163"/>
      <c r="E668" s="91" t="s">
        <v>3564</v>
      </c>
      <c r="F668" s="3">
        <v>2012</v>
      </c>
      <c r="G668" s="3" t="s">
        <v>62</v>
      </c>
      <c r="H668" s="3" t="s">
        <v>3565</v>
      </c>
      <c r="I668" s="3">
        <v>462</v>
      </c>
      <c r="J668" s="3" t="s">
        <v>3566</v>
      </c>
      <c r="K668" s="3" t="s">
        <v>30</v>
      </c>
      <c r="M668" s="3">
        <v>10</v>
      </c>
    </row>
    <row r="669" customHeight="1" spans="1:26">
      <c r="A669" s="262" t="s">
        <v>2854</v>
      </c>
      <c r="B669" s="265"/>
      <c r="C669" s="265"/>
      <c r="D669" s="266"/>
      <c r="E669" s="263" t="s">
        <v>3567</v>
      </c>
      <c r="F669" s="262">
        <v>2012</v>
      </c>
      <c r="G669" s="262" t="s">
        <v>62</v>
      </c>
      <c r="H669" s="262" t="s">
        <v>3568</v>
      </c>
      <c r="I669" s="262">
        <v>660</v>
      </c>
      <c r="J669" s="262" t="s">
        <v>3569</v>
      </c>
      <c r="K669" s="262" t="s">
        <v>30</v>
      </c>
      <c r="L669" s="265"/>
      <c r="M669" s="262">
        <v>10</v>
      </c>
      <c r="N669" s="265"/>
      <c r="O669" s="265"/>
      <c r="P669" s="265"/>
      <c r="Q669" s="265"/>
      <c r="R669" s="265"/>
      <c r="S669" s="265"/>
      <c r="T669" s="265"/>
      <c r="U669" s="265"/>
      <c r="V669" s="265"/>
      <c r="W669" s="265"/>
      <c r="X669" s="265"/>
      <c r="Y669" s="265"/>
      <c r="Z669" s="265"/>
    </row>
    <row r="670" customHeight="1" spans="1:13">
      <c r="A670" s="3" t="s">
        <v>2854</v>
      </c>
      <c r="D670" s="91" t="s">
        <v>21</v>
      </c>
      <c r="E670" s="91" t="s">
        <v>3570</v>
      </c>
      <c r="F670" s="3">
        <v>2019</v>
      </c>
      <c r="G670" s="3" t="s">
        <v>240</v>
      </c>
      <c r="H670" s="3" t="s">
        <v>81</v>
      </c>
      <c r="I670" s="3">
        <v>71</v>
      </c>
      <c r="J670" s="3" t="s">
        <v>105</v>
      </c>
      <c r="K670" s="3" t="s">
        <v>72</v>
      </c>
      <c r="M670" s="3">
        <v>10</v>
      </c>
    </row>
    <row r="671" customHeight="1" spans="1:13">
      <c r="A671" s="3" t="s">
        <v>2854</v>
      </c>
      <c r="D671" s="91" t="s">
        <v>21</v>
      </c>
      <c r="E671" s="91" t="s">
        <v>3571</v>
      </c>
      <c r="F671" s="3">
        <v>2019</v>
      </c>
      <c r="G671" s="3" t="s">
        <v>240</v>
      </c>
      <c r="H671" s="3" t="s">
        <v>81</v>
      </c>
      <c r="I671" s="3">
        <v>71</v>
      </c>
      <c r="J671" s="3" t="s">
        <v>105</v>
      </c>
      <c r="K671" s="3" t="s">
        <v>72</v>
      </c>
      <c r="M671" s="3">
        <v>10</v>
      </c>
    </row>
    <row r="672" customHeight="1" spans="1:13">
      <c r="A672" s="3" t="s">
        <v>2854</v>
      </c>
      <c r="D672" s="91" t="s">
        <v>21</v>
      </c>
      <c r="E672" s="91" t="s">
        <v>3572</v>
      </c>
      <c r="F672" s="3">
        <v>2019</v>
      </c>
      <c r="G672" s="3" t="s">
        <v>240</v>
      </c>
      <c r="H672" s="3" t="s">
        <v>81</v>
      </c>
      <c r="I672" s="3">
        <v>71</v>
      </c>
      <c r="J672" s="3" t="s">
        <v>243</v>
      </c>
      <c r="K672" s="3" t="s">
        <v>72</v>
      </c>
      <c r="M672" s="3">
        <v>10</v>
      </c>
    </row>
    <row r="673" customHeight="1" spans="1:13">
      <c r="A673" s="3" t="s">
        <v>2854</v>
      </c>
      <c r="D673" s="91" t="s">
        <v>21</v>
      </c>
      <c r="E673" s="144" t="s">
        <v>3573</v>
      </c>
      <c r="F673" s="140">
        <v>2019</v>
      </c>
      <c r="G673" s="140" t="s">
        <v>240</v>
      </c>
      <c r="H673" s="140" t="s">
        <v>81</v>
      </c>
      <c r="I673" s="140">
        <v>71</v>
      </c>
      <c r="J673" s="140" t="s">
        <v>243</v>
      </c>
      <c r="K673" s="140" t="s">
        <v>72</v>
      </c>
      <c r="M673" s="3">
        <v>10</v>
      </c>
    </row>
    <row r="674" customHeight="1" spans="1:13">
      <c r="A674" s="3" t="s">
        <v>2854</v>
      </c>
      <c r="D674" s="91" t="s">
        <v>21</v>
      </c>
      <c r="E674" s="91" t="s">
        <v>3574</v>
      </c>
      <c r="F674" s="3">
        <v>2019</v>
      </c>
      <c r="G674" s="3" t="s">
        <v>240</v>
      </c>
      <c r="H674" s="3" t="s">
        <v>81</v>
      </c>
      <c r="I674" s="3">
        <v>71</v>
      </c>
      <c r="J674" s="3" t="s">
        <v>243</v>
      </c>
      <c r="K674" s="3" t="s">
        <v>72</v>
      </c>
      <c r="M674" s="3">
        <v>10</v>
      </c>
    </row>
    <row r="675" customHeight="1" spans="1:13">
      <c r="A675" s="3" t="s">
        <v>2854</v>
      </c>
      <c r="D675" s="91" t="s">
        <v>21</v>
      </c>
      <c r="E675" s="91" t="s">
        <v>3575</v>
      </c>
      <c r="F675" s="3">
        <v>2019</v>
      </c>
      <c r="G675" s="3" t="s">
        <v>240</v>
      </c>
      <c r="H675" s="3" t="s">
        <v>81</v>
      </c>
      <c r="I675" s="3">
        <v>71</v>
      </c>
      <c r="J675" s="3" t="s">
        <v>243</v>
      </c>
      <c r="K675" s="3" t="s">
        <v>72</v>
      </c>
      <c r="M675" s="3">
        <v>10</v>
      </c>
    </row>
    <row r="676" customHeight="1" spans="1:13">
      <c r="A676" s="3" t="s">
        <v>2854</v>
      </c>
      <c r="D676" s="91" t="s">
        <v>21</v>
      </c>
      <c r="E676" s="91" t="s">
        <v>3576</v>
      </c>
      <c r="F676" s="3">
        <v>2019</v>
      </c>
      <c r="G676" s="3" t="s">
        <v>240</v>
      </c>
      <c r="H676" s="3" t="s">
        <v>81</v>
      </c>
      <c r="I676" s="3">
        <v>71</v>
      </c>
      <c r="J676" s="3" t="s">
        <v>243</v>
      </c>
      <c r="K676" s="3" t="s">
        <v>72</v>
      </c>
      <c r="M676" s="3">
        <v>10</v>
      </c>
    </row>
    <row r="677" customHeight="1" spans="1:13">
      <c r="A677" s="3" t="s">
        <v>2854</v>
      </c>
      <c r="D677" s="91" t="s">
        <v>21</v>
      </c>
      <c r="E677" s="91" t="s">
        <v>3577</v>
      </c>
      <c r="F677" s="3">
        <v>1978</v>
      </c>
      <c r="G677" s="3" t="s">
        <v>62</v>
      </c>
      <c r="H677" s="3" t="s">
        <v>3578</v>
      </c>
      <c r="I677" s="3">
        <v>540</v>
      </c>
      <c r="J677" s="3" t="s">
        <v>105</v>
      </c>
      <c r="K677" s="3" t="s">
        <v>666</v>
      </c>
      <c r="M677" s="3">
        <v>10</v>
      </c>
    </row>
    <row r="678" customHeight="1" spans="1:13">
      <c r="A678" s="3" t="s">
        <v>2854</v>
      </c>
      <c r="D678" s="91" t="s">
        <v>21</v>
      </c>
      <c r="E678" s="91" t="s">
        <v>3579</v>
      </c>
      <c r="F678" s="3">
        <v>1978</v>
      </c>
      <c r="G678" s="3" t="s">
        <v>62</v>
      </c>
      <c r="H678" s="3" t="s">
        <v>3580</v>
      </c>
      <c r="I678" s="3">
        <v>135</v>
      </c>
      <c r="J678" s="3" t="s">
        <v>105</v>
      </c>
      <c r="K678" s="3" t="s">
        <v>72</v>
      </c>
      <c r="M678" s="3">
        <v>10</v>
      </c>
    </row>
    <row r="679" customHeight="1" spans="1:13">
      <c r="A679" s="3" t="s">
        <v>2854</v>
      </c>
      <c r="D679" s="91" t="s">
        <v>21</v>
      </c>
      <c r="E679" s="91" t="s">
        <v>3581</v>
      </c>
      <c r="F679" s="3">
        <v>2019</v>
      </c>
      <c r="G679" s="3" t="s">
        <v>240</v>
      </c>
      <c r="H679" s="3" t="s">
        <v>81</v>
      </c>
      <c r="I679" s="3">
        <v>71</v>
      </c>
      <c r="J679" s="3" t="s">
        <v>105</v>
      </c>
      <c r="K679" s="3" t="s">
        <v>72</v>
      </c>
      <c r="M679" s="3">
        <v>10</v>
      </c>
    </row>
    <row r="680" customHeight="1" spans="1:13">
      <c r="A680" s="3" t="s">
        <v>2854</v>
      </c>
      <c r="D680" s="91" t="s">
        <v>21</v>
      </c>
      <c r="E680" s="91" t="s">
        <v>3582</v>
      </c>
      <c r="F680" s="3">
        <v>2019</v>
      </c>
      <c r="G680" s="3" t="s">
        <v>240</v>
      </c>
      <c r="H680" s="3" t="s">
        <v>81</v>
      </c>
      <c r="I680" s="3">
        <v>71</v>
      </c>
      <c r="J680" s="3" t="s">
        <v>105</v>
      </c>
      <c r="K680" s="3" t="s">
        <v>72</v>
      </c>
      <c r="M680" s="3">
        <v>10</v>
      </c>
    </row>
    <row r="681" customHeight="1" spans="1:13">
      <c r="A681" s="3" t="s">
        <v>2854</v>
      </c>
      <c r="D681" s="91" t="s">
        <v>21</v>
      </c>
      <c r="E681" s="91" t="s">
        <v>3583</v>
      </c>
      <c r="F681" s="3">
        <v>2009</v>
      </c>
      <c r="G681" s="3" t="s">
        <v>3584</v>
      </c>
      <c r="H681" s="3" t="s">
        <v>275</v>
      </c>
      <c r="I681" s="3"/>
      <c r="J681" s="3" t="s">
        <v>3585</v>
      </c>
      <c r="K681" s="3" t="s">
        <v>3586</v>
      </c>
      <c r="M681" s="3">
        <v>10</v>
      </c>
    </row>
    <row r="682" customHeight="1" spans="1:13">
      <c r="A682" s="3" t="s">
        <v>2854</v>
      </c>
      <c r="D682" s="91" t="s">
        <v>21</v>
      </c>
      <c r="E682" s="91" t="s">
        <v>3587</v>
      </c>
      <c r="F682" s="3">
        <v>1978</v>
      </c>
      <c r="G682" s="3" t="s">
        <v>62</v>
      </c>
      <c r="H682" s="3" t="s">
        <v>519</v>
      </c>
      <c r="I682" s="3">
        <v>530</v>
      </c>
      <c r="J682" s="3" t="s">
        <v>105</v>
      </c>
      <c r="K682" s="3" t="s">
        <v>666</v>
      </c>
      <c r="M682" s="3">
        <v>10</v>
      </c>
    </row>
    <row r="683" customHeight="1" spans="1:13">
      <c r="A683" s="3" t="s">
        <v>2854</v>
      </c>
      <c r="D683" s="91" t="s">
        <v>21</v>
      </c>
      <c r="E683" s="91" t="s">
        <v>3588</v>
      </c>
      <c r="F683" s="3">
        <v>2015</v>
      </c>
      <c r="G683" s="3" t="s">
        <v>151</v>
      </c>
      <c r="H683" s="3" t="s">
        <v>3589</v>
      </c>
      <c r="I683" s="3" t="s">
        <v>3590</v>
      </c>
      <c r="J683" s="3" t="s">
        <v>169</v>
      </c>
      <c r="K683" s="3" t="s">
        <v>25</v>
      </c>
      <c r="M683" s="3">
        <v>10</v>
      </c>
    </row>
    <row r="684" customHeight="1" spans="1:13">
      <c r="A684" s="3" t="s">
        <v>2854</v>
      </c>
      <c r="D684" s="91" t="s">
        <v>21</v>
      </c>
      <c r="E684" s="91" t="s">
        <v>3591</v>
      </c>
      <c r="F684" s="3">
        <v>1990</v>
      </c>
      <c r="G684" s="3" t="s">
        <v>62</v>
      </c>
      <c r="H684" s="3" t="s">
        <v>91</v>
      </c>
      <c r="I684" s="3">
        <v>414</v>
      </c>
      <c r="J684" s="3" t="s">
        <v>246</v>
      </c>
      <c r="K684" s="3" t="s">
        <v>1797</v>
      </c>
      <c r="M684" s="3">
        <v>10</v>
      </c>
    </row>
    <row r="685" customHeight="1" spans="1:13">
      <c r="A685" s="3" t="s">
        <v>2854</v>
      </c>
      <c r="D685" s="91" t="s">
        <v>66</v>
      </c>
      <c r="E685" s="91" t="s">
        <v>3592</v>
      </c>
      <c r="F685" s="3">
        <v>1991</v>
      </c>
      <c r="G685" s="3" t="s">
        <v>3593</v>
      </c>
      <c r="H685" s="3" t="s">
        <v>3594</v>
      </c>
      <c r="I685" s="3" t="s">
        <v>3595</v>
      </c>
      <c r="J685" s="3" t="s">
        <v>3596</v>
      </c>
      <c r="K685" s="3" t="s">
        <v>467</v>
      </c>
      <c r="M685" s="3">
        <v>10</v>
      </c>
    </row>
    <row r="686" customHeight="1" spans="1:13">
      <c r="A686" s="3" t="s">
        <v>2854</v>
      </c>
      <c r="D686" s="91" t="s">
        <v>66</v>
      </c>
      <c r="E686" s="91" t="s">
        <v>3597</v>
      </c>
      <c r="F686" s="3">
        <v>1991</v>
      </c>
      <c r="G686" s="3" t="s">
        <v>3593</v>
      </c>
      <c r="H686" s="3" t="s">
        <v>3594</v>
      </c>
      <c r="I686" s="3" t="s">
        <v>3595</v>
      </c>
      <c r="J686" s="3" t="s">
        <v>3596</v>
      </c>
      <c r="K686" s="3" t="s">
        <v>467</v>
      </c>
      <c r="M686" s="3">
        <v>10</v>
      </c>
    </row>
    <row r="687" customHeight="1" spans="1:13">
      <c r="A687" s="3" t="s">
        <v>2854</v>
      </c>
      <c r="D687" s="91" t="s">
        <v>66</v>
      </c>
      <c r="E687" s="91" t="s">
        <v>3598</v>
      </c>
      <c r="F687" s="3">
        <v>1991</v>
      </c>
      <c r="G687" s="3" t="s">
        <v>3593</v>
      </c>
      <c r="H687" s="3" t="s">
        <v>3594</v>
      </c>
      <c r="I687" s="3" t="s">
        <v>3595</v>
      </c>
      <c r="J687" s="3" t="s">
        <v>3596</v>
      </c>
      <c r="K687" s="3" t="s">
        <v>467</v>
      </c>
      <c r="M687" s="3">
        <v>10</v>
      </c>
    </row>
    <row r="688" customHeight="1" spans="1:13">
      <c r="A688" s="3" t="s">
        <v>2854</v>
      </c>
      <c r="D688" s="237" t="s">
        <v>66</v>
      </c>
      <c r="E688" s="237" t="s">
        <v>3599</v>
      </c>
      <c r="F688" s="65">
        <v>1991</v>
      </c>
      <c r="G688" s="45" t="s">
        <v>3593</v>
      </c>
      <c r="H688" s="45" t="s">
        <v>3594</v>
      </c>
      <c r="I688" s="45" t="s">
        <v>3595</v>
      </c>
      <c r="J688" s="45" t="s">
        <v>3596</v>
      </c>
      <c r="K688" s="45" t="s">
        <v>467</v>
      </c>
      <c r="M688" s="3">
        <v>10</v>
      </c>
    </row>
    <row r="689" customHeight="1" spans="1:13">
      <c r="A689" s="3" t="s">
        <v>2854</v>
      </c>
      <c r="D689" s="237" t="s">
        <v>66</v>
      </c>
      <c r="E689" s="237" t="s">
        <v>3600</v>
      </c>
      <c r="F689" s="65">
        <v>1991</v>
      </c>
      <c r="G689" s="45" t="s">
        <v>3593</v>
      </c>
      <c r="H689" s="45" t="s">
        <v>3594</v>
      </c>
      <c r="I689" s="45" t="s">
        <v>3595</v>
      </c>
      <c r="J689" s="45" t="s">
        <v>3596</v>
      </c>
      <c r="K689" s="45" t="s">
        <v>467</v>
      </c>
      <c r="M689" s="3">
        <v>10</v>
      </c>
    </row>
    <row r="690" customHeight="1" spans="1:13">
      <c r="A690" s="3" t="s">
        <v>2854</v>
      </c>
      <c r="D690" s="237" t="s">
        <v>66</v>
      </c>
      <c r="E690" s="237" t="s">
        <v>3601</v>
      </c>
      <c r="F690" s="65">
        <v>1991</v>
      </c>
      <c r="G690" s="45" t="s">
        <v>3593</v>
      </c>
      <c r="H690" s="45" t="s">
        <v>3594</v>
      </c>
      <c r="I690" s="45" t="s">
        <v>3595</v>
      </c>
      <c r="J690" s="45" t="s">
        <v>3596</v>
      </c>
      <c r="K690" s="45" t="s">
        <v>467</v>
      </c>
      <c r="M690" s="3">
        <v>10</v>
      </c>
    </row>
    <row r="691" customHeight="1" spans="1:13">
      <c r="A691" s="3" t="s">
        <v>2854</v>
      </c>
      <c r="D691" s="237" t="s">
        <v>66</v>
      </c>
      <c r="E691" s="237" t="s">
        <v>3602</v>
      </c>
      <c r="F691" s="65">
        <v>1991</v>
      </c>
      <c r="G691" s="45" t="s">
        <v>3593</v>
      </c>
      <c r="H691" s="45" t="s">
        <v>3594</v>
      </c>
      <c r="I691" s="45" t="s">
        <v>3595</v>
      </c>
      <c r="J691" s="45" t="s">
        <v>3596</v>
      </c>
      <c r="K691" s="45" t="s">
        <v>467</v>
      </c>
      <c r="M691" s="3">
        <v>10</v>
      </c>
    </row>
    <row r="692" customHeight="1" spans="1:13">
      <c r="A692" s="3" t="s">
        <v>2854</v>
      </c>
      <c r="D692" s="237" t="s">
        <v>66</v>
      </c>
      <c r="E692" s="237" t="s">
        <v>3603</v>
      </c>
      <c r="F692" s="65">
        <v>1991</v>
      </c>
      <c r="G692" s="45" t="s">
        <v>3593</v>
      </c>
      <c r="H692" s="45" t="s">
        <v>3594</v>
      </c>
      <c r="I692" s="45" t="s">
        <v>3595</v>
      </c>
      <c r="J692" s="45" t="s">
        <v>3596</v>
      </c>
      <c r="K692" s="45" t="s">
        <v>467</v>
      </c>
      <c r="M692" s="3">
        <v>10</v>
      </c>
    </row>
    <row r="693" customHeight="1" spans="1:13">
      <c r="A693" s="3" t="s">
        <v>2854</v>
      </c>
      <c r="D693" s="237" t="s">
        <v>66</v>
      </c>
      <c r="E693" s="237" t="s">
        <v>3604</v>
      </c>
      <c r="F693" s="65">
        <v>1991</v>
      </c>
      <c r="G693" s="45" t="s">
        <v>3593</v>
      </c>
      <c r="H693" s="45" t="s">
        <v>3594</v>
      </c>
      <c r="I693" s="45" t="s">
        <v>3595</v>
      </c>
      <c r="J693" s="45" t="s">
        <v>3596</v>
      </c>
      <c r="K693" s="45" t="s">
        <v>467</v>
      </c>
      <c r="M693" s="3">
        <v>10</v>
      </c>
    </row>
    <row r="694" customHeight="1" spans="1:13">
      <c r="A694" s="3" t="s">
        <v>2854</v>
      </c>
      <c r="D694" s="237" t="s">
        <v>66</v>
      </c>
      <c r="E694" s="237" t="s">
        <v>3605</v>
      </c>
      <c r="F694" s="65">
        <v>1991</v>
      </c>
      <c r="G694" s="45" t="s">
        <v>3593</v>
      </c>
      <c r="H694" s="45" t="s">
        <v>3594</v>
      </c>
      <c r="I694" s="45" t="s">
        <v>3595</v>
      </c>
      <c r="J694" s="45" t="s">
        <v>3596</v>
      </c>
      <c r="K694" s="45" t="s">
        <v>467</v>
      </c>
      <c r="M694" s="3">
        <v>10</v>
      </c>
    </row>
    <row r="695" customHeight="1" spans="1:13">
      <c r="A695" s="3" t="s">
        <v>2854</v>
      </c>
      <c r="D695" s="237" t="s">
        <v>66</v>
      </c>
      <c r="E695" s="237" t="s">
        <v>3606</v>
      </c>
      <c r="F695" s="65">
        <v>1991</v>
      </c>
      <c r="G695" s="45" t="s">
        <v>3593</v>
      </c>
      <c r="H695" s="45" t="s">
        <v>3594</v>
      </c>
      <c r="I695" s="45" t="s">
        <v>3595</v>
      </c>
      <c r="J695" s="45" t="s">
        <v>3596</v>
      </c>
      <c r="K695" s="45" t="s">
        <v>467</v>
      </c>
      <c r="M695" s="3">
        <v>10</v>
      </c>
    </row>
    <row r="696" customHeight="1" spans="1:13">
      <c r="A696" s="3" t="s">
        <v>2854</v>
      </c>
      <c r="D696" s="237" t="s">
        <v>66</v>
      </c>
      <c r="E696" s="237" t="s">
        <v>3607</v>
      </c>
      <c r="F696" s="65">
        <v>1991</v>
      </c>
      <c r="G696" s="45" t="s">
        <v>3593</v>
      </c>
      <c r="H696" s="45" t="s">
        <v>3594</v>
      </c>
      <c r="I696" s="45" t="s">
        <v>3595</v>
      </c>
      <c r="J696" s="45" t="s">
        <v>3596</v>
      </c>
      <c r="K696" s="45" t="s">
        <v>467</v>
      </c>
      <c r="M696" s="3">
        <v>10</v>
      </c>
    </row>
    <row r="697" customHeight="1" spans="1:13">
      <c r="A697" s="3" t="s">
        <v>2854</v>
      </c>
      <c r="D697" s="237" t="s">
        <v>66</v>
      </c>
      <c r="E697" s="237" t="s">
        <v>3608</v>
      </c>
      <c r="F697" s="65">
        <v>1991</v>
      </c>
      <c r="G697" s="45" t="s">
        <v>3593</v>
      </c>
      <c r="H697" s="45" t="s">
        <v>3594</v>
      </c>
      <c r="I697" s="45" t="s">
        <v>3595</v>
      </c>
      <c r="J697" s="45" t="s">
        <v>3596</v>
      </c>
      <c r="K697" s="45" t="s">
        <v>467</v>
      </c>
      <c r="M697" s="3">
        <v>10</v>
      </c>
    </row>
    <row r="698" customHeight="1" spans="1:13">
      <c r="A698" s="3" t="s">
        <v>2854</v>
      </c>
      <c r="D698" s="237" t="s">
        <v>66</v>
      </c>
      <c r="E698" s="237" t="s">
        <v>3609</v>
      </c>
      <c r="F698" s="65">
        <v>1991</v>
      </c>
      <c r="G698" s="45" t="s">
        <v>3593</v>
      </c>
      <c r="H698" s="45" t="s">
        <v>3594</v>
      </c>
      <c r="I698" s="45" t="s">
        <v>3595</v>
      </c>
      <c r="J698" s="45" t="s">
        <v>3596</v>
      </c>
      <c r="K698" s="45" t="s">
        <v>467</v>
      </c>
      <c r="M698" s="3">
        <v>10</v>
      </c>
    </row>
    <row r="699" customHeight="1" spans="1:13">
      <c r="A699" s="3" t="s">
        <v>2854</v>
      </c>
      <c r="D699" s="237" t="s">
        <v>66</v>
      </c>
      <c r="E699" s="237" t="s">
        <v>3610</v>
      </c>
      <c r="F699" s="65">
        <v>1991</v>
      </c>
      <c r="G699" s="45" t="s">
        <v>3593</v>
      </c>
      <c r="H699" s="45" t="s">
        <v>3594</v>
      </c>
      <c r="I699" s="45" t="s">
        <v>3595</v>
      </c>
      <c r="J699" s="45" t="s">
        <v>3596</v>
      </c>
      <c r="K699" s="45" t="s">
        <v>467</v>
      </c>
      <c r="M699" s="3">
        <v>10</v>
      </c>
    </row>
    <row r="700" customHeight="1" spans="1:13">
      <c r="A700" s="3" t="s">
        <v>2854</v>
      </c>
      <c r="D700" s="237" t="s">
        <v>66</v>
      </c>
      <c r="E700" s="237" t="s">
        <v>3611</v>
      </c>
      <c r="F700" s="65">
        <v>1991</v>
      </c>
      <c r="G700" s="45" t="s">
        <v>3593</v>
      </c>
      <c r="H700" s="45" t="s">
        <v>3594</v>
      </c>
      <c r="I700" s="45" t="s">
        <v>3595</v>
      </c>
      <c r="J700" s="45" t="s">
        <v>3596</v>
      </c>
      <c r="K700" s="45" t="s">
        <v>467</v>
      </c>
      <c r="M700" s="3">
        <v>10</v>
      </c>
    </row>
    <row r="701" customHeight="1" spans="1:13">
      <c r="A701" s="3" t="s">
        <v>2854</v>
      </c>
      <c r="D701" s="237" t="s">
        <v>66</v>
      </c>
      <c r="E701" s="237" t="s">
        <v>3612</v>
      </c>
      <c r="F701" s="65">
        <v>1991</v>
      </c>
      <c r="G701" s="45" t="s">
        <v>3593</v>
      </c>
      <c r="H701" s="45" t="s">
        <v>3594</v>
      </c>
      <c r="I701" s="45" t="s">
        <v>3595</v>
      </c>
      <c r="J701" s="45" t="s">
        <v>3596</v>
      </c>
      <c r="K701" s="45" t="s">
        <v>467</v>
      </c>
      <c r="M701" s="3">
        <v>10</v>
      </c>
    </row>
    <row r="702" customHeight="1" spans="1:13">
      <c r="A702" s="3" t="s">
        <v>2854</v>
      </c>
      <c r="D702" s="237" t="s">
        <v>66</v>
      </c>
      <c r="E702" s="237" t="s">
        <v>3613</v>
      </c>
      <c r="F702" s="65">
        <v>1991</v>
      </c>
      <c r="G702" s="45" t="s">
        <v>3593</v>
      </c>
      <c r="H702" s="45" t="s">
        <v>3594</v>
      </c>
      <c r="I702" s="45" t="s">
        <v>3595</v>
      </c>
      <c r="J702" s="45" t="s">
        <v>3596</v>
      </c>
      <c r="K702" s="45" t="s">
        <v>467</v>
      </c>
      <c r="M702" s="3">
        <v>10</v>
      </c>
    </row>
    <row r="703" customHeight="1" spans="1:13">
      <c r="A703" s="3" t="s">
        <v>2854</v>
      </c>
      <c r="D703" s="237" t="s">
        <v>66</v>
      </c>
      <c r="E703" s="237" t="s">
        <v>3614</v>
      </c>
      <c r="F703" s="65">
        <v>1991</v>
      </c>
      <c r="G703" s="45" t="s">
        <v>3593</v>
      </c>
      <c r="H703" s="45" t="s">
        <v>3594</v>
      </c>
      <c r="I703" s="45" t="s">
        <v>3595</v>
      </c>
      <c r="J703" s="45" t="s">
        <v>3596</v>
      </c>
      <c r="K703" s="45" t="s">
        <v>467</v>
      </c>
      <c r="M703" s="3">
        <v>10</v>
      </c>
    </row>
    <row r="704" customHeight="1" spans="1:13">
      <c r="A704" s="3" t="s">
        <v>2854</v>
      </c>
      <c r="D704" s="237" t="s">
        <v>66</v>
      </c>
      <c r="E704" s="237" t="s">
        <v>3615</v>
      </c>
      <c r="F704" s="65">
        <v>1991</v>
      </c>
      <c r="G704" s="45" t="s">
        <v>3593</v>
      </c>
      <c r="H704" s="45" t="s">
        <v>3594</v>
      </c>
      <c r="I704" s="45" t="s">
        <v>3595</v>
      </c>
      <c r="J704" s="45" t="s">
        <v>3596</v>
      </c>
      <c r="K704" s="45" t="s">
        <v>467</v>
      </c>
      <c r="M704" s="3">
        <v>10</v>
      </c>
    </row>
    <row r="705" customHeight="1" spans="1:13">
      <c r="A705" s="3" t="s">
        <v>2854</v>
      </c>
      <c r="D705" s="91" t="s">
        <v>66</v>
      </c>
      <c r="E705" s="91" t="s">
        <v>3616</v>
      </c>
      <c r="F705" s="65">
        <v>1991</v>
      </c>
      <c r="G705" s="45" t="s">
        <v>3593</v>
      </c>
      <c r="H705" s="45" t="s">
        <v>3594</v>
      </c>
      <c r="I705" s="45" t="s">
        <v>3595</v>
      </c>
      <c r="J705" s="45" t="s">
        <v>3596</v>
      </c>
      <c r="K705" s="45" t="s">
        <v>467</v>
      </c>
      <c r="M705" s="3">
        <v>10</v>
      </c>
    </row>
    <row r="706" customHeight="1" spans="1:13">
      <c r="A706" s="3" t="s">
        <v>2854</v>
      </c>
      <c r="D706" s="91" t="s">
        <v>66</v>
      </c>
      <c r="E706" s="144" t="s">
        <v>3617</v>
      </c>
      <c r="F706" s="239">
        <v>1991</v>
      </c>
      <c r="G706" s="240" t="s">
        <v>3593</v>
      </c>
      <c r="H706" s="240" t="s">
        <v>3594</v>
      </c>
      <c r="I706" s="240" t="s">
        <v>3595</v>
      </c>
      <c r="J706" s="240" t="s">
        <v>3596</v>
      </c>
      <c r="K706" s="240" t="s">
        <v>467</v>
      </c>
      <c r="M706" s="3">
        <v>10</v>
      </c>
    </row>
    <row r="707" customHeight="1" spans="1:13">
      <c r="A707" s="3" t="s">
        <v>2854</v>
      </c>
      <c r="D707" s="91" t="s">
        <v>66</v>
      </c>
      <c r="E707" s="91" t="s">
        <v>3618</v>
      </c>
      <c r="F707" s="65">
        <v>1991</v>
      </c>
      <c r="G707" s="45" t="s">
        <v>3593</v>
      </c>
      <c r="H707" s="45" t="s">
        <v>3594</v>
      </c>
      <c r="I707" s="45" t="s">
        <v>3595</v>
      </c>
      <c r="J707" s="45" t="s">
        <v>3596</v>
      </c>
      <c r="K707" s="45" t="s">
        <v>467</v>
      </c>
      <c r="M707" s="3">
        <v>10</v>
      </c>
    </row>
    <row r="708" customHeight="1" spans="1:13">
      <c r="A708" s="3" t="s">
        <v>2854</v>
      </c>
      <c r="D708" s="91" t="s">
        <v>66</v>
      </c>
      <c r="E708" s="91" t="s">
        <v>3619</v>
      </c>
      <c r="F708" s="65">
        <v>1991</v>
      </c>
      <c r="G708" s="45" t="s">
        <v>3593</v>
      </c>
      <c r="H708" s="45" t="s">
        <v>3594</v>
      </c>
      <c r="I708" s="45" t="s">
        <v>3595</v>
      </c>
      <c r="J708" s="45" t="s">
        <v>3596</v>
      </c>
      <c r="K708" s="45" t="s">
        <v>467</v>
      </c>
      <c r="M708" s="3">
        <v>10</v>
      </c>
    </row>
    <row r="709" customHeight="1" spans="1:13">
      <c r="A709" s="3" t="s">
        <v>2854</v>
      </c>
      <c r="D709" s="91" t="s">
        <v>66</v>
      </c>
      <c r="E709" s="91" t="s">
        <v>3620</v>
      </c>
      <c r="F709" s="65">
        <v>1991</v>
      </c>
      <c r="G709" s="45" t="s">
        <v>3593</v>
      </c>
      <c r="H709" s="45" t="s">
        <v>3594</v>
      </c>
      <c r="I709" s="45" t="s">
        <v>3595</v>
      </c>
      <c r="J709" s="45" t="s">
        <v>3596</v>
      </c>
      <c r="K709" s="45" t="s">
        <v>467</v>
      </c>
      <c r="M709" s="3">
        <v>10</v>
      </c>
    </row>
    <row r="710" customHeight="1" spans="1:13">
      <c r="A710" s="3" t="s">
        <v>2854</v>
      </c>
      <c r="D710" s="163"/>
      <c r="E710" s="91" t="s">
        <v>3621</v>
      </c>
      <c r="F710" s="3">
        <v>1988</v>
      </c>
      <c r="G710" s="3" t="s">
        <v>102</v>
      </c>
      <c r="H710" s="3" t="s">
        <v>3556</v>
      </c>
      <c r="I710" s="3">
        <v>539</v>
      </c>
      <c r="J710" s="3" t="s">
        <v>105</v>
      </c>
      <c r="K710" s="3" t="s">
        <v>25</v>
      </c>
      <c r="M710" s="3">
        <v>10</v>
      </c>
    </row>
    <row r="711" customHeight="1" spans="1:13">
      <c r="A711" s="3" t="s">
        <v>2854</v>
      </c>
      <c r="D711" s="91" t="s">
        <v>21</v>
      </c>
      <c r="E711" s="91" t="s">
        <v>3622</v>
      </c>
      <c r="F711" s="3">
        <v>1994</v>
      </c>
      <c r="G711" s="3" t="s">
        <v>144</v>
      </c>
      <c r="H711" s="3" t="s">
        <v>145</v>
      </c>
      <c r="I711" s="3">
        <v>124</v>
      </c>
      <c r="J711" s="3" t="s">
        <v>105</v>
      </c>
      <c r="K711" s="3" t="s">
        <v>72</v>
      </c>
      <c r="M711" s="3">
        <v>10</v>
      </c>
    </row>
    <row r="712" customHeight="1" spans="1:13">
      <c r="A712" s="3">
        <v>11696</v>
      </c>
      <c r="D712" s="91" t="s">
        <v>21</v>
      </c>
      <c r="E712" s="91" t="s">
        <v>3623</v>
      </c>
      <c r="F712" s="3">
        <v>1991</v>
      </c>
      <c r="G712" s="3" t="s">
        <v>3624</v>
      </c>
      <c r="H712" s="3" t="s">
        <v>3477</v>
      </c>
      <c r="I712" s="3"/>
      <c r="J712" s="3" t="s">
        <v>3478</v>
      </c>
      <c r="K712" s="3" t="s">
        <v>72</v>
      </c>
      <c r="M712" s="3">
        <v>12</v>
      </c>
    </row>
    <row r="713" customHeight="1" spans="1:13">
      <c r="A713" s="3">
        <v>11697</v>
      </c>
      <c r="D713" s="91" t="s">
        <v>21</v>
      </c>
      <c r="E713" s="91" t="s">
        <v>3625</v>
      </c>
      <c r="F713" s="3">
        <v>1991</v>
      </c>
      <c r="G713" s="3" t="s">
        <v>3624</v>
      </c>
      <c r="H713" s="3" t="s">
        <v>3477</v>
      </c>
      <c r="I713" s="3"/>
      <c r="J713" s="3" t="s">
        <v>3478</v>
      </c>
      <c r="K713" s="3" t="s">
        <v>72</v>
      </c>
      <c r="M713" s="3">
        <v>12</v>
      </c>
    </row>
    <row r="714" customHeight="1" spans="1:13">
      <c r="A714" s="3">
        <v>11698</v>
      </c>
      <c r="D714" s="233" t="s">
        <v>21</v>
      </c>
      <c r="E714" s="91" t="s">
        <v>3626</v>
      </c>
      <c r="F714" s="3">
        <v>1991</v>
      </c>
      <c r="G714" s="3" t="s">
        <v>3624</v>
      </c>
      <c r="H714" s="3" t="s">
        <v>3477</v>
      </c>
      <c r="I714" s="3"/>
      <c r="J714" s="3" t="s">
        <v>3478</v>
      </c>
      <c r="K714" s="3" t="s">
        <v>72</v>
      </c>
      <c r="M714" s="3">
        <v>12</v>
      </c>
    </row>
    <row r="715" customHeight="1" spans="1:13">
      <c r="A715" s="3">
        <v>11699</v>
      </c>
      <c r="D715" s="233" t="s">
        <v>21</v>
      </c>
      <c r="E715" s="91" t="s">
        <v>3627</v>
      </c>
      <c r="F715" s="3">
        <v>1991</v>
      </c>
      <c r="G715" s="3" t="s">
        <v>3624</v>
      </c>
      <c r="H715" s="3" t="s">
        <v>3477</v>
      </c>
      <c r="I715" s="3"/>
      <c r="J715" s="3" t="s">
        <v>3478</v>
      </c>
      <c r="K715" s="3" t="s">
        <v>72</v>
      </c>
      <c r="M715" s="3">
        <v>12</v>
      </c>
    </row>
    <row r="716" customHeight="1" spans="1:13">
      <c r="A716" s="3">
        <v>11700</v>
      </c>
      <c r="D716" s="91" t="s">
        <v>21</v>
      </c>
      <c r="E716" s="91" t="s">
        <v>3628</v>
      </c>
      <c r="F716" s="3">
        <v>1991</v>
      </c>
      <c r="G716" s="3" t="s">
        <v>3624</v>
      </c>
      <c r="H716" s="3" t="s">
        <v>3477</v>
      </c>
      <c r="I716" s="3"/>
      <c r="J716" s="3" t="s">
        <v>3478</v>
      </c>
      <c r="K716" s="3" t="s">
        <v>72</v>
      </c>
      <c r="M716" s="3">
        <v>12</v>
      </c>
    </row>
    <row r="717" customHeight="1" spans="1:13">
      <c r="A717" s="3">
        <v>11701</v>
      </c>
      <c r="D717" s="91" t="s">
        <v>21</v>
      </c>
      <c r="E717" s="91" t="s">
        <v>3629</v>
      </c>
      <c r="F717" s="3">
        <v>1991</v>
      </c>
      <c r="G717" s="3" t="s">
        <v>3624</v>
      </c>
      <c r="H717" s="3" t="s">
        <v>3477</v>
      </c>
      <c r="I717" s="3"/>
      <c r="J717" s="3" t="s">
        <v>3478</v>
      </c>
      <c r="K717" s="3" t="s">
        <v>72</v>
      </c>
      <c r="M717" s="3">
        <v>12</v>
      </c>
    </row>
    <row r="718" customHeight="1" spans="1:13">
      <c r="A718" s="3">
        <v>11702</v>
      </c>
      <c r="D718" s="91" t="s">
        <v>21</v>
      </c>
      <c r="E718" s="91" t="s">
        <v>3630</v>
      </c>
      <c r="F718" s="3">
        <v>1991</v>
      </c>
      <c r="G718" s="3" t="s">
        <v>3624</v>
      </c>
      <c r="H718" s="3" t="s">
        <v>3477</v>
      </c>
      <c r="I718" s="3"/>
      <c r="J718" s="3" t="s">
        <v>3478</v>
      </c>
      <c r="K718" s="3" t="s">
        <v>72</v>
      </c>
      <c r="M718" s="3">
        <v>12</v>
      </c>
    </row>
    <row r="719" customHeight="1" spans="1:13">
      <c r="A719" s="3">
        <v>11703</v>
      </c>
      <c r="D719" s="91" t="s">
        <v>21</v>
      </c>
      <c r="E719" s="91" t="s">
        <v>3631</v>
      </c>
      <c r="F719" s="3">
        <v>1991</v>
      </c>
      <c r="G719" s="3" t="s">
        <v>3624</v>
      </c>
      <c r="H719" s="3" t="s">
        <v>3477</v>
      </c>
      <c r="I719" s="3"/>
      <c r="J719" s="3" t="s">
        <v>3478</v>
      </c>
      <c r="K719" s="3" t="s">
        <v>72</v>
      </c>
      <c r="M719" s="3">
        <v>12</v>
      </c>
    </row>
    <row r="720" customHeight="1" spans="1:13">
      <c r="A720" s="3">
        <v>11704</v>
      </c>
      <c r="D720" s="91" t="s">
        <v>21</v>
      </c>
      <c r="E720" s="91" t="s">
        <v>3632</v>
      </c>
      <c r="F720" s="3">
        <v>1991</v>
      </c>
      <c r="G720" s="3" t="s">
        <v>3624</v>
      </c>
      <c r="H720" s="3" t="s">
        <v>3477</v>
      </c>
      <c r="I720" s="3"/>
      <c r="J720" s="3" t="s">
        <v>3478</v>
      </c>
      <c r="K720" s="3" t="s">
        <v>72</v>
      </c>
      <c r="M720" s="3">
        <v>12</v>
      </c>
    </row>
    <row r="721" customHeight="1" spans="1:13">
      <c r="A721" s="3">
        <v>11705</v>
      </c>
      <c r="D721" s="91" t="s">
        <v>21</v>
      </c>
      <c r="E721" s="91" t="s">
        <v>3633</v>
      </c>
      <c r="F721" s="3">
        <v>1991</v>
      </c>
      <c r="G721" s="3" t="s">
        <v>3624</v>
      </c>
      <c r="H721" s="3" t="s">
        <v>3477</v>
      </c>
      <c r="I721" s="3"/>
      <c r="J721" s="3" t="s">
        <v>3478</v>
      </c>
      <c r="K721" s="3" t="s">
        <v>72</v>
      </c>
      <c r="M721" s="3">
        <v>12</v>
      </c>
    </row>
    <row r="722" customHeight="1" spans="1:13">
      <c r="A722" s="3">
        <v>11706</v>
      </c>
      <c r="D722" s="91" t="s">
        <v>21</v>
      </c>
      <c r="E722" s="91" t="s">
        <v>3634</v>
      </c>
      <c r="F722" s="3">
        <v>1991</v>
      </c>
      <c r="G722" s="3" t="s">
        <v>3624</v>
      </c>
      <c r="H722" s="3" t="s">
        <v>3477</v>
      </c>
      <c r="I722" s="3"/>
      <c r="J722" s="3" t="s">
        <v>3478</v>
      </c>
      <c r="K722" s="3" t="s">
        <v>72</v>
      </c>
      <c r="M722" s="3">
        <v>12</v>
      </c>
    </row>
    <row r="723" customHeight="1" spans="1:13">
      <c r="A723" s="3">
        <v>11707</v>
      </c>
      <c r="D723" s="91" t="s">
        <v>21</v>
      </c>
      <c r="E723" s="91" t="s">
        <v>3635</v>
      </c>
      <c r="F723" s="3">
        <v>1991</v>
      </c>
      <c r="G723" s="3" t="s">
        <v>3624</v>
      </c>
      <c r="H723" s="3" t="s">
        <v>3477</v>
      </c>
      <c r="I723" s="3"/>
      <c r="J723" s="3" t="s">
        <v>3478</v>
      </c>
      <c r="K723" s="3" t="s">
        <v>72</v>
      </c>
      <c r="M723" s="3">
        <v>12</v>
      </c>
    </row>
    <row r="724" customHeight="1" spans="1:13">
      <c r="A724" s="3">
        <v>11708</v>
      </c>
      <c r="D724" s="91" t="s">
        <v>21</v>
      </c>
      <c r="E724" s="91" t="s">
        <v>3636</v>
      </c>
      <c r="F724" s="3">
        <v>1991</v>
      </c>
      <c r="G724" s="3" t="s">
        <v>3624</v>
      </c>
      <c r="H724" s="3" t="s">
        <v>3477</v>
      </c>
      <c r="I724" s="3"/>
      <c r="J724" s="3" t="s">
        <v>3478</v>
      </c>
      <c r="K724" s="3" t="s">
        <v>72</v>
      </c>
      <c r="M724" s="3">
        <v>12</v>
      </c>
    </row>
    <row r="725" customHeight="1" spans="1:13">
      <c r="A725" s="3">
        <v>11709</v>
      </c>
      <c r="D725" s="91" t="s">
        <v>21</v>
      </c>
      <c r="E725" s="91" t="s">
        <v>3637</v>
      </c>
      <c r="F725" s="3">
        <v>1991</v>
      </c>
      <c r="G725" s="3" t="s">
        <v>3624</v>
      </c>
      <c r="H725" s="3" t="s">
        <v>3477</v>
      </c>
      <c r="I725" s="3"/>
      <c r="J725" s="3" t="s">
        <v>3478</v>
      </c>
      <c r="K725" s="3" t="s">
        <v>72</v>
      </c>
      <c r="M725" s="3">
        <v>12</v>
      </c>
    </row>
    <row r="726" customHeight="1" spans="1:13">
      <c r="A726" s="3">
        <v>11710</v>
      </c>
      <c r="D726" s="91" t="s">
        <v>21</v>
      </c>
      <c r="E726" s="91" t="s">
        <v>3638</v>
      </c>
      <c r="F726" s="3">
        <v>1991</v>
      </c>
      <c r="G726" s="3" t="s">
        <v>3624</v>
      </c>
      <c r="H726" s="3" t="s">
        <v>3477</v>
      </c>
      <c r="I726" s="3"/>
      <c r="J726" s="3" t="s">
        <v>3478</v>
      </c>
      <c r="K726" s="3" t="s">
        <v>72</v>
      </c>
      <c r="M726" s="3">
        <v>12</v>
      </c>
    </row>
    <row r="727" customHeight="1" spans="1:13">
      <c r="A727" s="3">
        <v>11711</v>
      </c>
      <c r="D727" s="91" t="s">
        <v>21</v>
      </c>
      <c r="E727" s="91" t="s">
        <v>3639</v>
      </c>
      <c r="F727" s="3">
        <v>1991</v>
      </c>
      <c r="G727" s="3" t="s">
        <v>3624</v>
      </c>
      <c r="H727" s="3" t="s">
        <v>3477</v>
      </c>
      <c r="I727" s="3"/>
      <c r="J727" s="3" t="s">
        <v>3478</v>
      </c>
      <c r="K727" s="3" t="s">
        <v>72</v>
      </c>
      <c r="M727" s="3">
        <v>12</v>
      </c>
    </row>
    <row r="728" customHeight="1" spans="1:13">
      <c r="A728" s="3">
        <v>11712</v>
      </c>
      <c r="D728" s="91" t="s">
        <v>21</v>
      </c>
      <c r="E728" s="91" t="s">
        <v>3640</v>
      </c>
      <c r="F728" s="3">
        <v>1991</v>
      </c>
      <c r="G728" s="3" t="s">
        <v>3624</v>
      </c>
      <c r="H728" s="3" t="s">
        <v>3477</v>
      </c>
      <c r="I728" s="3"/>
      <c r="J728" s="3" t="s">
        <v>3478</v>
      </c>
      <c r="K728" s="3" t="s">
        <v>72</v>
      </c>
      <c r="M728" s="3">
        <v>12</v>
      </c>
    </row>
    <row r="729" customHeight="1" spans="1:13">
      <c r="A729" s="3">
        <v>11713</v>
      </c>
      <c r="D729" s="91" t="s">
        <v>21</v>
      </c>
      <c r="E729" s="91" t="s">
        <v>3641</v>
      </c>
      <c r="F729" s="3">
        <v>1991</v>
      </c>
      <c r="G729" s="3" t="s">
        <v>3624</v>
      </c>
      <c r="H729" s="3" t="s">
        <v>3477</v>
      </c>
      <c r="I729" s="3"/>
      <c r="J729" s="3" t="s">
        <v>3478</v>
      </c>
      <c r="K729" s="3" t="s">
        <v>72</v>
      </c>
      <c r="M729" s="3">
        <v>12</v>
      </c>
    </row>
    <row r="730" customHeight="1" spans="1:13">
      <c r="A730" s="3">
        <v>11714</v>
      </c>
      <c r="D730" s="91" t="s">
        <v>21</v>
      </c>
      <c r="E730" s="144" t="s">
        <v>3642</v>
      </c>
      <c r="F730" s="140">
        <v>1991</v>
      </c>
      <c r="G730" s="140" t="s">
        <v>3624</v>
      </c>
      <c r="H730" s="140" t="s">
        <v>3477</v>
      </c>
      <c r="I730" s="140"/>
      <c r="J730" s="140" t="s">
        <v>3478</v>
      </c>
      <c r="K730" s="140" t="s">
        <v>72</v>
      </c>
      <c r="M730" s="3">
        <v>12</v>
      </c>
    </row>
    <row r="731" customHeight="1" spans="1:13">
      <c r="A731" s="3">
        <v>11715</v>
      </c>
      <c r="D731" s="91" t="s">
        <v>21</v>
      </c>
      <c r="E731" s="91" t="s">
        <v>3643</v>
      </c>
      <c r="F731" s="3">
        <v>1991</v>
      </c>
      <c r="G731" s="3" t="s">
        <v>3624</v>
      </c>
      <c r="H731" s="3" t="s">
        <v>3477</v>
      </c>
      <c r="I731" s="3"/>
      <c r="J731" s="3" t="s">
        <v>3478</v>
      </c>
      <c r="K731" s="3" t="s">
        <v>72</v>
      </c>
      <c r="M731" s="3">
        <v>12</v>
      </c>
    </row>
    <row r="732" customHeight="1" spans="1:13">
      <c r="A732" s="3">
        <v>11716</v>
      </c>
      <c r="D732" s="91" t="s">
        <v>21</v>
      </c>
      <c r="E732" s="91" t="s">
        <v>3644</v>
      </c>
      <c r="F732" s="3">
        <v>1991</v>
      </c>
      <c r="G732" s="3" t="s">
        <v>3624</v>
      </c>
      <c r="H732" s="3" t="s">
        <v>3477</v>
      </c>
      <c r="I732" s="3"/>
      <c r="J732" s="3" t="s">
        <v>3478</v>
      </c>
      <c r="K732" s="3" t="s">
        <v>72</v>
      </c>
      <c r="M732" s="3">
        <v>12</v>
      </c>
    </row>
    <row r="733" customHeight="1" spans="1:13">
      <c r="A733" s="3">
        <v>11717</v>
      </c>
      <c r="D733" s="91" t="s">
        <v>21</v>
      </c>
      <c r="E733" s="91" t="s">
        <v>3645</v>
      </c>
      <c r="F733" s="3">
        <v>1991</v>
      </c>
      <c r="G733" s="3" t="s">
        <v>3624</v>
      </c>
      <c r="H733" s="3" t="s">
        <v>3477</v>
      </c>
      <c r="I733" s="3"/>
      <c r="J733" s="3" t="s">
        <v>3478</v>
      </c>
      <c r="K733" s="3" t="s">
        <v>72</v>
      </c>
      <c r="M733" s="3">
        <v>12</v>
      </c>
    </row>
    <row r="734" customHeight="1" spans="1:13">
      <c r="A734" s="3">
        <v>11718</v>
      </c>
      <c r="D734" s="91" t="s">
        <v>21</v>
      </c>
      <c r="E734" s="91" t="s">
        <v>3646</v>
      </c>
      <c r="F734" s="3">
        <v>1991</v>
      </c>
      <c r="G734" s="3" t="s">
        <v>3624</v>
      </c>
      <c r="H734" s="3" t="s">
        <v>3477</v>
      </c>
      <c r="I734" s="3"/>
      <c r="J734" s="3" t="s">
        <v>3478</v>
      </c>
      <c r="K734" s="3" t="s">
        <v>72</v>
      </c>
      <c r="M734" s="3">
        <v>12</v>
      </c>
    </row>
    <row r="735" customHeight="1" spans="1:13">
      <c r="A735" s="3">
        <v>11719</v>
      </c>
      <c r="D735" s="91" t="s">
        <v>21</v>
      </c>
      <c r="E735" s="91" t="s">
        <v>3647</v>
      </c>
      <c r="F735" s="3">
        <v>1991</v>
      </c>
      <c r="G735" s="3" t="s">
        <v>3624</v>
      </c>
      <c r="H735" s="3" t="s">
        <v>3477</v>
      </c>
      <c r="I735" s="3"/>
      <c r="J735" s="3" t="s">
        <v>3478</v>
      </c>
      <c r="K735" s="3" t="s">
        <v>72</v>
      </c>
      <c r="M735" s="3">
        <v>12</v>
      </c>
    </row>
    <row r="736" customHeight="1" spans="1:13">
      <c r="A736" s="162" t="e">
        <f>'Drop 1 Football'!A670+1</f>
        <v>#VALUE!</v>
      </c>
      <c r="B736" s="3"/>
      <c r="C736" s="3"/>
      <c r="D736" s="91" t="s">
        <v>21</v>
      </c>
      <c r="E736" s="91" t="s">
        <v>3648</v>
      </c>
      <c r="F736" s="66">
        <v>2020</v>
      </c>
      <c r="G736" s="130" t="s">
        <v>3649</v>
      </c>
      <c r="H736" s="121" t="s">
        <v>3650</v>
      </c>
      <c r="I736" s="238" t="s">
        <v>3651</v>
      </c>
      <c r="J736" s="66" t="s">
        <v>675</v>
      </c>
      <c r="K736" s="130" t="s">
        <v>30</v>
      </c>
      <c r="M736" s="3">
        <v>15</v>
      </c>
    </row>
    <row r="737" customHeight="1" spans="1:13">
      <c r="A737" s="162" t="e">
        <f t="shared" ref="A737:A744" si="41">A736+1</f>
        <v>#VALUE!</v>
      </c>
      <c r="B737" s="3"/>
      <c r="C737" s="3"/>
      <c r="D737" s="91" t="s">
        <v>21</v>
      </c>
      <c r="E737" s="91" t="s">
        <v>3652</v>
      </c>
      <c r="F737" s="3">
        <v>2020</v>
      </c>
      <c r="G737" s="3" t="s">
        <v>172</v>
      </c>
      <c r="H737" s="3" t="s">
        <v>19</v>
      </c>
      <c r="I737" s="3" t="s">
        <v>3653</v>
      </c>
      <c r="J737" s="3" t="s">
        <v>3654</v>
      </c>
      <c r="K737" s="3" t="s">
        <v>25</v>
      </c>
      <c r="M737" s="3">
        <v>15</v>
      </c>
    </row>
    <row r="738" customHeight="1" spans="1:13">
      <c r="A738" s="162" t="e">
        <f t="shared" si="41"/>
        <v>#VALUE!</v>
      </c>
      <c r="B738" s="3"/>
      <c r="C738" s="3"/>
      <c r="D738" s="91" t="s">
        <v>16</v>
      </c>
      <c r="E738" s="91" t="s">
        <v>3655</v>
      </c>
      <c r="F738" s="66">
        <v>2020</v>
      </c>
      <c r="G738" s="66" t="s">
        <v>23</v>
      </c>
      <c r="H738" s="66" t="s">
        <v>3656</v>
      </c>
      <c r="I738" s="66" t="s">
        <v>3657</v>
      </c>
      <c r="J738" s="66" t="s">
        <v>398</v>
      </c>
      <c r="K738" s="66" t="s">
        <v>20</v>
      </c>
      <c r="M738" s="3">
        <v>15</v>
      </c>
    </row>
    <row r="739" customHeight="1" spans="1:13">
      <c r="A739" s="162" t="e">
        <f t="shared" si="41"/>
        <v>#VALUE!</v>
      </c>
      <c r="B739" s="3"/>
      <c r="C739" s="3"/>
      <c r="D739" s="91" t="s">
        <v>16</v>
      </c>
      <c r="E739" s="91" t="s">
        <v>3658</v>
      </c>
      <c r="F739" s="66">
        <v>2020</v>
      </c>
      <c r="G739" s="66" t="s">
        <v>18</v>
      </c>
      <c r="H739" s="66" t="s">
        <v>19</v>
      </c>
      <c r="I739" s="66">
        <v>95</v>
      </c>
      <c r="J739" s="88"/>
      <c r="K739" s="66" t="s">
        <v>3659</v>
      </c>
      <c r="M739" s="3">
        <v>15</v>
      </c>
    </row>
    <row r="740" customHeight="1" spans="1:13">
      <c r="A740" s="162" t="e">
        <f t="shared" si="41"/>
        <v>#VALUE!</v>
      </c>
      <c r="B740" s="3"/>
      <c r="C740" s="3"/>
      <c r="D740" s="91" t="s">
        <v>16</v>
      </c>
      <c r="E740" s="91" t="s">
        <v>3660</v>
      </c>
      <c r="F740" s="66">
        <v>2020</v>
      </c>
      <c r="G740" s="66" t="s">
        <v>18</v>
      </c>
      <c r="H740" s="66" t="s">
        <v>19</v>
      </c>
      <c r="I740" s="66">
        <v>45</v>
      </c>
      <c r="J740" s="88"/>
      <c r="K740" s="66" t="s">
        <v>20</v>
      </c>
      <c r="M740" s="3">
        <v>15</v>
      </c>
    </row>
    <row r="741" customHeight="1" spans="1:13">
      <c r="A741" s="162" t="e">
        <f t="shared" si="41"/>
        <v>#VALUE!</v>
      </c>
      <c r="B741" s="3"/>
      <c r="C741" s="3"/>
      <c r="D741" s="91" t="s">
        <v>21</v>
      </c>
      <c r="E741" s="91" t="s">
        <v>3661</v>
      </c>
      <c r="F741" s="3">
        <v>2020</v>
      </c>
      <c r="G741" s="3" t="s">
        <v>42</v>
      </c>
      <c r="H741" s="3" t="s">
        <v>3497</v>
      </c>
      <c r="I741" s="3">
        <v>80</v>
      </c>
      <c r="J741" s="3" t="s">
        <v>1746</v>
      </c>
      <c r="K741" s="3" t="s">
        <v>25</v>
      </c>
      <c r="M741" s="3">
        <v>15</v>
      </c>
    </row>
    <row r="742" customHeight="1" spans="1:13">
      <c r="A742" s="162" t="e">
        <f t="shared" si="41"/>
        <v>#VALUE!</v>
      </c>
      <c r="B742" s="3"/>
      <c r="C742" s="3"/>
      <c r="D742" s="91" t="s">
        <v>16</v>
      </c>
      <c r="E742" s="91" t="s">
        <v>3662</v>
      </c>
      <c r="F742" s="3">
        <v>2020</v>
      </c>
      <c r="G742" s="3" t="s">
        <v>75</v>
      </c>
      <c r="H742" s="3" t="s">
        <v>206</v>
      </c>
      <c r="I742" s="3" t="s">
        <v>3663</v>
      </c>
      <c r="K742" s="3" t="s">
        <v>20</v>
      </c>
      <c r="M742" s="3">
        <v>15</v>
      </c>
    </row>
    <row r="743" customHeight="1" spans="1:13">
      <c r="A743" s="162" t="e">
        <f t="shared" si="41"/>
        <v>#VALUE!</v>
      </c>
      <c r="B743" s="3"/>
      <c r="C743" s="3"/>
      <c r="D743" s="233" t="s">
        <v>16</v>
      </c>
      <c r="E743" s="91" t="s">
        <v>3664</v>
      </c>
      <c r="F743" s="3">
        <v>2020</v>
      </c>
      <c r="G743" s="3" t="s">
        <v>415</v>
      </c>
      <c r="H743" s="3" t="s">
        <v>46</v>
      </c>
      <c r="I743" s="3" t="s">
        <v>3665</v>
      </c>
      <c r="K743" s="3" t="s">
        <v>20</v>
      </c>
      <c r="M743" s="3">
        <v>15</v>
      </c>
    </row>
    <row r="744" customHeight="1" spans="1:26">
      <c r="A744" s="261" t="e">
        <f t="shared" si="41"/>
        <v>#VALUE!</v>
      </c>
      <c r="B744" s="262"/>
      <c r="C744" s="262"/>
      <c r="D744" s="263" t="s">
        <v>16</v>
      </c>
      <c r="E744" s="263" t="s">
        <v>3666</v>
      </c>
      <c r="F744" s="262">
        <v>2018</v>
      </c>
      <c r="G744" s="262" t="s">
        <v>57</v>
      </c>
      <c r="H744" s="264" t="s">
        <v>58</v>
      </c>
      <c r="I744" s="262">
        <v>700</v>
      </c>
      <c r="J744" s="265"/>
      <c r="K744" s="262" t="s">
        <v>60</v>
      </c>
      <c r="L744" s="265"/>
      <c r="M744" s="262">
        <v>15</v>
      </c>
      <c r="N744" s="265"/>
      <c r="O744" s="265"/>
      <c r="P744" s="265"/>
      <c r="Q744" s="265"/>
      <c r="R744" s="265"/>
      <c r="S744" s="265"/>
      <c r="T744" s="265"/>
      <c r="U744" s="265"/>
      <c r="V744" s="265"/>
      <c r="W744" s="265"/>
      <c r="X744" s="265"/>
      <c r="Y744" s="265"/>
      <c r="Z744" s="265"/>
    </row>
    <row r="745" customHeight="1" spans="1:13">
      <c r="A745" s="162">
        <v>10923</v>
      </c>
      <c r="B745" s="63"/>
      <c r="C745" s="63"/>
      <c r="D745" s="158" t="s">
        <v>21</v>
      </c>
      <c r="E745" s="158" t="s">
        <v>3667</v>
      </c>
      <c r="F745" s="63">
        <v>2020</v>
      </c>
      <c r="G745" s="63" t="s">
        <v>39</v>
      </c>
      <c r="H745" s="63" t="s">
        <v>24</v>
      </c>
      <c r="I745" s="63">
        <v>18</v>
      </c>
      <c r="J745" s="62"/>
      <c r="K745" s="63" t="s">
        <v>30</v>
      </c>
      <c r="M745" s="3">
        <v>15</v>
      </c>
    </row>
    <row r="746" customHeight="1" spans="1:13">
      <c r="A746" s="162">
        <f t="shared" ref="A746:A765" si="42">A745+1</f>
        <v>10924</v>
      </c>
      <c r="B746" s="63"/>
      <c r="C746" s="63"/>
      <c r="D746" s="158" t="s">
        <v>21</v>
      </c>
      <c r="E746" s="158" t="s">
        <v>3668</v>
      </c>
      <c r="F746" s="63">
        <v>2020</v>
      </c>
      <c r="G746" s="63" t="s">
        <v>39</v>
      </c>
      <c r="H746" s="63" t="s">
        <v>24</v>
      </c>
      <c r="I746" s="63">
        <v>18</v>
      </c>
      <c r="J746" s="62"/>
      <c r="K746" s="63" t="s">
        <v>30</v>
      </c>
      <c r="M746" s="3">
        <v>15</v>
      </c>
    </row>
    <row r="747" customHeight="1" spans="1:26">
      <c r="A747" s="261">
        <f t="shared" si="42"/>
        <v>10925</v>
      </c>
      <c r="B747" s="262"/>
      <c r="C747" s="262"/>
      <c r="D747" s="263" t="s">
        <v>21</v>
      </c>
      <c r="E747" s="263" t="s">
        <v>3669</v>
      </c>
      <c r="F747" s="262">
        <v>2020</v>
      </c>
      <c r="G747" s="262" t="s">
        <v>39</v>
      </c>
      <c r="H747" s="262" t="s">
        <v>24</v>
      </c>
      <c r="I747" s="262">
        <v>18</v>
      </c>
      <c r="J747" s="265"/>
      <c r="K747" s="262" t="s">
        <v>30</v>
      </c>
      <c r="L747" s="265"/>
      <c r="M747" s="262">
        <v>15</v>
      </c>
      <c r="N747" s="265"/>
      <c r="O747" s="265"/>
      <c r="P747" s="265"/>
      <c r="Q747" s="265"/>
      <c r="R747" s="265"/>
      <c r="S747" s="265"/>
      <c r="T747" s="265"/>
      <c r="U747" s="265"/>
      <c r="V747" s="265"/>
      <c r="W747" s="265"/>
      <c r="X747" s="265"/>
      <c r="Y747" s="265"/>
      <c r="Z747" s="265"/>
    </row>
    <row r="748" customHeight="1" spans="1:13">
      <c r="A748" s="162">
        <f t="shared" si="42"/>
        <v>10926</v>
      </c>
      <c r="B748" s="63"/>
      <c r="C748" s="63"/>
      <c r="D748" s="158" t="s">
        <v>21</v>
      </c>
      <c r="E748" s="158" t="s">
        <v>3670</v>
      </c>
      <c r="F748" s="63">
        <v>2020</v>
      </c>
      <c r="G748" s="63" t="s">
        <v>39</v>
      </c>
      <c r="H748" s="63" t="s">
        <v>24</v>
      </c>
      <c r="I748" s="63">
        <v>18</v>
      </c>
      <c r="J748" s="62"/>
      <c r="K748" s="63" t="s">
        <v>30</v>
      </c>
      <c r="M748" s="3">
        <v>15</v>
      </c>
    </row>
    <row r="749" customHeight="1" spans="1:13">
      <c r="A749" s="162">
        <f t="shared" si="42"/>
        <v>10927</v>
      </c>
      <c r="B749" s="63"/>
      <c r="C749" s="63"/>
      <c r="D749" s="158" t="s">
        <v>21</v>
      </c>
      <c r="E749" s="158" t="s">
        <v>3671</v>
      </c>
      <c r="F749" s="63">
        <v>2020</v>
      </c>
      <c r="G749" s="63" t="s">
        <v>39</v>
      </c>
      <c r="H749" s="63" t="s">
        <v>24</v>
      </c>
      <c r="I749" s="63">
        <v>18</v>
      </c>
      <c r="J749" s="62"/>
      <c r="K749" s="63" t="s">
        <v>30</v>
      </c>
      <c r="M749" s="3">
        <v>15</v>
      </c>
    </row>
    <row r="750" customHeight="1" spans="1:13">
      <c r="A750" s="162">
        <f t="shared" si="42"/>
        <v>10928</v>
      </c>
      <c r="B750" s="63"/>
      <c r="C750" s="63"/>
      <c r="D750" s="158" t="s">
        <v>21</v>
      </c>
      <c r="E750" s="158" t="s">
        <v>3672</v>
      </c>
      <c r="F750" s="63">
        <v>2020</v>
      </c>
      <c r="G750" s="63" t="s">
        <v>39</v>
      </c>
      <c r="H750" s="63" t="s">
        <v>24</v>
      </c>
      <c r="I750" s="63">
        <v>18</v>
      </c>
      <c r="J750" s="62"/>
      <c r="K750" s="63" t="s">
        <v>30</v>
      </c>
      <c r="M750" s="3">
        <v>15</v>
      </c>
    </row>
    <row r="751" customHeight="1" spans="1:13">
      <c r="A751" s="162">
        <f t="shared" si="42"/>
        <v>10929</v>
      </c>
      <c r="B751" s="63"/>
      <c r="C751" s="63"/>
      <c r="D751" s="158" t="s">
        <v>21</v>
      </c>
      <c r="E751" s="158" t="s">
        <v>3673</v>
      </c>
      <c r="F751" s="63">
        <v>2020</v>
      </c>
      <c r="G751" s="63" t="s">
        <v>39</v>
      </c>
      <c r="H751" s="63" t="s">
        <v>24</v>
      </c>
      <c r="I751" s="63">
        <v>18</v>
      </c>
      <c r="J751" s="62"/>
      <c r="K751" s="63" t="s">
        <v>30</v>
      </c>
      <c r="M751" s="3">
        <v>15</v>
      </c>
    </row>
    <row r="752" customHeight="1" spans="1:13">
      <c r="A752" s="162">
        <f t="shared" si="42"/>
        <v>10930</v>
      </c>
      <c r="B752" s="63"/>
      <c r="C752" s="63"/>
      <c r="D752" s="158" t="s">
        <v>21</v>
      </c>
      <c r="E752" s="158" t="s">
        <v>3674</v>
      </c>
      <c r="F752" s="63">
        <v>2020</v>
      </c>
      <c r="G752" s="63" t="s">
        <v>39</v>
      </c>
      <c r="H752" s="63" t="s">
        <v>24</v>
      </c>
      <c r="I752" s="63">
        <v>18</v>
      </c>
      <c r="J752" s="62"/>
      <c r="K752" s="63" t="s">
        <v>30</v>
      </c>
      <c r="M752" s="3">
        <v>15</v>
      </c>
    </row>
    <row r="753" customHeight="1" spans="1:13">
      <c r="A753" s="162">
        <f t="shared" si="42"/>
        <v>10931</v>
      </c>
      <c r="B753" s="63"/>
      <c r="C753" s="63"/>
      <c r="D753" s="158" t="s">
        <v>21</v>
      </c>
      <c r="E753" s="158" t="s">
        <v>3675</v>
      </c>
      <c r="F753" s="63">
        <v>2020</v>
      </c>
      <c r="G753" s="63" t="s">
        <v>39</v>
      </c>
      <c r="H753" s="63" t="s">
        <v>24</v>
      </c>
      <c r="I753" s="63">
        <v>18</v>
      </c>
      <c r="J753" s="62"/>
      <c r="K753" s="63" t="s">
        <v>30</v>
      </c>
      <c r="M753" s="3">
        <v>15</v>
      </c>
    </row>
    <row r="754" customHeight="1" spans="1:13">
      <c r="A754" s="162">
        <f t="shared" si="42"/>
        <v>10932</v>
      </c>
      <c r="B754" s="63"/>
      <c r="C754" s="63"/>
      <c r="D754" s="158" t="s">
        <v>21</v>
      </c>
      <c r="E754" s="158" t="s">
        <v>3676</v>
      </c>
      <c r="F754" s="63">
        <v>2020</v>
      </c>
      <c r="G754" s="63" t="s">
        <v>39</v>
      </c>
      <c r="H754" s="63" t="s">
        <v>24</v>
      </c>
      <c r="I754" s="63">
        <v>18</v>
      </c>
      <c r="J754" s="62"/>
      <c r="K754" s="63" t="s">
        <v>30</v>
      </c>
      <c r="M754" s="3">
        <v>15</v>
      </c>
    </row>
    <row r="755" customHeight="1" spans="1:13">
      <c r="A755" s="162">
        <f t="shared" si="42"/>
        <v>10933</v>
      </c>
      <c r="B755" s="63"/>
      <c r="C755" s="63"/>
      <c r="D755" s="158" t="s">
        <v>21</v>
      </c>
      <c r="E755" s="158" t="s">
        <v>3677</v>
      </c>
      <c r="F755" s="63">
        <v>2020</v>
      </c>
      <c r="G755" s="63" t="s">
        <v>39</v>
      </c>
      <c r="H755" s="63" t="s">
        <v>24</v>
      </c>
      <c r="I755" s="63">
        <v>18</v>
      </c>
      <c r="J755" s="62"/>
      <c r="K755" s="63" t="s">
        <v>30</v>
      </c>
      <c r="M755" s="3">
        <v>15</v>
      </c>
    </row>
    <row r="756" customHeight="1" spans="1:13">
      <c r="A756" s="162">
        <f t="shared" si="42"/>
        <v>10934</v>
      </c>
      <c r="B756" s="63"/>
      <c r="C756" s="63"/>
      <c r="D756" s="158" t="s">
        <v>21</v>
      </c>
      <c r="E756" s="63">
        <v>51717228</v>
      </c>
      <c r="F756" s="63">
        <v>2020</v>
      </c>
      <c r="G756" s="63" t="s">
        <v>39</v>
      </c>
      <c r="H756" s="63" t="s">
        <v>24</v>
      </c>
      <c r="I756" s="63">
        <v>18</v>
      </c>
      <c r="J756" s="62"/>
      <c r="K756" s="63" t="s">
        <v>30</v>
      </c>
      <c r="M756" s="3">
        <v>15</v>
      </c>
    </row>
    <row r="757" customHeight="1" spans="1:13">
      <c r="A757" s="162">
        <f t="shared" si="42"/>
        <v>10935</v>
      </c>
      <c r="B757" s="63"/>
      <c r="C757" s="63"/>
      <c r="D757" s="158" t="s">
        <v>21</v>
      </c>
      <c r="E757" s="158" t="s">
        <v>3678</v>
      </c>
      <c r="F757" s="63">
        <v>2020</v>
      </c>
      <c r="G757" s="63" t="s">
        <v>39</v>
      </c>
      <c r="H757" s="63" t="s">
        <v>24</v>
      </c>
      <c r="I757" s="63">
        <v>18</v>
      </c>
      <c r="J757" s="62"/>
      <c r="K757" s="63" t="s">
        <v>30</v>
      </c>
      <c r="M757" s="3">
        <v>15</v>
      </c>
    </row>
    <row r="758" customHeight="1" spans="1:13">
      <c r="A758" s="162">
        <f t="shared" si="42"/>
        <v>10936</v>
      </c>
      <c r="B758" s="63"/>
      <c r="C758" s="63"/>
      <c r="D758" s="158" t="s">
        <v>21</v>
      </c>
      <c r="E758" s="158" t="s">
        <v>3679</v>
      </c>
      <c r="F758" s="63">
        <v>2020</v>
      </c>
      <c r="G758" s="63" t="s">
        <v>39</v>
      </c>
      <c r="H758" s="63" t="s">
        <v>24</v>
      </c>
      <c r="I758" s="63">
        <v>18</v>
      </c>
      <c r="J758" s="62"/>
      <c r="K758" s="63" t="s">
        <v>30</v>
      </c>
      <c r="M758" s="3">
        <v>15</v>
      </c>
    </row>
    <row r="759" customHeight="1" spans="1:13">
      <c r="A759" s="162">
        <f t="shared" si="42"/>
        <v>10937</v>
      </c>
      <c r="D759" s="91" t="s">
        <v>21</v>
      </c>
      <c r="E759" s="91" t="s">
        <v>3680</v>
      </c>
      <c r="F759" s="3">
        <v>2019</v>
      </c>
      <c r="G759" s="3" t="s">
        <v>212</v>
      </c>
      <c r="H759" s="3" t="s">
        <v>67</v>
      </c>
      <c r="I759" s="3">
        <v>18</v>
      </c>
      <c r="J759" s="3" t="s">
        <v>214</v>
      </c>
      <c r="K759" s="3" t="s">
        <v>30</v>
      </c>
      <c r="M759" s="3">
        <v>15</v>
      </c>
    </row>
    <row r="760" customHeight="1" spans="1:13">
      <c r="A760" s="162">
        <f t="shared" si="42"/>
        <v>10938</v>
      </c>
      <c r="D760" s="91" t="s">
        <v>21</v>
      </c>
      <c r="E760" s="91" t="s">
        <v>3681</v>
      </c>
      <c r="F760" s="3">
        <v>2019</v>
      </c>
      <c r="G760" s="3" t="s">
        <v>212</v>
      </c>
      <c r="H760" s="3" t="s">
        <v>67</v>
      </c>
      <c r="I760" s="3">
        <v>18</v>
      </c>
      <c r="J760" s="3" t="s">
        <v>214</v>
      </c>
      <c r="K760" s="3" t="s">
        <v>30</v>
      </c>
      <c r="M760" s="3">
        <v>15</v>
      </c>
    </row>
    <row r="761" customHeight="1" spans="1:13">
      <c r="A761" s="162">
        <f t="shared" si="42"/>
        <v>10939</v>
      </c>
      <c r="D761" s="91" t="s">
        <v>21</v>
      </c>
      <c r="E761" s="91" t="s">
        <v>3682</v>
      </c>
      <c r="F761" s="3">
        <v>2019</v>
      </c>
      <c r="G761" s="3" t="s">
        <v>212</v>
      </c>
      <c r="H761" s="3" t="s">
        <v>67</v>
      </c>
      <c r="I761" s="3">
        <v>18</v>
      </c>
      <c r="J761" s="3" t="s">
        <v>214</v>
      </c>
      <c r="K761" s="3" t="s">
        <v>30</v>
      </c>
      <c r="M761" s="3">
        <v>15</v>
      </c>
    </row>
    <row r="762" customHeight="1" spans="1:13">
      <c r="A762" s="162">
        <f t="shared" si="42"/>
        <v>10940</v>
      </c>
      <c r="D762" s="91" t="s">
        <v>21</v>
      </c>
      <c r="E762" s="144" t="s">
        <v>3683</v>
      </c>
      <c r="F762" s="140">
        <v>2019</v>
      </c>
      <c r="G762" s="140" t="s">
        <v>212</v>
      </c>
      <c r="H762" s="140" t="s">
        <v>67</v>
      </c>
      <c r="I762" s="140">
        <v>18</v>
      </c>
      <c r="J762" s="140" t="s">
        <v>214</v>
      </c>
      <c r="K762" s="140" t="s">
        <v>30</v>
      </c>
      <c r="M762" s="3">
        <v>15</v>
      </c>
    </row>
    <row r="763" customHeight="1" spans="1:13">
      <c r="A763" s="162">
        <f t="shared" si="42"/>
        <v>10941</v>
      </c>
      <c r="D763" s="91" t="s">
        <v>21</v>
      </c>
      <c r="E763" s="91" t="s">
        <v>3684</v>
      </c>
      <c r="F763" s="3">
        <v>2019</v>
      </c>
      <c r="G763" s="3" t="s">
        <v>212</v>
      </c>
      <c r="H763" s="3" t="s">
        <v>81</v>
      </c>
      <c r="I763" s="3">
        <v>20</v>
      </c>
      <c r="J763" s="3" t="s">
        <v>214</v>
      </c>
      <c r="K763" s="3" t="s">
        <v>30</v>
      </c>
      <c r="M763" s="3">
        <v>15</v>
      </c>
    </row>
    <row r="764" customHeight="1" spans="1:13">
      <c r="A764" s="162">
        <f t="shared" si="42"/>
        <v>10942</v>
      </c>
      <c r="D764" s="91" t="s">
        <v>21</v>
      </c>
      <c r="E764" s="91" t="s">
        <v>3685</v>
      </c>
      <c r="F764" s="3">
        <v>2017</v>
      </c>
      <c r="G764" s="3" t="s">
        <v>75</v>
      </c>
      <c r="H764" s="3" t="s">
        <v>218</v>
      </c>
      <c r="I764" s="3" t="s">
        <v>3686</v>
      </c>
      <c r="J764" s="3" t="s">
        <v>220</v>
      </c>
      <c r="K764" s="3" t="s">
        <v>72</v>
      </c>
      <c r="M764" s="3">
        <v>15</v>
      </c>
    </row>
    <row r="765" customHeight="1" spans="1:13">
      <c r="A765" s="162">
        <f t="shared" si="42"/>
        <v>10943</v>
      </c>
      <c r="D765" s="91" t="s">
        <v>21</v>
      </c>
      <c r="E765" s="91" t="s">
        <v>3687</v>
      </c>
      <c r="F765" s="3">
        <v>2017</v>
      </c>
      <c r="G765" s="3" t="s">
        <v>75</v>
      </c>
      <c r="H765" s="3" t="s">
        <v>218</v>
      </c>
      <c r="I765" s="3" t="s">
        <v>3686</v>
      </c>
      <c r="J765" s="3" t="s">
        <v>220</v>
      </c>
      <c r="K765" s="3" t="s">
        <v>72</v>
      </c>
      <c r="M765" s="3">
        <v>15</v>
      </c>
    </row>
    <row r="766" customHeight="1" spans="1:13">
      <c r="A766" s="3">
        <v>11720</v>
      </c>
      <c r="D766" s="91" t="s">
        <v>21</v>
      </c>
      <c r="E766" s="144" t="s">
        <v>3688</v>
      </c>
      <c r="F766" s="140">
        <v>2018</v>
      </c>
      <c r="G766" s="140" t="s">
        <v>39</v>
      </c>
      <c r="H766" s="140" t="s">
        <v>24</v>
      </c>
      <c r="I766" s="140" t="s">
        <v>203</v>
      </c>
      <c r="J766" s="140" t="s">
        <v>3689</v>
      </c>
      <c r="K766" s="140" t="s">
        <v>25</v>
      </c>
      <c r="M766" s="3">
        <v>15</v>
      </c>
    </row>
    <row r="767" customHeight="1" spans="1:13">
      <c r="A767" s="3">
        <v>11721</v>
      </c>
      <c r="D767" s="91" t="s">
        <v>21</v>
      </c>
      <c r="E767" s="91" t="s">
        <v>3690</v>
      </c>
      <c r="F767" s="3">
        <v>2018</v>
      </c>
      <c r="G767" s="3" t="s">
        <v>39</v>
      </c>
      <c r="H767" s="3" t="s">
        <v>24</v>
      </c>
      <c r="I767" s="3" t="s">
        <v>203</v>
      </c>
      <c r="J767" s="3" t="s">
        <v>3689</v>
      </c>
      <c r="K767" s="3" t="s">
        <v>25</v>
      </c>
      <c r="M767" s="3">
        <v>15</v>
      </c>
    </row>
    <row r="768" customHeight="1" spans="1:13">
      <c r="A768" s="3">
        <v>11727</v>
      </c>
      <c r="D768" s="91" t="s">
        <v>21</v>
      </c>
      <c r="E768" s="91" t="s">
        <v>3691</v>
      </c>
      <c r="F768" s="3">
        <v>2020</v>
      </c>
      <c r="G768" s="3" t="s">
        <v>62</v>
      </c>
      <c r="H768" s="3" t="s">
        <v>206</v>
      </c>
      <c r="I768" s="3"/>
      <c r="J768" s="3">
        <v>63</v>
      </c>
      <c r="K768" s="3" t="s">
        <v>30</v>
      </c>
      <c r="M768" s="3">
        <v>15</v>
      </c>
    </row>
    <row r="769" customHeight="1" spans="1:13">
      <c r="A769" s="3">
        <v>11728</v>
      </c>
      <c r="D769" s="91" t="s">
        <v>21</v>
      </c>
      <c r="E769" s="91" t="s">
        <v>3692</v>
      </c>
      <c r="F769" s="3">
        <v>2020</v>
      </c>
      <c r="G769" s="3" t="s">
        <v>62</v>
      </c>
      <c r="H769" s="3" t="s">
        <v>206</v>
      </c>
      <c r="I769" s="3"/>
      <c r="J769" s="3">
        <v>63</v>
      </c>
      <c r="K769" s="3" t="s">
        <v>30</v>
      </c>
      <c r="M769" s="3">
        <v>15</v>
      </c>
    </row>
    <row r="770" customHeight="1" spans="1:13">
      <c r="A770" s="3">
        <v>11732</v>
      </c>
      <c r="D770" s="91" t="s">
        <v>21</v>
      </c>
      <c r="E770" s="91" t="s">
        <v>3693</v>
      </c>
      <c r="F770" s="3">
        <v>1989</v>
      </c>
      <c r="G770" s="3" t="s">
        <v>62</v>
      </c>
      <c r="H770" s="3" t="s">
        <v>124</v>
      </c>
      <c r="I770" s="3"/>
      <c r="J770" s="3">
        <v>647</v>
      </c>
      <c r="K770" s="3" t="s">
        <v>25</v>
      </c>
      <c r="M770" s="3">
        <v>15</v>
      </c>
    </row>
    <row r="771" customHeight="1" spans="1:13">
      <c r="A771" s="3">
        <v>11733</v>
      </c>
      <c r="D771" s="91" t="s">
        <v>21</v>
      </c>
      <c r="E771" s="91" t="s">
        <v>3694</v>
      </c>
      <c r="F771" s="3">
        <v>1989</v>
      </c>
      <c r="G771" s="3" t="s">
        <v>62</v>
      </c>
      <c r="H771" s="3" t="s">
        <v>124</v>
      </c>
      <c r="I771" s="3"/>
      <c r="J771" s="3">
        <v>647</v>
      </c>
      <c r="K771" s="3" t="s">
        <v>25</v>
      </c>
      <c r="M771" s="3">
        <v>15</v>
      </c>
    </row>
    <row r="772" customHeight="1" spans="1:13">
      <c r="A772" s="3">
        <v>11734</v>
      </c>
      <c r="D772" s="91" t="s">
        <v>21</v>
      </c>
      <c r="E772" s="91" t="s">
        <v>3695</v>
      </c>
      <c r="F772" s="3">
        <v>1989</v>
      </c>
      <c r="G772" s="3" t="s">
        <v>62</v>
      </c>
      <c r="H772" s="3" t="s">
        <v>124</v>
      </c>
      <c r="I772" s="3"/>
      <c r="J772" s="3">
        <v>647</v>
      </c>
      <c r="K772" s="3" t="s">
        <v>25</v>
      </c>
      <c r="M772" s="3">
        <v>15</v>
      </c>
    </row>
    <row r="773" customHeight="1" spans="1:13">
      <c r="A773" s="3">
        <v>11735</v>
      </c>
      <c r="D773" s="91" t="s">
        <v>21</v>
      </c>
      <c r="E773" s="91" t="s">
        <v>3696</v>
      </c>
      <c r="F773" s="3">
        <v>1989</v>
      </c>
      <c r="G773" s="3" t="s">
        <v>62</v>
      </c>
      <c r="H773" s="3" t="s">
        <v>124</v>
      </c>
      <c r="I773" s="3"/>
      <c r="J773" s="3">
        <v>647</v>
      </c>
      <c r="K773" s="3" t="s">
        <v>25</v>
      </c>
      <c r="M773" s="3">
        <v>15</v>
      </c>
    </row>
    <row r="774" customHeight="1" spans="1:13">
      <c r="A774" s="3">
        <v>11736</v>
      </c>
      <c r="D774" s="91" t="s">
        <v>21</v>
      </c>
      <c r="E774" s="91" t="s">
        <v>3697</v>
      </c>
      <c r="F774" s="3">
        <v>1989</v>
      </c>
      <c r="G774" s="3" t="s">
        <v>62</v>
      </c>
      <c r="H774" s="3" t="s">
        <v>124</v>
      </c>
      <c r="I774" s="3"/>
      <c r="J774" s="3">
        <v>647</v>
      </c>
      <c r="K774" s="3" t="s">
        <v>25</v>
      </c>
      <c r="M774" s="3">
        <v>15</v>
      </c>
    </row>
    <row r="775" customHeight="1" spans="1:13">
      <c r="A775" s="6">
        <f t="shared" ref="A775:A780" si="43">A774+1</f>
        <v>11737</v>
      </c>
      <c r="D775" s="91" t="s">
        <v>21</v>
      </c>
      <c r="E775" s="91" t="s">
        <v>3698</v>
      </c>
      <c r="F775" s="3">
        <v>2020</v>
      </c>
      <c r="G775" s="3" t="s">
        <v>62</v>
      </c>
      <c r="H775" s="3" t="s">
        <v>49</v>
      </c>
      <c r="I775" s="3"/>
      <c r="J775" s="3">
        <v>78</v>
      </c>
      <c r="K775" s="3" t="s">
        <v>25</v>
      </c>
      <c r="M775" s="3">
        <v>15</v>
      </c>
    </row>
    <row r="776" customHeight="1" spans="1:13">
      <c r="A776" s="6">
        <f t="shared" si="43"/>
        <v>11738</v>
      </c>
      <c r="D776" s="91" t="s">
        <v>21</v>
      </c>
      <c r="E776" s="91" t="s">
        <v>3699</v>
      </c>
      <c r="F776" s="3">
        <v>2020</v>
      </c>
      <c r="G776" s="3" t="s">
        <v>62</v>
      </c>
      <c r="H776" s="3" t="s">
        <v>49</v>
      </c>
      <c r="I776" s="3"/>
      <c r="J776" s="3">
        <v>78</v>
      </c>
      <c r="K776" s="3" t="s">
        <v>25</v>
      </c>
      <c r="M776" s="3">
        <v>15</v>
      </c>
    </row>
    <row r="777" customHeight="1" spans="1:13">
      <c r="A777" s="6">
        <f t="shared" si="43"/>
        <v>11739</v>
      </c>
      <c r="D777" s="91" t="s">
        <v>21</v>
      </c>
      <c r="E777" s="91" t="s">
        <v>3700</v>
      </c>
      <c r="F777" s="3">
        <v>2020</v>
      </c>
      <c r="G777" s="3" t="s">
        <v>62</v>
      </c>
      <c r="H777" s="3" t="s">
        <v>49</v>
      </c>
      <c r="I777" s="3"/>
      <c r="J777" s="3">
        <v>78</v>
      </c>
      <c r="K777" s="3" t="s">
        <v>25</v>
      </c>
      <c r="M777" s="3">
        <v>15</v>
      </c>
    </row>
    <row r="778" customHeight="1" spans="1:26">
      <c r="A778" s="265">
        <f t="shared" si="43"/>
        <v>11740</v>
      </c>
      <c r="B778" s="265"/>
      <c r="C778" s="265"/>
      <c r="D778" s="263" t="s">
        <v>21</v>
      </c>
      <c r="E778" s="263" t="s">
        <v>3701</v>
      </c>
      <c r="F778" s="262">
        <v>2020</v>
      </c>
      <c r="G778" s="262" t="s">
        <v>62</v>
      </c>
      <c r="H778" s="262" t="s">
        <v>49</v>
      </c>
      <c r="I778" s="262"/>
      <c r="J778" s="262">
        <v>78</v>
      </c>
      <c r="K778" s="262" t="s">
        <v>25</v>
      </c>
      <c r="L778" s="265"/>
      <c r="M778" s="262">
        <v>15</v>
      </c>
      <c r="N778" s="265"/>
      <c r="O778" s="265"/>
      <c r="P778" s="265"/>
      <c r="Q778" s="265"/>
      <c r="R778" s="265"/>
      <c r="S778" s="265"/>
      <c r="T778" s="265"/>
      <c r="U778" s="265"/>
      <c r="V778" s="265"/>
      <c r="W778" s="265"/>
      <c r="X778" s="265"/>
      <c r="Y778" s="265"/>
      <c r="Z778" s="265"/>
    </row>
    <row r="779" customHeight="1" spans="1:13">
      <c r="A779" s="6">
        <f t="shared" si="43"/>
        <v>11741</v>
      </c>
      <c r="D779" s="91" t="s">
        <v>21</v>
      </c>
      <c r="E779" s="91" t="s">
        <v>3702</v>
      </c>
      <c r="F779" s="3">
        <v>2020</v>
      </c>
      <c r="G779" s="3" t="s">
        <v>62</v>
      </c>
      <c r="H779" s="3" t="s">
        <v>49</v>
      </c>
      <c r="I779" s="3"/>
      <c r="J779" s="3">
        <v>78</v>
      </c>
      <c r="K779" s="3" t="s">
        <v>25</v>
      </c>
      <c r="M779" s="3">
        <v>15</v>
      </c>
    </row>
    <row r="780" customHeight="1" spans="1:13">
      <c r="A780" s="6">
        <f t="shared" si="43"/>
        <v>11742</v>
      </c>
      <c r="D780" s="91" t="s">
        <v>21</v>
      </c>
      <c r="E780" s="91" t="s">
        <v>3703</v>
      </c>
      <c r="F780" s="3">
        <v>2020</v>
      </c>
      <c r="G780" s="3" t="s">
        <v>62</v>
      </c>
      <c r="H780" s="3" t="s">
        <v>49</v>
      </c>
      <c r="I780" s="3"/>
      <c r="J780" s="3">
        <v>78</v>
      </c>
      <c r="K780" s="3" t="s">
        <v>25</v>
      </c>
      <c r="M780" s="3">
        <v>15</v>
      </c>
    </row>
    <row r="781" customHeight="1" spans="1:13">
      <c r="A781" s="3">
        <v>11867</v>
      </c>
      <c r="D781" s="91" t="s">
        <v>21</v>
      </c>
      <c r="E781" s="91" t="s">
        <v>3704</v>
      </c>
      <c r="F781" s="3">
        <v>1987</v>
      </c>
      <c r="G781" s="3" t="s">
        <v>2103</v>
      </c>
      <c r="H781" s="3" t="s">
        <v>3539</v>
      </c>
      <c r="I781" s="3"/>
      <c r="J781" s="3" t="s">
        <v>3540</v>
      </c>
      <c r="K781" s="3" t="s">
        <v>25</v>
      </c>
      <c r="M781" s="3">
        <v>15</v>
      </c>
    </row>
    <row r="782" customHeight="1" spans="1:13">
      <c r="A782" s="3">
        <v>11869</v>
      </c>
      <c r="D782" s="91" t="s">
        <v>21</v>
      </c>
      <c r="E782" s="91" t="s">
        <v>3705</v>
      </c>
      <c r="F782" s="3">
        <v>1987</v>
      </c>
      <c r="G782" s="3" t="s">
        <v>102</v>
      </c>
      <c r="H782" s="3" t="s">
        <v>229</v>
      </c>
      <c r="I782" s="3"/>
      <c r="J782" s="3">
        <v>204</v>
      </c>
      <c r="K782" s="3" t="s">
        <v>72</v>
      </c>
      <c r="M782" s="3">
        <v>15</v>
      </c>
    </row>
    <row r="783" customHeight="1" spans="1:13">
      <c r="A783" s="3">
        <v>11870</v>
      </c>
      <c r="D783" s="91" t="s">
        <v>21</v>
      </c>
      <c r="E783" s="91" t="s">
        <v>3706</v>
      </c>
      <c r="F783" s="3">
        <v>1987</v>
      </c>
      <c r="G783" s="3" t="s">
        <v>102</v>
      </c>
      <c r="H783" s="3" t="s">
        <v>229</v>
      </c>
      <c r="I783" s="3"/>
      <c r="J783" s="3">
        <v>204</v>
      </c>
      <c r="K783" s="3" t="s">
        <v>72</v>
      </c>
      <c r="M783" s="3">
        <v>15</v>
      </c>
    </row>
    <row r="784" customHeight="1" spans="1:13">
      <c r="A784" s="3">
        <v>11871</v>
      </c>
      <c r="D784" s="91" t="s">
        <v>21</v>
      </c>
      <c r="E784" s="91" t="s">
        <v>3707</v>
      </c>
      <c r="F784" s="3">
        <v>1987</v>
      </c>
      <c r="G784" s="3" t="s">
        <v>102</v>
      </c>
      <c r="H784" s="3" t="s">
        <v>229</v>
      </c>
      <c r="I784" s="3"/>
      <c r="J784" s="3">
        <v>204</v>
      </c>
      <c r="K784" s="3" t="s">
        <v>72</v>
      </c>
      <c r="M784" s="3">
        <v>15</v>
      </c>
    </row>
    <row r="785" customHeight="1" spans="1:13">
      <c r="A785" s="3">
        <v>11872</v>
      </c>
      <c r="D785" s="91" t="s">
        <v>21</v>
      </c>
      <c r="E785" s="91" t="s">
        <v>3708</v>
      </c>
      <c r="F785" s="3">
        <v>1987</v>
      </c>
      <c r="G785" s="3" t="s">
        <v>102</v>
      </c>
      <c r="H785" s="3" t="s">
        <v>229</v>
      </c>
      <c r="I785" s="3"/>
      <c r="J785" s="3">
        <v>204</v>
      </c>
      <c r="K785" s="3" t="s">
        <v>72</v>
      </c>
      <c r="M785" s="3">
        <v>15</v>
      </c>
    </row>
    <row r="786" customHeight="1" spans="1:13">
      <c r="A786" s="3">
        <v>11873</v>
      </c>
      <c r="D786" s="91" t="s">
        <v>21</v>
      </c>
      <c r="E786" s="91" t="s">
        <v>3709</v>
      </c>
      <c r="F786" s="3">
        <v>1987</v>
      </c>
      <c r="G786" s="3" t="s">
        <v>102</v>
      </c>
      <c r="H786" s="3" t="s">
        <v>229</v>
      </c>
      <c r="I786" s="3"/>
      <c r="J786" s="3">
        <v>204</v>
      </c>
      <c r="K786" s="3" t="s">
        <v>72</v>
      </c>
      <c r="M786" s="3">
        <v>15</v>
      </c>
    </row>
    <row r="787" customHeight="1" spans="1:13">
      <c r="A787" s="3">
        <v>11874</v>
      </c>
      <c r="D787" s="91" t="s">
        <v>21</v>
      </c>
      <c r="E787" s="91" t="s">
        <v>3710</v>
      </c>
      <c r="F787" s="3">
        <v>1987</v>
      </c>
      <c r="G787" s="3" t="s">
        <v>102</v>
      </c>
      <c r="H787" s="3" t="s">
        <v>229</v>
      </c>
      <c r="I787" s="3"/>
      <c r="J787" s="3">
        <v>204</v>
      </c>
      <c r="K787" s="3" t="s">
        <v>72</v>
      </c>
      <c r="M787" s="3">
        <v>15</v>
      </c>
    </row>
    <row r="788" customHeight="1" spans="1:13">
      <c r="A788" s="3">
        <v>11896</v>
      </c>
      <c r="D788" s="91" t="s">
        <v>21</v>
      </c>
      <c r="E788" s="91" t="s">
        <v>3711</v>
      </c>
      <c r="F788" s="3">
        <v>1989</v>
      </c>
      <c r="G788" s="3" t="s">
        <v>62</v>
      </c>
      <c r="H788" s="3" t="s">
        <v>124</v>
      </c>
      <c r="I788" s="3"/>
      <c r="J788" s="3">
        <v>647</v>
      </c>
      <c r="K788" s="3" t="s">
        <v>25</v>
      </c>
      <c r="M788" s="3">
        <v>15</v>
      </c>
    </row>
    <row r="789" customHeight="1" spans="1:13">
      <c r="A789" s="3">
        <v>12024</v>
      </c>
      <c r="D789" s="91" t="s">
        <v>21</v>
      </c>
      <c r="E789" s="91" t="s">
        <v>3712</v>
      </c>
      <c r="F789" s="3">
        <v>1991</v>
      </c>
      <c r="G789" s="3" t="s">
        <v>1802</v>
      </c>
      <c r="H789" s="3" t="s">
        <v>107</v>
      </c>
      <c r="I789" s="3"/>
      <c r="J789" s="3">
        <v>55</v>
      </c>
      <c r="K789" s="3" t="s">
        <v>72</v>
      </c>
      <c r="M789" s="3">
        <v>15</v>
      </c>
    </row>
    <row r="790" customHeight="1" spans="1:13">
      <c r="A790" s="3">
        <v>12026</v>
      </c>
      <c r="D790" s="91" t="s">
        <v>21</v>
      </c>
      <c r="E790" s="91" t="s">
        <v>3713</v>
      </c>
      <c r="F790" s="3">
        <v>1991</v>
      </c>
      <c r="G790" s="3" t="s">
        <v>1802</v>
      </c>
      <c r="H790" s="3" t="s">
        <v>107</v>
      </c>
      <c r="I790" s="3"/>
      <c r="J790" s="3">
        <v>55</v>
      </c>
      <c r="K790" s="3" t="s">
        <v>72</v>
      </c>
      <c r="M790" s="3">
        <v>15</v>
      </c>
    </row>
    <row r="791" customHeight="1" spans="1:13">
      <c r="A791" s="3">
        <v>12027</v>
      </c>
      <c r="D791" s="91" t="s">
        <v>21</v>
      </c>
      <c r="E791" s="91" t="s">
        <v>3714</v>
      </c>
      <c r="F791" s="3">
        <v>1991</v>
      </c>
      <c r="G791" s="3" t="s">
        <v>1802</v>
      </c>
      <c r="H791" s="3" t="s">
        <v>107</v>
      </c>
      <c r="I791" s="3"/>
      <c r="J791" s="3">
        <v>55</v>
      </c>
      <c r="K791" s="3" t="s">
        <v>72</v>
      </c>
      <c r="M791" s="3">
        <v>15</v>
      </c>
    </row>
    <row r="792" customHeight="1" spans="1:13">
      <c r="A792" s="3">
        <v>12028</v>
      </c>
      <c r="D792" s="91" t="s">
        <v>21</v>
      </c>
      <c r="E792" s="91" t="s">
        <v>3715</v>
      </c>
      <c r="F792" s="3">
        <v>1991</v>
      </c>
      <c r="G792" s="3" t="s">
        <v>1802</v>
      </c>
      <c r="H792" s="3" t="s">
        <v>107</v>
      </c>
      <c r="I792" s="3"/>
      <c r="J792" s="3">
        <v>55</v>
      </c>
      <c r="K792" s="3" t="s">
        <v>72</v>
      </c>
      <c r="M792" s="3">
        <v>15</v>
      </c>
    </row>
    <row r="793" customHeight="1" spans="1:13">
      <c r="A793" s="3" t="s">
        <v>2854</v>
      </c>
      <c r="D793" s="91" t="s">
        <v>66</v>
      </c>
      <c r="E793" s="91" t="s">
        <v>3716</v>
      </c>
      <c r="F793" s="3">
        <v>2020</v>
      </c>
      <c r="G793" s="3" t="s">
        <v>62</v>
      </c>
      <c r="H793" s="3" t="s">
        <v>3518</v>
      </c>
      <c r="I793" s="3">
        <v>292</v>
      </c>
      <c r="J793" s="3" t="s">
        <v>105</v>
      </c>
      <c r="K793" s="3" t="s">
        <v>68</v>
      </c>
      <c r="M793" s="3">
        <v>15</v>
      </c>
    </row>
    <row r="794" customHeight="1" spans="1:26">
      <c r="A794" s="262" t="s">
        <v>2854</v>
      </c>
      <c r="B794" s="265"/>
      <c r="C794" s="265"/>
      <c r="D794" s="263" t="s">
        <v>66</v>
      </c>
      <c r="E794" s="263" t="s">
        <v>3717</v>
      </c>
      <c r="F794" s="262">
        <v>2020</v>
      </c>
      <c r="G794" s="262" t="s">
        <v>62</v>
      </c>
      <c r="H794" s="262" t="s">
        <v>3518</v>
      </c>
      <c r="I794" s="262">
        <v>292</v>
      </c>
      <c r="J794" s="262" t="s">
        <v>105</v>
      </c>
      <c r="K794" s="262" t="s">
        <v>68</v>
      </c>
      <c r="L794" s="265"/>
      <c r="M794" s="262">
        <v>15</v>
      </c>
      <c r="N794" s="265"/>
      <c r="O794" s="265"/>
      <c r="P794" s="265"/>
      <c r="Q794" s="265"/>
      <c r="R794" s="265"/>
      <c r="S794" s="265"/>
      <c r="T794" s="265"/>
      <c r="U794" s="265"/>
      <c r="V794" s="265"/>
      <c r="W794" s="265"/>
      <c r="X794" s="265"/>
      <c r="Y794" s="265"/>
      <c r="Z794" s="265"/>
    </row>
    <row r="795" customHeight="1" spans="1:13">
      <c r="A795" s="3" t="s">
        <v>2854</v>
      </c>
      <c r="D795" s="91" t="s">
        <v>21</v>
      </c>
      <c r="E795" s="91" t="s">
        <v>3718</v>
      </c>
      <c r="F795" s="3">
        <v>2020</v>
      </c>
      <c r="G795" s="3" t="s">
        <v>62</v>
      </c>
      <c r="H795" s="3" t="s">
        <v>3518</v>
      </c>
      <c r="I795" s="3">
        <v>292</v>
      </c>
      <c r="J795" s="3" t="s">
        <v>105</v>
      </c>
      <c r="M795" s="3">
        <v>15</v>
      </c>
    </row>
    <row r="796" customHeight="1" spans="1:13">
      <c r="A796" s="3" t="s">
        <v>2854</v>
      </c>
      <c r="D796" s="91" t="s">
        <v>21</v>
      </c>
      <c r="E796" s="91" t="s">
        <v>3719</v>
      </c>
      <c r="F796" s="3">
        <v>2020</v>
      </c>
      <c r="G796" s="3" t="s">
        <v>1974</v>
      </c>
      <c r="H796" s="3" t="s">
        <v>206</v>
      </c>
      <c r="I796" s="3">
        <v>276</v>
      </c>
      <c r="J796" s="3" t="s">
        <v>105</v>
      </c>
      <c r="K796" s="3" t="s">
        <v>30</v>
      </c>
      <c r="M796" s="3">
        <v>15</v>
      </c>
    </row>
    <row r="797" customHeight="1" spans="1:26">
      <c r="A797" s="262" t="s">
        <v>2854</v>
      </c>
      <c r="B797" s="265"/>
      <c r="C797" s="265"/>
      <c r="D797" s="263" t="s">
        <v>66</v>
      </c>
      <c r="E797" s="263" t="s">
        <v>3720</v>
      </c>
      <c r="F797" s="262">
        <v>2020</v>
      </c>
      <c r="G797" s="262" t="s">
        <v>1974</v>
      </c>
      <c r="H797" s="262" t="s">
        <v>206</v>
      </c>
      <c r="I797" s="262">
        <v>276</v>
      </c>
      <c r="J797" s="262" t="s">
        <v>105</v>
      </c>
      <c r="K797" s="262" t="s">
        <v>68</v>
      </c>
      <c r="L797" s="265"/>
      <c r="M797" s="262">
        <v>15</v>
      </c>
      <c r="N797" s="265"/>
      <c r="O797" s="265"/>
      <c r="P797" s="265"/>
      <c r="Q797" s="265"/>
      <c r="R797" s="265"/>
      <c r="S797" s="265"/>
      <c r="T797" s="265"/>
      <c r="U797" s="265"/>
      <c r="V797" s="265"/>
      <c r="W797" s="265"/>
      <c r="X797" s="265"/>
      <c r="Y797" s="265"/>
      <c r="Z797" s="265"/>
    </row>
    <row r="798" customHeight="1" spans="1:13">
      <c r="A798" s="3" t="s">
        <v>2854</v>
      </c>
      <c r="D798" s="91" t="s">
        <v>66</v>
      </c>
      <c r="E798" s="91" t="s">
        <v>3721</v>
      </c>
      <c r="F798" s="3">
        <v>2020</v>
      </c>
      <c r="G798" s="3" t="s">
        <v>1974</v>
      </c>
      <c r="H798" s="3" t="s">
        <v>206</v>
      </c>
      <c r="I798" s="3">
        <v>276</v>
      </c>
      <c r="J798" s="3" t="s">
        <v>105</v>
      </c>
      <c r="K798" s="3" t="s">
        <v>68</v>
      </c>
      <c r="M798" s="3">
        <v>15</v>
      </c>
    </row>
    <row r="799" customHeight="1" spans="1:13">
      <c r="A799" s="3" t="s">
        <v>2854</v>
      </c>
      <c r="D799" s="91" t="s">
        <v>21</v>
      </c>
      <c r="E799" s="91" t="s">
        <v>3722</v>
      </c>
      <c r="F799" s="3">
        <v>1991</v>
      </c>
      <c r="G799" s="3" t="s">
        <v>90</v>
      </c>
      <c r="H799" s="3" t="s">
        <v>107</v>
      </c>
      <c r="I799" s="3">
        <v>671</v>
      </c>
      <c r="J799" s="3" t="s">
        <v>105</v>
      </c>
      <c r="K799" s="3" t="s">
        <v>72</v>
      </c>
      <c r="M799" s="3">
        <v>15</v>
      </c>
    </row>
    <row r="800" customHeight="1" spans="1:13">
      <c r="A800" s="3" t="s">
        <v>2854</v>
      </c>
      <c r="D800" s="91" t="s">
        <v>21</v>
      </c>
      <c r="E800" s="91" t="s">
        <v>3723</v>
      </c>
      <c r="F800" s="3">
        <v>1991</v>
      </c>
      <c r="G800" s="3" t="s">
        <v>1802</v>
      </c>
      <c r="H800" s="3" t="s">
        <v>107</v>
      </c>
      <c r="I800" s="3">
        <v>55</v>
      </c>
      <c r="J800" s="3" t="s">
        <v>105</v>
      </c>
      <c r="K800" s="3" t="s">
        <v>25</v>
      </c>
      <c r="M800" s="3">
        <v>15</v>
      </c>
    </row>
    <row r="801" customHeight="1" spans="1:13">
      <c r="A801" s="3" t="s">
        <v>2854</v>
      </c>
      <c r="D801" s="91" t="s">
        <v>21</v>
      </c>
      <c r="E801" s="91" t="s">
        <v>3724</v>
      </c>
      <c r="F801" s="3">
        <v>1991</v>
      </c>
      <c r="G801" s="3" t="s">
        <v>1802</v>
      </c>
      <c r="H801" s="3" t="s">
        <v>107</v>
      </c>
      <c r="I801" s="3">
        <v>55</v>
      </c>
      <c r="J801" s="3" t="s">
        <v>105</v>
      </c>
      <c r="K801" s="3" t="s">
        <v>25</v>
      </c>
      <c r="M801" s="3">
        <v>15</v>
      </c>
    </row>
    <row r="802" customHeight="1" spans="1:13">
      <c r="A802" s="3" t="s">
        <v>2854</v>
      </c>
      <c r="D802" s="91" t="s">
        <v>21</v>
      </c>
      <c r="E802" s="91" t="s">
        <v>3725</v>
      </c>
      <c r="F802" s="3">
        <v>1991</v>
      </c>
      <c r="G802" s="3" t="s">
        <v>1802</v>
      </c>
      <c r="H802" s="3" t="s">
        <v>107</v>
      </c>
      <c r="I802" s="3">
        <v>55</v>
      </c>
      <c r="J802" s="3" t="s">
        <v>105</v>
      </c>
      <c r="K802" s="3" t="s">
        <v>25</v>
      </c>
      <c r="M802" s="3">
        <v>15</v>
      </c>
    </row>
    <row r="803" customHeight="1" spans="1:13">
      <c r="A803" s="3" t="s">
        <v>2854</v>
      </c>
      <c r="D803" s="163"/>
      <c r="E803" s="91" t="s">
        <v>3726</v>
      </c>
      <c r="F803" s="3">
        <v>1990</v>
      </c>
      <c r="G803" s="3" t="s">
        <v>62</v>
      </c>
      <c r="H803" s="3" t="s">
        <v>91</v>
      </c>
      <c r="I803" s="3">
        <v>414</v>
      </c>
      <c r="J803" s="3" t="s">
        <v>246</v>
      </c>
      <c r="K803" s="3" t="s">
        <v>72</v>
      </c>
      <c r="M803" s="3">
        <v>15</v>
      </c>
    </row>
    <row r="804" customHeight="1" spans="1:13">
      <c r="A804" s="3" t="s">
        <v>2854</v>
      </c>
      <c r="D804" s="163"/>
      <c r="E804" s="91" t="s">
        <v>3727</v>
      </c>
      <c r="F804" s="3">
        <v>1990</v>
      </c>
      <c r="G804" s="3" t="s">
        <v>62</v>
      </c>
      <c r="H804" s="3" t="s">
        <v>91</v>
      </c>
      <c r="I804" s="3">
        <v>414</v>
      </c>
      <c r="J804" s="3" t="s">
        <v>246</v>
      </c>
      <c r="K804" s="3" t="s">
        <v>72</v>
      </c>
      <c r="M804" s="3">
        <v>15</v>
      </c>
    </row>
    <row r="805" customHeight="1" spans="1:13">
      <c r="A805" s="3" t="s">
        <v>2854</v>
      </c>
      <c r="D805" s="163"/>
      <c r="E805" s="91" t="s">
        <v>3728</v>
      </c>
      <c r="F805" s="3">
        <v>1990</v>
      </c>
      <c r="G805" s="3" t="s">
        <v>90</v>
      </c>
      <c r="H805" s="3" t="s">
        <v>91</v>
      </c>
      <c r="I805" s="3">
        <v>663</v>
      </c>
      <c r="J805" s="3" t="s">
        <v>105</v>
      </c>
      <c r="K805" s="3" t="s">
        <v>25</v>
      </c>
      <c r="M805" s="3">
        <v>15</v>
      </c>
    </row>
    <row r="806" customHeight="1" spans="1:26">
      <c r="A806" s="262" t="s">
        <v>2854</v>
      </c>
      <c r="B806" s="265"/>
      <c r="C806" s="265"/>
      <c r="D806" s="266"/>
      <c r="E806" s="263" t="s">
        <v>3729</v>
      </c>
      <c r="F806" s="262">
        <v>1990</v>
      </c>
      <c r="G806" s="262" t="s">
        <v>90</v>
      </c>
      <c r="H806" s="262" t="s">
        <v>91</v>
      </c>
      <c r="I806" s="262">
        <v>663</v>
      </c>
      <c r="J806" s="262" t="s">
        <v>105</v>
      </c>
      <c r="K806" s="262" t="s">
        <v>25</v>
      </c>
      <c r="L806" s="265"/>
      <c r="M806" s="262">
        <v>15</v>
      </c>
      <c r="N806" s="265"/>
      <c r="O806" s="265"/>
      <c r="P806" s="265"/>
      <c r="Q806" s="265"/>
      <c r="R806" s="265"/>
      <c r="S806" s="265"/>
      <c r="T806" s="265"/>
      <c r="U806" s="265"/>
      <c r="V806" s="265"/>
      <c r="W806" s="265"/>
      <c r="X806" s="265"/>
      <c r="Y806" s="265"/>
      <c r="Z806" s="265"/>
    </row>
    <row r="807" customHeight="1" spans="1:13">
      <c r="A807" s="3" t="s">
        <v>2854</v>
      </c>
      <c r="D807" s="163"/>
      <c r="E807" s="91" t="s">
        <v>3730</v>
      </c>
      <c r="F807" s="3">
        <v>1990</v>
      </c>
      <c r="G807" s="3" t="s">
        <v>90</v>
      </c>
      <c r="H807" s="3" t="s">
        <v>91</v>
      </c>
      <c r="I807" s="3">
        <v>663</v>
      </c>
      <c r="J807" s="3" t="s">
        <v>105</v>
      </c>
      <c r="K807" s="3" t="s">
        <v>25</v>
      </c>
      <c r="M807" s="3">
        <v>15</v>
      </c>
    </row>
    <row r="808" customHeight="1" spans="1:13">
      <c r="A808" s="3" t="s">
        <v>2854</v>
      </c>
      <c r="D808" s="163"/>
      <c r="E808" s="91" t="s">
        <v>3731</v>
      </c>
      <c r="F808" s="3">
        <v>1993</v>
      </c>
      <c r="G808" s="3" t="s">
        <v>131</v>
      </c>
      <c r="H808" s="3" t="s">
        <v>193</v>
      </c>
      <c r="I808" s="3">
        <v>707</v>
      </c>
      <c r="J808" s="3" t="s">
        <v>105</v>
      </c>
      <c r="K808" s="3" t="s">
        <v>25</v>
      </c>
      <c r="M808" s="3">
        <v>15</v>
      </c>
    </row>
    <row r="809" customHeight="1" spans="1:13">
      <c r="A809" s="3" t="s">
        <v>2854</v>
      </c>
      <c r="D809" s="163"/>
      <c r="E809" s="91" t="s">
        <v>3732</v>
      </c>
      <c r="F809" s="3">
        <v>1989</v>
      </c>
      <c r="G809" s="3" t="s">
        <v>119</v>
      </c>
      <c r="H809" s="3" t="s">
        <v>193</v>
      </c>
      <c r="I809" s="3">
        <v>33</v>
      </c>
      <c r="J809" s="3" t="s">
        <v>105</v>
      </c>
      <c r="K809" s="3" t="s">
        <v>72</v>
      </c>
      <c r="M809" s="3">
        <v>15</v>
      </c>
    </row>
    <row r="810" customHeight="1" spans="1:13">
      <c r="A810" s="3" t="s">
        <v>2854</v>
      </c>
      <c r="D810" s="163"/>
      <c r="E810" s="91" t="s">
        <v>3733</v>
      </c>
      <c r="F810" s="3">
        <v>2020</v>
      </c>
      <c r="G810" s="3" t="s">
        <v>151</v>
      </c>
      <c r="H810" s="3" t="s">
        <v>46</v>
      </c>
      <c r="I810" s="3">
        <v>11</v>
      </c>
      <c r="J810" s="3" t="s">
        <v>105</v>
      </c>
      <c r="K810" s="3" t="s">
        <v>25</v>
      </c>
      <c r="M810" s="3">
        <v>15</v>
      </c>
    </row>
    <row r="811" customHeight="1" spans="1:13">
      <c r="A811" s="3" t="s">
        <v>2854</v>
      </c>
      <c r="D811" s="163"/>
      <c r="E811" s="91" t="s">
        <v>3734</v>
      </c>
      <c r="F811" s="3">
        <v>1986</v>
      </c>
      <c r="G811" s="3" t="s">
        <v>582</v>
      </c>
      <c r="H811" s="3" t="s">
        <v>190</v>
      </c>
      <c r="I811" s="3">
        <v>38</v>
      </c>
      <c r="J811" s="3" t="s">
        <v>105</v>
      </c>
      <c r="K811" s="3" t="s">
        <v>72</v>
      </c>
      <c r="M811" s="3">
        <v>15</v>
      </c>
    </row>
    <row r="812" customHeight="1" spans="1:26">
      <c r="A812" s="262" t="s">
        <v>2854</v>
      </c>
      <c r="B812" s="265"/>
      <c r="C812" s="265"/>
      <c r="D812" s="266"/>
      <c r="E812" s="263" t="s">
        <v>3735</v>
      </c>
      <c r="F812" s="262">
        <v>1986</v>
      </c>
      <c r="G812" s="262" t="s">
        <v>582</v>
      </c>
      <c r="H812" s="262" t="s">
        <v>190</v>
      </c>
      <c r="I812" s="262">
        <v>38</v>
      </c>
      <c r="J812" s="262" t="s">
        <v>105</v>
      </c>
      <c r="K812" s="262" t="s">
        <v>72</v>
      </c>
      <c r="L812" s="265"/>
      <c r="M812" s="262">
        <v>15</v>
      </c>
      <c r="N812" s="265"/>
      <c r="O812" s="265"/>
      <c r="P812" s="265"/>
      <c r="Q812" s="265"/>
      <c r="R812" s="265"/>
      <c r="S812" s="265"/>
      <c r="T812" s="265"/>
      <c r="U812" s="265"/>
      <c r="V812" s="265"/>
      <c r="W812" s="265"/>
      <c r="X812" s="265"/>
      <c r="Y812" s="265"/>
      <c r="Z812" s="265"/>
    </row>
    <row r="813" customHeight="1" spans="1:13">
      <c r="A813" s="3" t="s">
        <v>2854</v>
      </c>
      <c r="D813" s="163"/>
      <c r="E813" s="91" t="s">
        <v>3736</v>
      </c>
      <c r="F813" s="3">
        <v>1986</v>
      </c>
      <c r="G813" s="3" t="s">
        <v>582</v>
      </c>
      <c r="H813" s="3" t="s">
        <v>190</v>
      </c>
      <c r="I813" s="3">
        <v>38</v>
      </c>
      <c r="J813" s="3" t="s">
        <v>105</v>
      </c>
      <c r="K813" s="3" t="s">
        <v>72</v>
      </c>
      <c r="M813" s="3">
        <v>15</v>
      </c>
    </row>
    <row r="814" customHeight="1" spans="1:13">
      <c r="A814" s="3" t="s">
        <v>2854</v>
      </c>
      <c r="D814" s="91" t="s">
        <v>21</v>
      </c>
      <c r="E814" s="91" t="s">
        <v>3737</v>
      </c>
      <c r="F814" s="3">
        <v>2020</v>
      </c>
      <c r="G814" s="3" t="s">
        <v>62</v>
      </c>
      <c r="H814" s="3" t="s">
        <v>49</v>
      </c>
      <c r="I814" s="3">
        <v>78</v>
      </c>
      <c r="J814" s="3" t="s">
        <v>105</v>
      </c>
      <c r="K814" s="3" t="s">
        <v>25</v>
      </c>
      <c r="M814" s="3">
        <v>15</v>
      </c>
    </row>
    <row r="815" customHeight="1" spans="1:26">
      <c r="A815" s="262" t="s">
        <v>2854</v>
      </c>
      <c r="B815" s="265"/>
      <c r="C815" s="265"/>
      <c r="D815" s="263" t="s">
        <v>21</v>
      </c>
      <c r="E815" s="263" t="s">
        <v>3738</v>
      </c>
      <c r="F815" s="262">
        <v>2020</v>
      </c>
      <c r="G815" s="262" t="s">
        <v>62</v>
      </c>
      <c r="H815" s="262" t="s">
        <v>49</v>
      </c>
      <c r="I815" s="262">
        <v>78</v>
      </c>
      <c r="J815" s="262" t="s">
        <v>105</v>
      </c>
      <c r="K815" s="262" t="s">
        <v>25</v>
      </c>
      <c r="L815" s="265"/>
      <c r="M815" s="262">
        <v>15</v>
      </c>
      <c r="N815" s="265"/>
      <c r="O815" s="265"/>
      <c r="P815" s="265"/>
      <c r="Q815" s="265"/>
      <c r="R815" s="265"/>
      <c r="S815" s="265"/>
      <c r="T815" s="265"/>
      <c r="U815" s="265"/>
      <c r="V815" s="265"/>
      <c r="W815" s="265"/>
      <c r="X815" s="265"/>
      <c r="Y815" s="265"/>
      <c r="Z815" s="265"/>
    </row>
    <row r="816" customHeight="1" spans="1:13">
      <c r="A816" s="3" t="s">
        <v>2854</v>
      </c>
      <c r="D816" s="91" t="s">
        <v>21</v>
      </c>
      <c r="E816" s="91" t="s">
        <v>3739</v>
      </c>
      <c r="F816" s="3">
        <v>2020</v>
      </c>
      <c r="G816" s="3" t="s">
        <v>62</v>
      </c>
      <c r="H816" s="3" t="s">
        <v>49</v>
      </c>
      <c r="I816" s="3">
        <v>78</v>
      </c>
      <c r="J816" s="3" t="s">
        <v>105</v>
      </c>
      <c r="K816" s="3" t="s">
        <v>25</v>
      </c>
      <c r="M816" s="3">
        <v>15</v>
      </c>
    </row>
    <row r="817" customHeight="1" spans="1:13">
      <c r="A817" s="3" t="s">
        <v>2854</v>
      </c>
      <c r="D817" s="91" t="s">
        <v>21</v>
      </c>
      <c r="E817" s="91" t="s">
        <v>3740</v>
      </c>
      <c r="F817" s="3">
        <v>2020</v>
      </c>
      <c r="G817" s="3" t="s">
        <v>62</v>
      </c>
      <c r="H817" s="3" t="s">
        <v>49</v>
      </c>
      <c r="I817" s="3">
        <v>78</v>
      </c>
      <c r="J817" s="3" t="s">
        <v>105</v>
      </c>
      <c r="K817" s="3" t="s">
        <v>25</v>
      </c>
      <c r="M817" s="3">
        <v>15</v>
      </c>
    </row>
    <row r="818" customHeight="1" spans="1:13">
      <c r="A818" s="3" t="s">
        <v>2854</v>
      </c>
      <c r="D818" s="91" t="s">
        <v>21</v>
      </c>
      <c r="E818" s="91" t="s">
        <v>3741</v>
      </c>
      <c r="F818" s="3">
        <v>2019</v>
      </c>
      <c r="G818" s="3" t="s">
        <v>23</v>
      </c>
      <c r="H818" s="3" t="s">
        <v>81</v>
      </c>
      <c r="I818" s="3">
        <v>204</v>
      </c>
      <c r="J818" s="3" t="s">
        <v>105</v>
      </c>
      <c r="K818" s="3" t="s">
        <v>25</v>
      </c>
      <c r="M818" s="3">
        <v>15</v>
      </c>
    </row>
    <row r="819" customHeight="1" spans="1:13">
      <c r="A819" s="3" t="s">
        <v>2854</v>
      </c>
      <c r="D819" s="91" t="s">
        <v>21</v>
      </c>
      <c r="E819" s="91" t="s">
        <v>3742</v>
      </c>
      <c r="F819" s="3">
        <v>2020</v>
      </c>
      <c r="G819" s="3" t="s">
        <v>62</v>
      </c>
      <c r="H819" s="3" t="s">
        <v>49</v>
      </c>
      <c r="I819" s="3">
        <v>78</v>
      </c>
      <c r="J819" s="3" t="s">
        <v>105</v>
      </c>
      <c r="K819" s="3" t="s">
        <v>25</v>
      </c>
      <c r="M819" s="3">
        <v>15</v>
      </c>
    </row>
    <row r="820" customHeight="1" spans="1:13">
      <c r="A820" s="3" t="s">
        <v>2854</v>
      </c>
      <c r="D820" s="91" t="s">
        <v>21</v>
      </c>
      <c r="E820" s="91" t="s">
        <v>3743</v>
      </c>
      <c r="F820" s="3">
        <v>2020</v>
      </c>
      <c r="G820" s="3" t="s">
        <v>62</v>
      </c>
      <c r="H820" s="3" t="s">
        <v>49</v>
      </c>
      <c r="I820" s="3">
        <v>78</v>
      </c>
      <c r="J820" s="3" t="s">
        <v>105</v>
      </c>
      <c r="K820" s="3" t="s">
        <v>25</v>
      </c>
      <c r="M820" s="3">
        <v>15</v>
      </c>
    </row>
    <row r="821" customHeight="1" spans="1:13">
      <c r="A821" s="3" t="s">
        <v>2854</v>
      </c>
      <c r="D821" s="91" t="s">
        <v>21</v>
      </c>
      <c r="E821" s="91" t="s">
        <v>3744</v>
      </c>
      <c r="F821" s="3">
        <v>2020</v>
      </c>
      <c r="G821" s="3" t="s">
        <v>62</v>
      </c>
      <c r="H821" s="3" t="s">
        <v>49</v>
      </c>
      <c r="I821" s="3">
        <v>78</v>
      </c>
      <c r="J821" s="3" t="s">
        <v>105</v>
      </c>
      <c r="K821" s="3" t="s">
        <v>25</v>
      </c>
      <c r="M821" s="3">
        <v>15</v>
      </c>
    </row>
    <row r="822" customHeight="1" spans="1:13">
      <c r="A822" s="3" t="s">
        <v>2854</v>
      </c>
      <c r="D822" s="91" t="s">
        <v>21</v>
      </c>
      <c r="E822" s="91" t="s">
        <v>3745</v>
      </c>
      <c r="F822" s="3">
        <v>1978</v>
      </c>
      <c r="G822" s="3" t="s">
        <v>62</v>
      </c>
      <c r="H822" s="3" t="s">
        <v>3746</v>
      </c>
      <c r="I822" s="3">
        <v>460</v>
      </c>
      <c r="J822" s="3" t="s">
        <v>105</v>
      </c>
      <c r="K822" s="3" t="s">
        <v>72</v>
      </c>
      <c r="M822" s="3">
        <v>15</v>
      </c>
    </row>
    <row r="823" customHeight="1" spans="1:13">
      <c r="A823" s="3" t="s">
        <v>2854</v>
      </c>
      <c r="D823" s="91" t="s">
        <v>21</v>
      </c>
      <c r="E823" s="91" t="s">
        <v>3747</v>
      </c>
      <c r="F823" s="3">
        <v>2010</v>
      </c>
      <c r="G823" s="3" t="s">
        <v>83</v>
      </c>
      <c r="H823" s="3" t="s">
        <v>3748</v>
      </c>
      <c r="I823" s="3" t="s">
        <v>3749</v>
      </c>
      <c r="J823" s="3" t="s">
        <v>3750</v>
      </c>
      <c r="K823" s="3" t="s">
        <v>30</v>
      </c>
      <c r="M823" s="3">
        <v>15</v>
      </c>
    </row>
    <row r="824" customHeight="1" spans="1:13">
      <c r="A824" s="3" t="s">
        <v>2854</v>
      </c>
      <c r="D824" s="91" t="s">
        <v>21</v>
      </c>
      <c r="E824" s="91" t="s">
        <v>3751</v>
      </c>
      <c r="F824" s="3">
        <v>1990</v>
      </c>
      <c r="G824" s="3" t="s">
        <v>62</v>
      </c>
      <c r="H824" s="3" t="s">
        <v>91</v>
      </c>
      <c r="I824" s="3">
        <v>414</v>
      </c>
      <c r="J824" s="3" t="s">
        <v>246</v>
      </c>
      <c r="K824" s="3" t="s">
        <v>72</v>
      </c>
      <c r="M824" s="3">
        <v>15</v>
      </c>
    </row>
    <row r="825" customHeight="1" spans="1:13">
      <c r="A825" s="3" t="s">
        <v>2854</v>
      </c>
      <c r="D825" s="163"/>
      <c r="E825" s="91" t="s">
        <v>3752</v>
      </c>
      <c r="F825" s="3">
        <v>1991</v>
      </c>
      <c r="G825" s="3" t="s">
        <v>90</v>
      </c>
      <c r="H825" s="3" t="s">
        <v>107</v>
      </c>
      <c r="I825" s="3">
        <v>671</v>
      </c>
      <c r="J825" s="3" t="s">
        <v>105</v>
      </c>
      <c r="K825" s="3" t="s">
        <v>72</v>
      </c>
      <c r="M825" s="3">
        <v>15</v>
      </c>
    </row>
    <row r="826" customHeight="1" spans="1:13">
      <c r="A826" s="3" t="s">
        <v>2854</v>
      </c>
      <c r="D826" s="163"/>
      <c r="E826" s="91" t="s">
        <v>3753</v>
      </c>
      <c r="F826" s="3">
        <v>1991</v>
      </c>
      <c r="G826" s="3" t="s">
        <v>90</v>
      </c>
      <c r="H826" s="3" t="s">
        <v>107</v>
      </c>
      <c r="I826" s="3">
        <v>671</v>
      </c>
      <c r="J826" s="3" t="s">
        <v>105</v>
      </c>
      <c r="K826" s="3" t="s">
        <v>72</v>
      </c>
      <c r="M826" s="3">
        <v>15</v>
      </c>
    </row>
    <row r="827" customHeight="1" spans="1:13">
      <c r="A827" s="3" t="s">
        <v>2854</v>
      </c>
      <c r="D827" s="163"/>
      <c r="E827" s="91" t="s">
        <v>3754</v>
      </c>
      <c r="F827" s="3">
        <v>1991</v>
      </c>
      <c r="G827" s="3" t="s">
        <v>90</v>
      </c>
      <c r="H827" s="3" t="s">
        <v>107</v>
      </c>
      <c r="I827" s="3">
        <v>671</v>
      </c>
      <c r="J827" s="3" t="s">
        <v>105</v>
      </c>
      <c r="K827" s="3" t="s">
        <v>72</v>
      </c>
      <c r="M827" s="3">
        <v>15</v>
      </c>
    </row>
    <row r="828" customHeight="1" spans="1:13">
      <c r="A828" s="3" t="s">
        <v>2854</v>
      </c>
      <c r="D828" s="163"/>
      <c r="E828" s="91" t="s">
        <v>3755</v>
      </c>
      <c r="F828" s="3">
        <v>1991</v>
      </c>
      <c r="G828" s="3" t="s">
        <v>90</v>
      </c>
      <c r="H828" s="3" t="s">
        <v>107</v>
      </c>
      <c r="I828" s="3">
        <v>671</v>
      </c>
      <c r="J828" s="3" t="s">
        <v>105</v>
      </c>
      <c r="K828" s="3" t="s">
        <v>72</v>
      </c>
      <c r="M828" s="3">
        <v>15</v>
      </c>
    </row>
    <row r="829" customHeight="1" spans="1:13">
      <c r="A829" s="3" t="s">
        <v>2854</v>
      </c>
      <c r="D829" s="163"/>
      <c r="E829" s="91" t="s">
        <v>3756</v>
      </c>
      <c r="F829" s="3">
        <v>1991</v>
      </c>
      <c r="G829" s="3" t="s">
        <v>90</v>
      </c>
      <c r="H829" s="3" t="s">
        <v>107</v>
      </c>
      <c r="I829" s="3">
        <v>671</v>
      </c>
      <c r="J829" s="3" t="s">
        <v>105</v>
      </c>
      <c r="K829" s="3" t="s">
        <v>72</v>
      </c>
      <c r="M829" s="3">
        <v>15</v>
      </c>
    </row>
    <row r="830" customHeight="1" spans="1:13">
      <c r="A830" s="3" t="s">
        <v>2854</v>
      </c>
      <c r="D830" s="163"/>
      <c r="E830" s="91" t="s">
        <v>3757</v>
      </c>
      <c r="F830" s="3">
        <v>1991</v>
      </c>
      <c r="G830" s="3" t="s">
        <v>90</v>
      </c>
      <c r="H830" s="3" t="s">
        <v>107</v>
      </c>
      <c r="I830" s="3">
        <v>671</v>
      </c>
      <c r="J830" s="3" t="s">
        <v>105</v>
      </c>
      <c r="K830" s="3" t="s">
        <v>72</v>
      </c>
      <c r="M830" s="3">
        <v>15</v>
      </c>
    </row>
    <row r="831" customHeight="1" spans="1:26">
      <c r="A831" s="262" t="s">
        <v>2854</v>
      </c>
      <c r="B831" s="265"/>
      <c r="C831" s="265"/>
      <c r="D831" s="266"/>
      <c r="E831" s="263" t="s">
        <v>3758</v>
      </c>
      <c r="F831" s="262">
        <v>1991</v>
      </c>
      <c r="G831" s="262" t="s">
        <v>90</v>
      </c>
      <c r="H831" s="262" t="s">
        <v>107</v>
      </c>
      <c r="I831" s="262">
        <v>671</v>
      </c>
      <c r="J831" s="262" t="s">
        <v>105</v>
      </c>
      <c r="K831" s="262" t="s">
        <v>72</v>
      </c>
      <c r="L831" s="265"/>
      <c r="M831" s="262">
        <v>15</v>
      </c>
      <c r="N831" s="265"/>
      <c r="O831" s="265"/>
      <c r="P831" s="265"/>
      <c r="Q831" s="265"/>
      <c r="R831" s="265"/>
      <c r="S831" s="265"/>
      <c r="T831" s="265"/>
      <c r="U831" s="265"/>
      <c r="V831" s="265"/>
      <c r="W831" s="265"/>
      <c r="X831" s="265"/>
      <c r="Y831" s="265"/>
      <c r="Z831" s="265"/>
    </row>
    <row r="832" customHeight="1" spans="1:13">
      <c r="A832" s="3" t="s">
        <v>2854</v>
      </c>
      <c r="D832" s="163"/>
      <c r="E832" s="91" t="s">
        <v>3759</v>
      </c>
      <c r="F832" s="3">
        <v>1991</v>
      </c>
      <c r="G832" s="3" t="s">
        <v>90</v>
      </c>
      <c r="H832" s="3" t="s">
        <v>107</v>
      </c>
      <c r="I832" s="3">
        <v>671</v>
      </c>
      <c r="J832" s="3" t="s">
        <v>105</v>
      </c>
      <c r="K832" s="3" t="s">
        <v>72</v>
      </c>
      <c r="M832" s="3">
        <v>15</v>
      </c>
    </row>
    <row r="833" customHeight="1" spans="1:13">
      <c r="A833" s="3" t="s">
        <v>2854</v>
      </c>
      <c r="D833" s="163"/>
      <c r="E833" s="91" t="s">
        <v>3760</v>
      </c>
      <c r="F833" s="3">
        <v>1991</v>
      </c>
      <c r="G833" s="3" t="s">
        <v>90</v>
      </c>
      <c r="H833" s="3" t="s">
        <v>107</v>
      </c>
      <c r="I833" s="3">
        <v>671</v>
      </c>
      <c r="J833" s="3" t="s">
        <v>105</v>
      </c>
      <c r="K833" s="3" t="s">
        <v>72</v>
      </c>
      <c r="M833" s="3">
        <v>15</v>
      </c>
    </row>
    <row r="834" customHeight="1" spans="1:13">
      <c r="A834" s="3" t="s">
        <v>2854</v>
      </c>
      <c r="D834" s="163"/>
      <c r="E834" s="91" t="s">
        <v>3761</v>
      </c>
      <c r="F834" s="3">
        <v>1987</v>
      </c>
      <c r="G834" s="3" t="s">
        <v>62</v>
      </c>
      <c r="H834" s="3" t="s">
        <v>3762</v>
      </c>
      <c r="I834" s="3">
        <v>757</v>
      </c>
      <c r="J834" s="3" t="s">
        <v>105</v>
      </c>
      <c r="K834" s="3" t="s">
        <v>72</v>
      </c>
      <c r="M834" s="3">
        <v>15</v>
      </c>
    </row>
    <row r="835" customHeight="1" spans="1:13">
      <c r="A835" s="3" t="s">
        <v>2854</v>
      </c>
      <c r="D835" s="163"/>
      <c r="E835" s="91" t="s">
        <v>3763</v>
      </c>
      <c r="F835" s="3">
        <v>1987</v>
      </c>
      <c r="G835" s="3" t="s">
        <v>62</v>
      </c>
      <c r="H835" s="3" t="s">
        <v>190</v>
      </c>
      <c r="I835" s="3">
        <v>170</v>
      </c>
      <c r="J835" s="3" t="s">
        <v>398</v>
      </c>
      <c r="K835" s="3" t="s">
        <v>72</v>
      </c>
      <c r="M835" s="3">
        <v>15</v>
      </c>
    </row>
    <row r="836" customHeight="1" spans="1:13">
      <c r="A836" s="162" t="e">
        <f>#REF!+1</f>
        <v>#REF!</v>
      </c>
      <c r="D836" s="91" t="s">
        <v>21</v>
      </c>
      <c r="E836" s="91" t="s">
        <v>3764</v>
      </c>
      <c r="F836" s="3">
        <v>1999</v>
      </c>
      <c r="G836" s="3" t="s">
        <v>3765</v>
      </c>
      <c r="H836" s="3" t="s">
        <v>3766</v>
      </c>
      <c r="I836" s="3"/>
      <c r="J836" s="3">
        <v>21</v>
      </c>
      <c r="K836" s="3" t="s">
        <v>2716</v>
      </c>
      <c r="M836" s="3">
        <v>0</v>
      </c>
    </row>
    <row r="837" customHeight="1" spans="1:13">
      <c r="A837" s="162" t="e">
        <f t="shared" ref="A837:A845" si="44">A836+1</f>
        <v>#REF!</v>
      </c>
      <c r="D837" s="91" t="s">
        <v>21</v>
      </c>
      <c r="E837" s="91" t="s">
        <v>3767</v>
      </c>
      <c r="F837" s="3">
        <v>2000</v>
      </c>
      <c r="G837" s="3" t="s">
        <v>3768</v>
      </c>
      <c r="H837" s="3" t="s">
        <v>3769</v>
      </c>
      <c r="I837" s="3"/>
      <c r="J837" s="3">
        <v>63</v>
      </c>
      <c r="K837" s="3" t="s">
        <v>1138</v>
      </c>
      <c r="M837" s="3">
        <v>5</v>
      </c>
    </row>
    <row r="838" customHeight="1" spans="1:13">
      <c r="A838" s="162" t="e">
        <f t="shared" si="44"/>
        <v>#REF!</v>
      </c>
      <c r="D838" s="91" t="s">
        <v>21</v>
      </c>
      <c r="E838" s="91" t="s">
        <v>3770</v>
      </c>
      <c r="F838" s="3">
        <v>2000</v>
      </c>
      <c r="G838" s="3" t="s">
        <v>3768</v>
      </c>
      <c r="H838" s="3" t="s">
        <v>3771</v>
      </c>
      <c r="I838" s="3"/>
      <c r="J838" s="3">
        <v>66</v>
      </c>
      <c r="K838" s="3" t="s">
        <v>72</v>
      </c>
      <c r="M838" s="3">
        <v>5</v>
      </c>
    </row>
    <row r="839" customHeight="1" spans="1:13">
      <c r="A839" s="162" t="e">
        <f t="shared" si="44"/>
        <v>#REF!</v>
      </c>
      <c r="D839" s="91" t="s">
        <v>21</v>
      </c>
      <c r="E839" s="91" t="s">
        <v>3772</v>
      </c>
      <c r="F839" s="3">
        <v>2000</v>
      </c>
      <c r="G839" s="3" t="s">
        <v>3768</v>
      </c>
      <c r="H839" s="3" t="s">
        <v>3769</v>
      </c>
      <c r="I839" s="3"/>
      <c r="J839" s="3">
        <v>63</v>
      </c>
      <c r="K839" s="3" t="s">
        <v>1138</v>
      </c>
      <c r="M839" s="3">
        <v>5</v>
      </c>
    </row>
    <row r="840" customHeight="1" spans="1:13">
      <c r="A840" s="162" t="e">
        <f t="shared" si="44"/>
        <v>#REF!</v>
      </c>
      <c r="D840" s="91" t="s">
        <v>21</v>
      </c>
      <c r="E840" s="91" t="s">
        <v>3773</v>
      </c>
      <c r="F840" s="3">
        <v>2000</v>
      </c>
      <c r="G840" s="3" t="s">
        <v>3768</v>
      </c>
      <c r="H840" s="3" t="s">
        <v>3769</v>
      </c>
      <c r="I840" s="3"/>
      <c r="J840" s="3">
        <v>63</v>
      </c>
      <c r="K840" s="3" t="s">
        <v>1138</v>
      </c>
      <c r="M840" s="3">
        <v>5</v>
      </c>
    </row>
    <row r="841" customHeight="1" spans="1:13">
      <c r="A841" s="162" t="e">
        <f t="shared" si="44"/>
        <v>#REF!</v>
      </c>
      <c r="D841" s="91" t="s">
        <v>21</v>
      </c>
      <c r="E841" s="91" t="s">
        <v>3774</v>
      </c>
      <c r="F841" s="3">
        <v>2000</v>
      </c>
      <c r="G841" s="3" t="s">
        <v>3768</v>
      </c>
      <c r="H841" s="3" t="s">
        <v>3775</v>
      </c>
      <c r="I841" s="3"/>
      <c r="J841" s="3">
        <v>79</v>
      </c>
      <c r="K841" s="3" t="s">
        <v>520</v>
      </c>
      <c r="M841" s="3">
        <v>5</v>
      </c>
    </row>
    <row r="842" customHeight="1" spans="1:13">
      <c r="A842" s="162" t="e">
        <f t="shared" si="44"/>
        <v>#REF!</v>
      </c>
      <c r="D842" s="91" t="s">
        <v>21</v>
      </c>
      <c r="E842" s="91" t="s">
        <v>3776</v>
      </c>
      <c r="F842" s="3">
        <v>1999</v>
      </c>
      <c r="G842" s="3" t="s">
        <v>3777</v>
      </c>
      <c r="H842" s="3" t="s">
        <v>3778</v>
      </c>
      <c r="I842" s="3"/>
      <c r="J842" s="3">
        <v>32</v>
      </c>
      <c r="K842" s="3" t="s">
        <v>72</v>
      </c>
      <c r="M842" s="3">
        <v>5</v>
      </c>
    </row>
    <row r="843" customHeight="1" spans="1:13">
      <c r="A843" s="162" t="e">
        <f t="shared" si="44"/>
        <v>#REF!</v>
      </c>
      <c r="D843" s="91" t="s">
        <v>21</v>
      </c>
      <c r="E843" s="91" t="s">
        <v>3779</v>
      </c>
      <c r="F843" s="3">
        <v>1999</v>
      </c>
      <c r="G843" s="3" t="s">
        <v>3777</v>
      </c>
      <c r="H843" s="3" t="s">
        <v>3778</v>
      </c>
      <c r="I843" s="3"/>
      <c r="J843" s="3">
        <v>32</v>
      </c>
      <c r="K843" s="3" t="s">
        <v>72</v>
      </c>
      <c r="M843" s="3">
        <v>5</v>
      </c>
    </row>
    <row r="844" customHeight="1" spans="1:13">
      <c r="A844" s="162" t="e">
        <f t="shared" si="44"/>
        <v>#REF!</v>
      </c>
      <c r="D844" s="91" t="s">
        <v>21</v>
      </c>
      <c r="E844" s="91" t="s">
        <v>3780</v>
      </c>
      <c r="F844" s="3">
        <v>2000</v>
      </c>
      <c r="G844" s="3" t="s">
        <v>3768</v>
      </c>
      <c r="H844" s="3" t="s">
        <v>3781</v>
      </c>
      <c r="I844" s="3"/>
      <c r="J844" s="3">
        <v>54</v>
      </c>
      <c r="K844" s="3" t="s">
        <v>520</v>
      </c>
      <c r="M844" s="3">
        <v>5</v>
      </c>
    </row>
    <row r="845" customHeight="1" spans="1:13">
      <c r="A845" s="162" t="e">
        <f t="shared" si="44"/>
        <v>#REF!</v>
      </c>
      <c r="D845" s="91" t="s">
        <v>21</v>
      </c>
      <c r="E845" s="91" t="s">
        <v>3782</v>
      </c>
      <c r="F845" s="3">
        <v>1999</v>
      </c>
      <c r="G845" s="3" t="s">
        <v>3783</v>
      </c>
      <c r="H845" s="3" t="s">
        <v>3784</v>
      </c>
      <c r="I845" s="3"/>
      <c r="J845" s="3">
        <v>60</v>
      </c>
      <c r="K845" s="3" t="s">
        <v>520</v>
      </c>
      <c r="M845" s="3">
        <v>5</v>
      </c>
    </row>
    <row r="846" customHeight="1" spans="1:13">
      <c r="A846" s="3">
        <v>11429</v>
      </c>
      <c r="D846" s="91" t="s">
        <v>21</v>
      </c>
      <c r="E846" s="91" t="s">
        <v>3785</v>
      </c>
      <c r="F846" s="3">
        <v>1999</v>
      </c>
      <c r="G846" s="3" t="s">
        <v>3786</v>
      </c>
      <c r="H846" s="3" t="s">
        <v>3787</v>
      </c>
      <c r="I846" s="3"/>
      <c r="J846" s="3">
        <v>4</v>
      </c>
      <c r="K846" s="3" t="s">
        <v>1138</v>
      </c>
      <c r="M846" s="3">
        <v>5</v>
      </c>
    </row>
    <row r="847" customHeight="1" spans="1:13">
      <c r="A847" s="3">
        <v>11468</v>
      </c>
      <c r="D847" s="91" t="s">
        <v>21</v>
      </c>
      <c r="E847" s="91" t="s">
        <v>3788</v>
      </c>
      <c r="F847" s="3">
        <v>1999</v>
      </c>
      <c r="G847" s="3" t="s">
        <v>3783</v>
      </c>
      <c r="H847" s="3" t="s">
        <v>3789</v>
      </c>
      <c r="I847" s="3"/>
      <c r="J847" s="3">
        <v>53</v>
      </c>
      <c r="K847" s="3" t="s">
        <v>666</v>
      </c>
      <c r="M847" s="3">
        <v>5</v>
      </c>
    </row>
    <row r="848" customHeight="1" spans="1:13">
      <c r="A848" s="3">
        <v>11469</v>
      </c>
      <c r="D848" s="91" t="s">
        <v>21</v>
      </c>
      <c r="E848" s="91" t="s">
        <v>3790</v>
      </c>
      <c r="F848" s="3">
        <v>1999</v>
      </c>
      <c r="G848" s="3" t="s">
        <v>3783</v>
      </c>
      <c r="H848" s="3" t="s">
        <v>3791</v>
      </c>
      <c r="I848" s="3" t="s">
        <v>88</v>
      </c>
      <c r="J848" s="3">
        <v>64</v>
      </c>
      <c r="K848" s="3" t="s">
        <v>520</v>
      </c>
      <c r="M848" s="3">
        <v>5</v>
      </c>
    </row>
    <row r="849" customHeight="1" spans="1:13">
      <c r="A849" s="3">
        <v>11476</v>
      </c>
      <c r="D849" s="91" t="s">
        <v>21</v>
      </c>
      <c r="E849" s="91" t="s">
        <v>3792</v>
      </c>
      <c r="F849" s="3">
        <v>2000</v>
      </c>
      <c r="G849" s="3" t="s">
        <v>3768</v>
      </c>
      <c r="H849" s="3" t="s">
        <v>3769</v>
      </c>
      <c r="I849" s="3"/>
      <c r="J849" s="3">
        <v>63</v>
      </c>
      <c r="K849" s="3" t="s">
        <v>520</v>
      </c>
      <c r="M849" s="3">
        <v>5</v>
      </c>
    </row>
    <row r="850" customHeight="1" spans="1:13">
      <c r="A850" s="3">
        <v>11477</v>
      </c>
      <c r="D850" s="91" t="s">
        <v>21</v>
      </c>
      <c r="E850" s="91" t="s">
        <v>3793</v>
      </c>
      <c r="F850" s="3">
        <v>2000</v>
      </c>
      <c r="G850" s="3" t="s">
        <v>3768</v>
      </c>
      <c r="H850" s="3" t="s">
        <v>3794</v>
      </c>
      <c r="I850" s="3"/>
      <c r="J850" s="3">
        <v>78</v>
      </c>
      <c r="K850" s="3" t="s">
        <v>666</v>
      </c>
      <c r="M850" s="3">
        <v>5</v>
      </c>
    </row>
    <row r="851" customHeight="1" spans="1:13">
      <c r="A851" s="3">
        <v>11498</v>
      </c>
      <c r="D851" s="91" t="s">
        <v>21</v>
      </c>
      <c r="E851" s="91" t="s">
        <v>3795</v>
      </c>
      <c r="F851" s="3">
        <v>2000</v>
      </c>
      <c r="G851" s="3" t="s">
        <v>3768</v>
      </c>
      <c r="H851" s="3" t="s">
        <v>3775</v>
      </c>
      <c r="I851" s="3"/>
      <c r="J851" s="3">
        <v>79</v>
      </c>
      <c r="K851" s="3" t="s">
        <v>1138</v>
      </c>
      <c r="M851" s="3">
        <v>5</v>
      </c>
    </row>
    <row r="852" customHeight="1" spans="1:13">
      <c r="A852" s="3">
        <v>11514</v>
      </c>
      <c r="D852" s="91" t="s">
        <v>21</v>
      </c>
      <c r="E852" s="91" t="s">
        <v>3796</v>
      </c>
      <c r="F852" s="3">
        <v>2000</v>
      </c>
      <c r="G852" s="3" t="s">
        <v>3797</v>
      </c>
      <c r="H852" s="3" t="s">
        <v>3798</v>
      </c>
      <c r="I852" s="3" t="s">
        <v>88</v>
      </c>
      <c r="J852" s="3">
        <v>34</v>
      </c>
      <c r="K852" s="3" t="s">
        <v>520</v>
      </c>
      <c r="M852" s="3">
        <v>5</v>
      </c>
    </row>
    <row r="853" customHeight="1" spans="1:13">
      <c r="A853" s="3">
        <v>11528</v>
      </c>
      <c r="D853" s="91" t="s">
        <v>21</v>
      </c>
      <c r="E853" s="91" t="s">
        <v>3799</v>
      </c>
      <c r="F853" s="3">
        <v>2000</v>
      </c>
      <c r="G853" s="3" t="s">
        <v>3768</v>
      </c>
      <c r="H853" s="3" t="s">
        <v>3769</v>
      </c>
      <c r="I853" s="3"/>
      <c r="J853" s="3">
        <v>63</v>
      </c>
      <c r="K853" s="3" t="s">
        <v>1138</v>
      </c>
      <c r="M853" s="3">
        <v>5</v>
      </c>
    </row>
    <row r="854" customHeight="1" spans="1:13">
      <c r="A854" s="3">
        <v>11529</v>
      </c>
      <c r="D854" s="91" t="s">
        <v>21</v>
      </c>
      <c r="E854" s="91" t="s">
        <v>3800</v>
      </c>
      <c r="F854" s="3">
        <v>2000</v>
      </c>
      <c r="G854" s="3" t="s">
        <v>3768</v>
      </c>
      <c r="H854" s="3" t="s">
        <v>3771</v>
      </c>
      <c r="I854" s="3"/>
      <c r="J854" s="3">
        <v>66</v>
      </c>
      <c r="K854" s="3" t="s">
        <v>666</v>
      </c>
      <c r="M854" s="3">
        <v>5</v>
      </c>
    </row>
    <row r="855" customHeight="1" spans="1:13">
      <c r="A855" s="3">
        <v>11532</v>
      </c>
      <c r="D855" s="91" t="s">
        <v>21</v>
      </c>
      <c r="E855" s="91" t="s">
        <v>3801</v>
      </c>
      <c r="F855" s="3">
        <v>2000</v>
      </c>
      <c r="G855" s="3" t="s">
        <v>3768</v>
      </c>
      <c r="H855" s="3" t="s">
        <v>3802</v>
      </c>
      <c r="I855" s="3"/>
      <c r="J855" s="3">
        <v>76</v>
      </c>
      <c r="K855" s="3" t="s">
        <v>520</v>
      </c>
      <c r="M855" s="3">
        <v>5</v>
      </c>
    </row>
    <row r="856" customHeight="1" spans="1:13">
      <c r="A856" s="3">
        <v>11537</v>
      </c>
      <c r="D856" s="91" t="s">
        <v>21</v>
      </c>
      <c r="E856" s="91" t="s">
        <v>3803</v>
      </c>
      <c r="F856" s="3">
        <v>2000</v>
      </c>
      <c r="G856" s="3" t="s">
        <v>3768</v>
      </c>
      <c r="H856" s="3" t="s">
        <v>3804</v>
      </c>
      <c r="I856" s="3"/>
      <c r="J856" s="3">
        <v>45</v>
      </c>
      <c r="K856" s="3" t="s">
        <v>1138</v>
      </c>
      <c r="M856" s="3">
        <v>5</v>
      </c>
    </row>
    <row r="857" customHeight="1" spans="1:13">
      <c r="A857" s="3">
        <v>11554</v>
      </c>
      <c r="D857" s="91" t="s">
        <v>21</v>
      </c>
      <c r="E857" s="91" t="s">
        <v>3805</v>
      </c>
      <c r="F857" s="3">
        <v>2000</v>
      </c>
      <c r="G857" s="3" t="s">
        <v>3768</v>
      </c>
      <c r="H857" s="3" t="s">
        <v>3806</v>
      </c>
      <c r="I857" s="3"/>
      <c r="J857" s="3">
        <v>76</v>
      </c>
      <c r="K857" s="3" t="s">
        <v>1138</v>
      </c>
      <c r="M857" s="3">
        <v>5</v>
      </c>
    </row>
    <row r="858" customHeight="1" spans="1:13">
      <c r="A858" s="3">
        <v>11566</v>
      </c>
      <c r="D858" s="91" t="s">
        <v>21</v>
      </c>
      <c r="E858" s="91" t="s">
        <v>3807</v>
      </c>
      <c r="F858" s="3">
        <v>1999</v>
      </c>
      <c r="G858" s="3" t="s">
        <v>3765</v>
      </c>
      <c r="H858" s="3" t="s">
        <v>3808</v>
      </c>
      <c r="I858" s="3"/>
      <c r="J858" s="3">
        <v>72</v>
      </c>
      <c r="K858" s="3" t="s">
        <v>1138</v>
      </c>
      <c r="M858" s="3">
        <v>5</v>
      </c>
    </row>
    <row r="859" customHeight="1" spans="1:13">
      <c r="A859" s="3">
        <v>11581</v>
      </c>
      <c r="D859" s="91" t="s">
        <v>21</v>
      </c>
      <c r="E859" s="91" t="s">
        <v>3809</v>
      </c>
      <c r="F859" s="3">
        <v>1999</v>
      </c>
      <c r="G859" s="3" t="s">
        <v>3765</v>
      </c>
      <c r="H859" s="3" t="s">
        <v>3810</v>
      </c>
      <c r="I859" s="3"/>
      <c r="J859" s="3">
        <v>74</v>
      </c>
      <c r="K859" s="3" t="s">
        <v>666</v>
      </c>
      <c r="M859" s="3">
        <v>5</v>
      </c>
    </row>
    <row r="860" customHeight="1" spans="1:13">
      <c r="A860" s="3">
        <v>11590</v>
      </c>
      <c r="D860" s="91" t="s">
        <v>21</v>
      </c>
      <c r="E860" s="91" t="s">
        <v>3811</v>
      </c>
      <c r="F860" s="3">
        <v>1999</v>
      </c>
      <c r="G860" s="3" t="s">
        <v>3765</v>
      </c>
      <c r="H860" s="3" t="s">
        <v>3808</v>
      </c>
      <c r="I860" s="3"/>
      <c r="J860" s="3">
        <v>72</v>
      </c>
      <c r="K860" s="3" t="s">
        <v>1138</v>
      </c>
      <c r="M860" s="3">
        <v>5</v>
      </c>
    </row>
    <row r="861" customHeight="1" spans="1:13">
      <c r="A861" s="3">
        <v>11591</v>
      </c>
      <c r="D861" s="91" t="s">
        <v>21</v>
      </c>
      <c r="E861" s="91" t="s">
        <v>3812</v>
      </c>
      <c r="F861" s="3">
        <v>1999</v>
      </c>
      <c r="G861" s="3" t="s">
        <v>3783</v>
      </c>
      <c r="H861" s="3" t="s">
        <v>3813</v>
      </c>
      <c r="I861" s="3"/>
      <c r="J861" s="3">
        <v>63</v>
      </c>
      <c r="K861" s="3" t="s">
        <v>666</v>
      </c>
      <c r="M861" s="3">
        <v>5</v>
      </c>
    </row>
    <row r="862" customHeight="1" spans="1:13">
      <c r="A862" s="3">
        <v>11594</v>
      </c>
      <c r="D862" s="91" t="s">
        <v>21</v>
      </c>
      <c r="E862" s="91" t="s">
        <v>3814</v>
      </c>
      <c r="F862" s="3">
        <v>1999</v>
      </c>
      <c r="G862" s="3" t="s">
        <v>3783</v>
      </c>
      <c r="H862" s="3" t="s">
        <v>3815</v>
      </c>
      <c r="I862" s="3"/>
      <c r="J862" s="3">
        <v>48</v>
      </c>
      <c r="K862" s="3" t="s">
        <v>1138</v>
      </c>
      <c r="M862" s="3">
        <v>5</v>
      </c>
    </row>
    <row r="863" customHeight="1" spans="1:13">
      <c r="A863" s="3">
        <v>11595</v>
      </c>
      <c r="D863" s="91" t="s">
        <v>21</v>
      </c>
      <c r="E863" s="91" t="s">
        <v>3816</v>
      </c>
      <c r="F863" s="3">
        <v>1999</v>
      </c>
      <c r="G863" s="3" t="s">
        <v>3783</v>
      </c>
      <c r="H863" s="3" t="s">
        <v>3815</v>
      </c>
      <c r="I863" s="3"/>
      <c r="J863" s="3">
        <v>48</v>
      </c>
      <c r="K863" s="3" t="s">
        <v>3817</v>
      </c>
      <c r="M863" s="3">
        <v>5</v>
      </c>
    </row>
    <row r="864" customHeight="1" spans="1:13">
      <c r="A864" s="3">
        <v>11598</v>
      </c>
      <c r="D864" s="91" t="s">
        <v>21</v>
      </c>
      <c r="E864" s="91" t="s">
        <v>3818</v>
      </c>
      <c r="F864" s="3">
        <v>1999</v>
      </c>
      <c r="G864" s="3" t="s">
        <v>3777</v>
      </c>
      <c r="H864" s="3" t="s">
        <v>3778</v>
      </c>
      <c r="I864" s="3"/>
      <c r="J864" s="3">
        <v>32</v>
      </c>
      <c r="K864" s="3" t="s">
        <v>72</v>
      </c>
      <c r="M864" s="3">
        <v>5</v>
      </c>
    </row>
    <row r="865" customHeight="1" spans="1:13">
      <c r="A865" s="3">
        <v>11629</v>
      </c>
      <c r="D865" s="91" t="s">
        <v>21</v>
      </c>
      <c r="E865" s="91" t="s">
        <v>3819</v>
      </c>
      <c r="F865" s="3">
        <v>1999</v>
      </c>
      <c r="G865" s="3" t="s">
        <v>3783</v>
      </c>
      <c r="H865" s="3" t="s">
        <v>3820</v>
      </c>
      <c r="I865" s="3"/>
      <c r="J865" s="3">
        <v>26</v>
      </c>
      <c r="K865" s="3" t="s">
        <v>1138</v>
      </c>
      <c r="M865" s="3">
        <v>5</v>
      </c>
    </row>
    <row r="866" customHeight="1" spans="1:13">
      <c r="A866" s="3">
        <v>11641</v>
      </c>
      <c r="D866" s="91" t="s">
        <v>21</v>
      </c>
      <c r="E866" s="91" t="s">
        <v>3821</v>
      </c>
      <c r="F866" s="3">
        <v>1999</v>
      </c>
      <c r="G866" s="3" t="s">
        <v>3783</v>
      </c>
      <c r="H866" s="3" t="s">
        <v>3813</v>
      </c>
      <c r="I866" s="3"/>
      <c r="J866" s="3">
        <v>63</v>
      </c>
      <c r="K866" s="3" t="s">
        <v>666</v>
      </c>
      <c r="M866" s="3">
        <v>5</v>
      </c>
    </row>
    <row r="867" customHeight="1" spans="1:13">
      <c r="A867" s="3">
        <v>11642</v>
      </c>
      <c r="D867" s="91" t="s">
        <v>21</v>
      </c>
      <c r="E867" s="91" t="s">
        <v>3822</v>
      </c>
      <c r="F867" s="3">
        <v>2000</v>
      </c>
      <c r="G867" s="3" t="s">
        <v>3768</v>
      </c>
      <c r="H867" s="3" t="s">
        <v>3804</v>
      </c>
      <c r="I867" s="3"/>
      <c r="J867" s="3">
        <v>45</v>
      </c>
      <c r="K867" s="3" t="s">
        <v>1138</v>
      </c>
      <c r="M867" s="3">
        <v>5</v>
      </c>
    </row>
    <row r="868" customHeight="1" spans="1:13">
      <c r="A868" s="3">
        <v>11646</v>
      </c>
      <c r="D868" s="91" t="s">
        <v>21</v>
      </c>
      <c r="E868" s="91" t="s">
        <v>3823</v>
      </c>
      <c r="F868" s="3">
        <v>1999</v>
      </c>
      <c r="G868" s="3" t="s">
        <v>3765</v>
      </c>
      <c r="H868" s="3" t="s">
        <v>3824</v>
      </c>
      <c r="I868" s="3" t="s">
        <v>3825</v>
      </c>
      <c r="J868" s="3">
        <v>40</v>
      </c>
      <c r="K868" s="3" t="s">
        <v>763</v>
      </c>
      <c r="M868" s="3">
        <v>5</v>
      </c>
    </row>
    <row r="869" customHeight="1" spans="1:13">
      <c r="A869" s="3">
        <v>11649</v>
      </c>
      <c r="D869" s="91" t="s">
        <v>21</v>
      </c>
      <c r="E869" s="91" t="s">
        <v>3826</v>
      </c>
      <c r="F869" s="3">
        <v>2000</v>
      </c>
      <c r="G869" s="3" t="s">
        <v>3768</v>
      </c>
      <c r="H869" s="3" t="s">
        <v>3827</v>
      </c>
      <c r="I869" s="3"/>
      <c r="J869" s="3">
        <v>76</v>
      </c>
      <c r="K869" s="3" t="s">
        <v>1138</v>
      </c>
      <c r="M869" s="3">
        <v>5</v>
      </c>
    </row>
    <row r="870" customHeight="1" spans="1:13">
      <c r="A870" s="3">
        <v>11661</v>
      </c>
      <c r="D870" s="91" t="s">
        <v>21</v>
      </c>
      <c r="E870" s="91" t="s">
        <v>3828</v>
      </c>
      <c r="F870" s="3">
        <v>2000</v>
      </c>
      <c r="G870" s="3" t="s">
        <v>3768</v>
      </c>
      <c r="H870" s="3" t="s">
        <v>3829</v>
      </c>
      <c r="I870" s="3"/>
      <c r="J870" s="3">
        <v>77</v>
      </c>
      <c r="K870" s="3" t="s">
        <v>763</v>
      </c>
      <c r="M870" s="3">
        <v>5</v>
      </c>
    </row>
    <row r="871" customHeight="1" spans="1:13">
      <c r="A871" s="3">
        <v>11671</v>
      </c>
      <c r="D871" s="91" t="s">
        <v>21</v>
      </c>
      <c r="E871" s="91" t="s">
        <v>3830</v>
      </c>
      <c r="F871" s="3">
        <v>2000</v>
      </c>
      <c r="G871" s="3" t="s">
        <v>3768</v>
      </c>
      <c r="H871" s="3" t="s">
        <v>3831</v>
      </c>
      <c r="I871" s="3" t="s">
        <v>88</v>
      </c>
      <c r="J871" s="3">
        <v>70</v>
      </c>
      <c r="K871" s="3" t="s">
        <v>1138</v>
      </c>
      <c r="M871" s="3">
        <v>5</v>
      </c>
    </row>
    <row r="872" customHeight="1" spans="1:13">
      <c r="A872" s="3">
        <v>11681</v>
      </c>
      <c r="D872" s="91" t="s">
        <v>21</v>
      </c>
      <c r="E872" s="91" t="s">
        <v>3832</v>
      </c>
      <c r="F872" s="3">
        <v>1999</v>
      </c>
      <c r="G872" s="3" t="s">
        <v>3765</v>
      </c>
      <c r="H872" s="3" t="s">
        <v>3833</v>
      </c>
      <c r="I872" s="3"/>
      <c r="J872" s="3">
        <v>71</v>
      </c>
      <c r="K872" s="3" t="s">
        <v>2716</v>
      </c>
      <c r="M872" s="3">
        <v>5</v>
      </c>
    </row>
    <row r="873" customHeight="1" spans="1:13">
      <c r="A873" s="162">
        <f t="shared" ref="A873:A896" si="45">A872+1</f>
        <v>11682</v>
      </c>
      <c r="D873" s="91" t="s">
        <v>21</v>
      </c>
      <c r="E873" s="91" t="s">
        <v>3834</v>
      </c>
      <c r="F873" s="3">
        <v>1999</v>
      </c>
      <c r="G873" s="3" t="s">
        <v>3765</v>
      </c>
      <c r="H873" s="3" t="s">
        <v>3835</v>
      </c>
      <c r="I873" s="3" t="s">
        <v>88</v>
      </c>
      <c r="J873" s="3">
        <v>33</v>
      </c>
      <c r="K873" s="3" t="s">
        <v>666</v>
      </c>
      <c r="M873" s="3">
        <v>10</v>
      </c>
    </row>
    <row r="874" customHeight="1" spans="1:13">
      <c r="A874" s="162">
        <f t="shared" si="45"/>
        <v>11683</v>
      </c>
      <c r="D874" s="91" t="s">
        <v>21</v>
      </c>
      <c r="E874" s="91" t="s">
        <v>3836</v>
      </c>
      <c r="F874" s="3">
        <v>1999</v>
      </c>
      <c r="G874" s="3" t="s">
        <v>3765</v>
      </c>
      <c r="H874" s="3" t="s">
        <v>3837</v>
      </c>
      <c r="I874" s="3" t="s">
        <v>3838</v>
      </c>
      <c r="J874" s="3">
        <v>6</v>
      </c>
      <c r="K874" s="3" t="s">
        <v>520</v>
      </c>
      <c r="M874" s="3">
        <v>10</v>
      </c>
    </row>
    <row r="875" customHeight="1" spans="1:13">
      <c r="A875" s="162">
        <f t="shared" si="45"/>
        <v>11684</v>
      </c>
      <c r="D875" s="91" t="s">
        <v>21</v>
      </c>
      <c r="E875" s="91" t="s">
        <v>3839</v>
      </c>
      <c r="F875" s="3">
        <v>2000</v>
      </c>
      <c r="G875" s="3" t="s">
        <v>3765</v>
      </c>
      <c r="H875" s="3" t="s">
        <v>3831</v>
      </c>
      <c r="I875" s="3"/>
      <c r="J875" s="3">
        <v>70</v>
      </c>
      <c r="K875" s="3" t="s">
        <v>72</v>
      </c>
      <c r="M875" s="3">
        <v>10</v>
      </c>
    </row>
    <row r="876" customHeight="1" spans="1:13">
      <c r="A876" s="162">
        <f t="shared" si="45"/>
        <v>11685</v>
      </c>
      <c r="D876" s="91" t="s">
        <v>21</v>
      </c>
      <c r="E876" s="91" t="s">
        <v>3840</v>
      </c>
      <c r="F876" s="3">
        <v>2000</v>
      </c>
      <c r="G876" s="3" t="s">
        <v>3765</v>
      </c>
      <c r="H876" s="3" t="s">
        <v>3841</v>
      </c>
      <c r="I876" s="3"/>
      <c r="J876" s="3">
        <v>58</v>
      </c>
      <c r="K876" s="3" t="s">
        <v>72</v>
      </c>
      <c r="M876" s="3">
        <v>10</v>
      </c>
    </row>
    <row r="877" customHeight="1" spans="1:13">
      <c r="A877" s="162">
        <f t="shared" si="45"/>
        <v>11686</v>
      </c>
      <c r="D877" s="91" t="s">
        <v>21</v>
      </c>
      <c r="E877" s="91" t="s">
        <v>3842</v>
      </c>
      <c r="F877" s="3">
        <v>1997</v>
      </c>
      <c r="G877" s="3" t="s">
        <v>3843</v>
      </c>
      <c r="H877" s="3" t="s">
        <v>3844</v>
      </c>
      <c r="I877" s="3"/>
      <c r="J877" s="3">
        <v>8</v>
      </c>
      <c r="K877" s="3" t="s">
        <v>72</v>
      </c>
      <c r="M877" s="3">
        <v>10</v>
      </c>
    </row>
    <row r="878" customHeight="1" spans="1:13">
      <c r="A878" s="162">
        <f t="shared" si="45"/>
        <v>11687</v>
      </c>
      <c r="D878" s="91" t="s">
        <v>21</v>
      </c>
      <c r="E878" s="91" t="s">
        <v>3845</v>
      </c>
      <c r="F878" s="3">
        <v>1999</v>
      </c>
      <c r="G878" s="3" t="s">
        <v>3765</v>
      </c>
      <c r="H878" s="3" t="s">
        <v>3835</v>
      </c>
      <c r="I878" s="3" t="s">
        <v>3846</v>
      </c>
      <c r="J878" s="3">
        <v>33</v>
      </c>
      <c r="K878" s="3" t="s">
        <v>666</v>
      </c>
      <c r="M878" s="3">
        <v>10</v>
      </c>
    </row>
    <row r="879" customHeight="1" spans="1:13">
      <c r="A879" s="162">
        <f t="shared" si="45"/>
        <v>11688</v>
      </c>
      <c r="D879" s="91" t="s">
        <v>21</v>
      </c>
      <c r="E879" s="91" t="s">
        <v>3847</v>
      </c>
      <c r="F879" s="3">
        <v>1999</v>
      </c>
      <c r="G879" s="3" t="s">
        <v>3765</v>
      </c>
      <c r="H879" s="3" t="s">
        <v>3848</v>
      </c>
      <c r="I879" s="3" t="s">
        <v>3849</v>
      </c>
      <c r="J879" s="3">
        <v>40</v>
      </c>
      <c r="K879" s="3" t="s">
        <v>72</v>
      </c>
      <c r="M879" s="3">
        <v>10</v>
      </c>
    </row>
    <row r="880" customHeight="1" spans="1:13">
      <c r="A880" s="162">
        <f t="shared" si="45"/>
        <v>11689</v>
      </c>
      <c r="D880" s="91" t="s">
        <v>21</v>
      </c>
      <c r="E880" s="91" t="s">
        <v>3850</v>
      </c>
      <c r="F880" s="3">
        <v>1999</v>
      </c>
      <c r="G880" s="3" t="s">
        <v>3765</v>
      </c>
      <c r="H880" s="3" t="s">
        <v>3851</v>
      </c>
      <c r="I880" s="3"/>
      <c r="J880" s="3">
        <v>32</v>
      </c>
      <c r="K880" s="3" t="s">
        <v>72</v>
      </c>
      <c r="M880" s="3">
        <v>10</v>
      </c>
    </row>
    <row r="881" customHeight="1" spans="1:13">
      <c r="A881" s="162">
        <f t="shared" si="45"/>
        <v>11690</v>
      </c>
      <c r="D881" s="91" t="s">
        <v>21</v>
      </c>
      <c r="E881" s="91" t="s">
        <v>3852</v>
      </c>
      <c r="F881" s="3">
        <v>1999</v>
      </c>
      <c r="G881" s="3" t="s">
        <v>3765</v>
      </c>
      <c r="H881" s="3" t="s">
        <v>3853</v>
      </c>
      <c r="I881" s="3" t="s">
        <v>3849</v>
      </c>
      <c r="J881" s="3">
        <v>43</v>
      </c>
      <c r="K881" s="3" t="s">
        <v>666</v>
      </c>
      <c r="M881" s="3">
        <v>10</v>
      </c>
    </row>
    <row r="882" customHeight="1" spans="1:13">
      <c r="A882" s="162">
        <f t="shared" si="45"/>
        <v>11691</v>
      </c>
      <c r="D882" s="91" t="s">
        <v>21</v>
      </c>
      <c r="E882" s="91" t="s">
        <v>3854</v>
      </c>
      <c r="F882" s="3">
        <v>1999</v>
      </c>
      <c r="G882" s="3" t="s">
        <v>3765</v>
      </c>
      <c r="H882" s="231" t="s">
        <v>3855</v>
      </c>
      <c r="I882" s="3" t="s">
        <v>3849</v>
      </c>
      <c r="J882" s="3">
        <v>49</v>
      </c>
      <c r="K882" s="3" t="s">
        <v>72</v>
      </c>
      <c r="M882" s="3">
        <v>10</v>
      </c>
    </row>
    <row r="883" customHeight="1" spans="1:13">
      <c r="A883" s="162">
        <f t="shared" si="45"/>
        <v>11692</v>
      </c>
      <c r="D883" s="91" t="s">
        <v>21</v>
      </c>
      <c r="E883" s="91" t="s">
        <v>3856</v>
      </c>
      <c r="F883" s="3">
        <v>1999</v>
      </c>
      <c r="G883" s="3" t="s">
        <v>3765</v>
      </c>
      <c r="H883" s="3" t="s">
        <v>3857</v>
      </c>
      <c r="I883" s="3"/>
      <c r="J883" s="3">
        <v>50</v>
      </c>
      <c r="K883" s="3" t="s">
        <v>72</v>
      </c>
      <c r="M883" s="3">
        <v>10</v>
      </c>
    </row>
    <row r="884" customHeight="1" spans="1:13">
      <c r="A884" s="162">
        <f t="shared" si="45"/>
        <v>11693</v>
      </c>
      <c r="D884" s="91" t="s">
        <v>21</v>
      </c>
      <c r="E884" s="91" t="s">
        <v>3858</v>
      </c>
      <c r="F884" s="3">
        <v>1999</v>
      </c>
      <c r="G884" s="3" t="s">
        <v>3783</v>
      </c>
      <c r="H884" s="3" t="s">
        <v>3859</v>
      </c>
      <c r="I884" s="3"/>
      <c r="J884" s="3">
        <v>64</v>
      </c>
      <c r="K884" s="3" t="s">
        <v>72</v>
      </c>
      <c r="M884" s="3">
        <v>10</v>
      </c>
    </row>
    <row r="885" customHeight="1" spans="1:13">
      <c r="A885" s="162">
        <f t="shared" si="45"/>
        <v>11694</v>
      </c>
      <c r="D885" s="91" t="s">
        <v>21</v>
      </c>
      <c r="E885" s="91" t="s">
        <v>3860</v>
      </c>
      <c r="F885" s="3">
        <v>2000</v>
      </c>
      <c r="G885" s="3" t="s">
        <v>3861</v>
      </c>
      <c r="H885" s="3" t="s">
        <v>3781</v>
      </c>
      <c r="I885" s="3" t="s">
        <v>3862</v>
      </c>
      <c r="J885" s="3">
        <v>54</v>
      </c>
      <c r="K885" s="3" t="s">
        <v>520</v>
      </c>
      <c r="M885" s="3">
        <v>10</v>
      </c>
    </row>
    <row r="886" customHeight="1" spans="1:13">
      <c r="A886" s="162">
        <f t="shared" si="45"/>
        <v>11695</v>
      </c>
      <c r="D886" s="91" t="s">
        <v>21</v>
      </c>
      <c r="E886" s="91" t="s">
        <v>3863</v>
      </c>
      <c r="F886" s="3">
        <v>2000</v>
      </c>
      <c r="G886" s="3" t="s">
        <v>3768</v>
      </c>
      <c r="H886" s="231" t="s">
        <v>3864</v>
      </c>
      <c r="I886" s="3"/>
      <c r="J886" s="3">
        <v>59</v>
      </c>
      <c r="K886" s="3" t="s">
        <v>72</v>
      </c>
      <c r="M886" s="3">
        <v>10</v>
      </c>
    </row>
    <row r="887" customHeight="1" spans="1:13">
      <c r="A887" s="162">
        <f t="shared" si="45"/>
        <v>11696</v>
      </c>
      <c r="D887" s="91" t="s">
        <v>21</v>
      </c>
      <c r="E887" s="91" t="s">
        <v>3865</v>
      </c>
      <c r="F887" s="3">
        <v>2000</v>
      </c>
      <c r="G887" s="3" t="s">
        <v>3768</v>
      </c>
      <c r="H887" s="3" t="s">
        <v>3866</v>
      </c>
      <c r="I887" s="3"/>
      <c r="J887" s="3">
        <v>59</v>
      </c>
      <c r="K887" s="3" t="s">
        <v>72</v>
      </c>
      <c r="M887" s="3">
        <v>10</v>
      </c>
    </row>
    <row r="888" customHeight="1" spans="1:13">
      <c r="A888" s="162">
        <f t="shared" si="45"/>
        <v>11697</v>
      </c>
      <c r="D888" s="91" t="s">
        <v>21</v>
      </c>
      <c r="E888" s="91" t="s">
        <v>3867</v>
      </c>
      <c r="F888" s="3">
        <v>1999</v>
      </c>
      <c r="G888" s="3" t="s">
        <v>3783</v>
      </c>
      <c r="H888" s="3" t="s">
        <v>3857</v>
      </c>
      <c r="I888" s="3"/>
      <c r="J888" s="3">
        <v>50</v>
      </c>
      <c r="K888" s="3" t="s">
        <v>666</v>
      </c>
      <c r="M888" s="3">
        <v>10</v>
      </c>
    </row>
    <row r="889" customHeight="1" spans="1:13">
      <c r="A889" s="162">
        <f t="shared" si="45"/>
        <v>11698</v>
      </c>
      <c r="D889" s="91" t="s">
        <v>21</v>
      </c>
      <c r="E889" s="91" t="s">
        <v>3868</v>
      </c>
      <c r="F889" s="3">
        <v>1999</v>
      </c>
      <c r="G889" s="3" t="s">
        <v>3783</v>
      </c>
      <c r="H889" s="3" t="s">
        <v>3855</v>
      </c>
      <c r="I889" s="3"/>
      <c r="J889" s="3">
        <v>49</v>
      </c>
      <c r="K889" s="3" t="s">
        <v>72</v>
      </c>
      <c r="M889" s="3">
        <v>10</v>
      </c>
    </row>
    <row r="890" customHeight="1" spans="1:13">
      <c r="A890" s="162">
        <f t="shared" si="45"/>
        <v>11699</v>
      </c>
      <c r="D890" s="91" t="s">
        <v>21</v>
      </c>
      <c r="E890" s="91" t="s">
        <v>3869</v>
      </c>
      <c r="F890" s="3">
        <v>1999</v>
      </c>
      <c r="G890" s="3" t="s">
        <v>3777</v>
      </c>
      <c r="H890" s="3" t="s">
        <v>3870</v>
      </c>
      <c r="I890" s="3" t="s">
        <v>88</v>
      </c>
      <c r="J890" s="3">
        <v>18</v>
      </c>
      <c r="K890" s="3" t="s">
        <v>763</v>
      </c>
      <c r="M890" s="3">
        <v>10</v>
      </c>
    </row>
    <row r="891" customHeight="1" spans="1:13">
      <c r="A891" s="162">
        <f t="shared" si="45"/>
        <v>11700</v>
      </c>
      <c r="D891" s="91" t="s">
        <v>21</v>
      </c>
      <c r="E891" s="91" t="s">
        <v>3871</v>
      </c>
      <c r="F891" s="3">
        <v>1999</v>
      </c>
      <c r="G891" s="3" t="s">
        <v>3783</v>
      </c>
      <c r="H891" s="3" t="s">
        <v>3855</v>
      </c>
      <c r="I891" s="3"/>
      <c r="J891" s="3">
        <v>49</v>
      </c>
      <c r="K891" s="3" t="s">
        <v>72</v>
      </c>
      <c r="M891" s="3">
        <v>10</v>
      </c>
    </row>
    <row r="892" customHeight="1" spans="1:13">
      <c r="A892" s="162">
        <f t="shared" si="45"/>
        <v>11701</v>
      </c>
      <c r="D892" s="91" t="s">
        <v>21</v>
      </c>
      <c r="E892" s="91" t="s">
        <v>3872</v>
      </c>
      <c r="F892" s="3">
        <v>2000</v>
      </c>
      <c r="G892" s="3" t="s">
        <v>3768</v>
      </c>
      <c r="H892" s="3" t="s">
        <v>3873</v>
      </c>
      <c r="I892" s="3"/>
      <c r="J892" s="3">
        <v>47</v>
      </c>
      <c r="K892" s="3" t="s">
        <v>25</v>
      </c>
      <c r="M892" s="3">
        <v>10</v>
      </c>
    </row>
    <row r="893" customHeight="1" spans="1:13">
      <c r="A893" s="162">
        <f t="shared" si="45"/>
        <v>11702</v>
      </c>
      <c r="D893" s="91" t="s">
        <v>21</v>
      </c>
      <c r="E893" s="91" t="s">
        <v>3874</v>
      </c>
      <c r="F893" s="3">
        <v>2000</v>
      </c>
      <c r="G893" s="3" t="s">
        <v>3768</v>
      </c>
      <c r="H893" s="3" t="s">
        <v>3875</v>
      </c>
      <c r="I893" s="3"/>
      <c r="J893" s="3">
        <v>37</v>
      </c>
      <c r="K893" s="3" t="s">
        <v>25</v>
      </c>
      <c r="M893" s="3">
        <v>10</v>
      </c>
    </row>
    <row r="894" customHeight="1" spans="1:13">
      <c r="A894" s="162">
        <f t="shared" si="45"/>
        <v>11703</v>
      </c>
      <c r="D894" s="91" t="s">
        <v>21</v>
      </c>
      <c r="E894" s="91" t="s">
        <v>3876</v>
      </c>
      <c r="F894" s="3">
        <v>1999</v>
      </c>
      <c r="G894" s="3" t="s">
        <v>3765</v>
      </c>
      <c r="H894" s="3" t="s">
        <v>3877</v>
      </c>
      <c r="I894" s="3"/>
      <c r="J894" s="3">
        <v>78</v>
      </c>
      <c r="K894" s="3" t="s">
        <v>1138</v>
      </c>
      <c r="M894" s="3">
        <v>10</v>
      </c>
    </row>
    <row r="895" customHeight="1" spans="1:13">
      <c r="A895" s="162">
        <f t="shared" si="45"/>
        <v>11704</v>
      </c>
      <c r="D895" s="91" t="s">
        <v>21</v>
      </c>
      <c r="E895" s="91" t="s">
        <v>3878</v>
      </c>
      <c r="F895" s="3">
        <v>1999</v>
      </c>
      <c r="G895" s="3" t="s">
        <v>3765</v>
      </c>
      <c r="H895" s="3" t="s">
        <v>3879</v>
      </c>
      <c r="I895" s="3"/>
      <c r="J895" s="3">
        <v>73</v>
      </c>
      <c r="K895" s="3" t="s">
        <v>1138</v>
      </c>
      <c r="M895" s="3">
        <v>10</v>
      </c>
    </row>
    <row r="896" customHeight="1" spans="1:13">
      <c r="A896" s="162">
        <f t="shared" si="45"/>
        <v>11705</v>
      </c>
      <c r="D896" s="91" t="s">
        <v>21</v>
      </c>
      <c r="E896" s="91" t="s">
        <v>3880</v>
      </c>
      <c r="F896" s="3">
        <v>1999</v>
      </c>
      <c r="G896" s="3" t="s">
        <v>3765</v>
      </c>
      <c r="H896" s="3" t="s">
        <v>3881</v>
      </c>
      <c r="I896" s="3"/>
      <c r="J896" s="3">
        <v>76</v>
      </c>
      <c r="K896" s="3" t="s">
        <v>1138</v>
      </c>
      <c r="M896" s="3">
        <v>10</v>
      </c>
    </row>
    <row r="897" customHeight="1" spans="1:13">
      <c r="A897" s="3">
        <v>11387</v>
      </c>
      <c r="D897" s="91" t="s">
        <v>21</v>
      </c>
      <c r="E897" s="91" t="s">
        <v>3882</v>
      </c>
      <c r="F897" s="3">
        <v>1996</v>
      </c>
      <c r="G897" s="3" t="s">
        <v>3883</v>
      </c>
      <c r="H897" s="231" t="s">
        <v>3884</v>
      </c>
      <c r="I897" s="3"/>
      <c r="J897" s="3">
        <v>1</v>
      </c>
      <c r="K897" s="3" t="s">
        <v>1138</v>
      </c>
      <c r="M897" s="3">
        <v>10</v>
      </c>
    </row>
    <row r="898" customHeight="1" spans="1:13">
      <c r="A898" s="3">
        <v>11390</v>
      </c>
      <c r="D898" s="91" t="s">
        <v>21</v>
      </c>
      <c r="E898" s="91" t="s">
        <v>3885</v>
      </c>
      <c r="F898" s="3">
        <v>1999</v>
      </c>
      <c r="G898" s="68" t="s">
        <v>3783</v>
      </c>
      <c r="H898" s="3" t="s">
        <v>3866</v>
      </c>
      <c r="I898" s="3"/>
      <c r="J898" s="3">
        <v>59</v>
      </c>
      <c r="K898" s="3" t="s">
        <v>25</v>
      </c>
      <c r="M898" s="3">
        <v>10</v>
      </c>
    </row>
    <row r="899" customHeight="1" spans="1:13">
      <c r="A899" s="3">
        <v>11395</v>
      </c>
      <c r="D899" s="91" t="s">
        <v>21</v>
      </c>
      <c r="E899" s="91" t="s">
        <v>3886</v>
      </c>
      <c r="F899" s="3">
        <v>1999</v>
      </c>
      <c r="G899" s="3" t="s">
        <v>3783</v>
      </c>
      <c r="H899" s="3" t="s">
        <v>3855</v>
      </c>
      <c r="I899" s="3"/>
      <c r="J899" s="3">
        <v>49</v>
      </c>
      <c r="K899" s="3" t="s">
        <v>25</v>
      </c>
      <c r="M899" s="3">
        <v>10</v>
      </c>
    </row>
    <row r="900" customHeight="1" spans="1:13">
      <c r="A900" s="3">
        <v>11405</v>
      </c>
      <c r="D900" s="91" t="s">
        <v>21</v>
      </c>
      <c r="E900" s="91" t="s">
        <v>3887</v>
      </c>
      <c r="F900" s="3">
        <v>2000</v>
      </c>
      <c r="G900" s="3" t="s">
        <v>3768</v>
      </c>
      <c r="H900" s="3" t="s">
        <v>3888</v>
      </c>
      <c r="I900" s="3"/>
      <c r="J900" s="3">
        <v>65</v>
      </c>
      <c r="K900" s="3" t="s">
        <v>25</v>
      </c>
      <c r="M900" s="3">
        <v>10</v>
      </c>
    </row>
    <row r="901" customHeight="1" spans="1:13">
      <c r="A901" s="3">
        <v>11406</v>
      </c>
      <c r="D901" s="91" t="s">
        <v>21</v>
      </c>
      <c r="E901" s="91" t="s">
        <v>3889</v>
      </c>
      <c r="F901" s="3">
        <v>1999</v>
      </c>
      <c r="G901" s="3" t="s">
        <v>3783</v>
      </c>
      <c r="H901" s="3" t="s">
        <v>3890</v>
      </c>
      <c r="I901" s="3"/>
      <c r="J901" s="3">
        <v>38</v>
      </c>
      <c r="K901" s="3" t="s">
        <v>666</v>
      </c>
      <c r="M901" s="3">
        <v>10</v>
      </c>
    </row>
    <row r="902" customHeight="1" spans="1:13">
      <c r="A902" s="3">
        <v>11418</v>
      </c>
      <c r="D902" s="91" t="s">
        <v>21</v>
      </c>
      <c r="E902" s="91" t="s">
        <v>3891</v>
      </c>
      <c r="F902" s="3">
        <v>1999</v>
      </c>
      <c r="G902" s="3" t="s">
        <v>3765</v>
      </c>
      <c r="H902" s="3" t="s">
        <v>3892</v>
      </c>
      <c r="I902" s="3" t="s">
        <v>3825</v>
      </c>
      <c r="J902" s="3">
        <v>47</v>
      </c>
      <c r="K902" s="3" t="s">
        <v>666</v>
      </c>
      <c r="M902" s="3">
        <v>10</v>
      </c>
    </row>
    <row r="903" customHeight="1" spans="1:13">
      <c r="A903" s="3">
        <v>11422</v>
      </c>
      <c r="D903" s="91" t="s">
        <v>21</v>
      </c>
      <c r="E903" s="91" t="s">
        <v>3893</v>
      </c>
      <c r="F903" s="3">
        <v>2000</v>
      </c>
      <c r="G903" s="3" t="s">
        <v>3768</v>
      </c>
      <c r="H903" s="3" t="s">
        <v>3875</v>
      </c>
      <c r="I903" s="3"/>
      <c r="J903" s="3">
        <v>37</v>
      </c>
      <c r="K903" s="3" t="s">
        <v>25</v>
      </c>
      <c r="M903" s="3">
        <v>10</v>
      </c>
    </row>
    <row r="904" customHeight="1" spans="1:13">
      <c r="A904" s="3">
        <v>11424</v>
      </c>
      <c r="D904" s="91" t="s">
        <v>21</v>
      </c>
      <c r="E904" s="91" t="s">
        <v>3894</v>
      </c>
      <c r="F904" s="3">
        <v>1999</v>
      </c>
      <c r="G904" s="3" t="s">
        <v>3783</v>
      </c>
      <c r="H904" s="3" t="s">
        <v>3895</v>
      </c>
      <c r="I904" s="3"/>
      <c r="J904" s="3">
        <v>41</v>
      </c>
      <c r="K904" s="3" t="s">
        <v>72</v>
      </c>
      <c r="M904" s="3">
        <v>10</v>
      </c>
    </row>
    <row r="905" customHeight="1" spans="1:13">
      <c r="A905" s="3">
        <v>11426</v>
      </c>
      <c r="D905" s="91" t="s">
        <v>21</v>
      </c>
      <c r="E905" s="91" t="s">
        <v>3896</v>
      </c>
      <c r="F905" s="3">
        <v>1999</v>
      </c>
      <c r="G905" s="3" t="s">
        <v>3783</v>
      </c>
      <c r="H905" s="3" t="s">
        <v>3895</v>
      </c>
      <c r="I905" s="3"/>
      <c r="J905" s="3">
        <v>41</v>
      </c>
      <c r="K905" s="3" t="s">
        <v>666</v>
      </c>
      <c r="M905" s="3">
        <v>10</v>
      </c>
    </row>
    <row r="906" customHeight="1" spans="1:13">
      <c r="A906" s="3">
        <v>11428</v>
      </c>
      <c r="D906" s="91" t="s">
        <v>21</v>
      </c>
      <c r="E906" s="91" t="s">
        <v>3897</v>
      </c>
      <c r="F906" s="3">
        <v>1999</v>
      </c>
      <c r="G906" s="3" t="s">
        <v>3765</v>
      </c>
      <c r="H906" s="3" t="s">
        <v>3841</v>
      </c>
      <c r="I906" s="3" t="s">
        <v>3825</v>
      </c>
      <c r="J906" s="3">
        <v>51</v>
      </c>
      <c r="K906" s="3" t="s">
        <v>666</v>
      </c>
      <c r="M906" s="3">
        <v>10</v>
      </c>
    </row>
    <row r="907" customHeight="1" spans="1:13">
      <c r="A907" s="3">
        <v>11436</v>
      </c>
      <c r="D907" s="91" t="s">
        <v>21</v>
      </c>
      <c r="E907" s="91" t="s">
        <v>3898</v>
      </c>
      <c r="F907" s="3">
        <v>1999</v>
      </c>
      <c r="G907" s="3" t="s">
        <v>3786</v>
      </c>
      <c r="H907" s="3" t="s">
        <v>3899</v>
      </c>
      <c r="I907" s="3" t="s">
        <v>3900</v>
      </c>
      <c r="J907" s="3"/>
      <c r="K907" s="3" t="s">
        <v>1138</v>
      </c>
      <c r="M907" s="3">
        <v>10</v>
      </c>
    </row>
    <row r="908" customHeight="1" spans="1:13">
      <c r="A908" s="3">
        <v>11440</v>
      </c>
      <c r="D908" s="91" t="s">
        <v>21</v>
      </c>
      <c r="E908" s="91" t="s">
        <v>3901</v>
      </c>
      <c r="F908" s="3">
        <v>2000</v>
      </c>
      <c r="G908" s="3" t="s">
        <v>3768</v>
      </c>
      <c r="H908" s="3" t="s">
        <v>3902</v>
      </c>
      <c r="I908" s="3"/>
      <c r="J908" s="3">
        <v>67</v>
      </c>
      <c r="K908" s="3" t="s">
        <v>25</v>
      </c>
      <c r="M908" s="3">
        <v>10</v>
      </c>
    </row>
    <row r="909" customHeight="1" spans="1:13">
      <c r="A909" s="3">
        <v>11444</v>
      </c>
      <c r="D909" s="91" t="s">
        <v>21</v>
      </c>
      <c r="E909" s="91" t="s">
        <v>3903</v>
      </c>
      <c r="F909" s="3">
        <v>2000</v>
      </c>
      <c r="G909" s="3" t="s">
        <v>3768</v>
      </c>
      <c r="H909" s="3" t="s">
        <v>3904</v>
      </c>
      <c r="I909" s="3"/>
      <c r="J909" s="3">
        <v>57</v>
      </c>
      <c r="K909" s="3" t="s">
        <v>72</v>
      </c>
      <c r="M909" s="3">
        <v>10</v>
      </c>
    </row>
    <row r="910" customHeight="1" spans="1:13">
      <c r="A910" s="3">
        <v>11446</v>
      </c>
      <c r="D910" s="91" t="s">
        <v>21</v>
      </c>
      <c r="E910" s="91" t="s">
        <v>3905</v>
      </c>
      <c r="F910" s="3">
        <v>1999</v>
      </c>
      <c r="G910" s="3" t="s">
        <v>3783</v>
      </c>
      <c r="H910" s="3" t="s">
        <v>3853</v>
      </c>
      <c r="I910" s="3"/>
      <c r="J910" s="3">
        <v>43</v>
      </c>
      <c r="K910" s="3" t="s">
        <v>72</v>
      </c>
      <c r="M910" s="3">
        <v>10</v>
      </c>
    </row>
    <row r="911" customHeight="1" spans="1:13">
      <c r="A911" s="3">
        <v>11447</v>
      </c>
      <c r="D911" s="91" t="s">
        <v>21</v>
      </c>
      <c r="E911" s="91" t="s">
        <v>3906</v>
      </c>
      <c r="F911" s="3">
        <v>1999</v>
      </c>
      <c r="G911" s="3" t="s">
        <v>3783</v>
      </c>
      <c r="H911" s="3" t="s">
        <v>3907</v>
      </c>
      <c r="I911" s="3"/>
      <c r="J911" s="3">
        <v>42</v>
      </c>
      <c r="K911" s="3" t="s">
        <v>72</v>
      </c>
      <c r="M911" s="3">
        <v>10</v>
      </c>
    </row>
    <row r="912" customHeight="1" spans="1:13">
      <c r="A912" s="3">
        <v>11449</v>
      </c>
      <c r="D912" s="91" t="s">
        <v>161</v>
      </c>
      <c r="E912" s="91" t="s">
        <v>3908</v>
      </c>
      <c r="F912" s="3">
        <v>1999</v>
      </c>
      <c r="G912" s="3" t="s">
        <v>3765</v>
      </c>
      <c r="H912" s="3" t="s">
        <v>3909</v>
      </c>
      <c r="I912" s="3" t="s">
        <v>3825</v>
      </c>
      <c r="J912" s="3">
        <v>37</v>
      </c>
      <c r="K912" s="3" t="s">
        <v>763</v>
      </c>
      <c r="M912" s="3">
        <v>10</v>
      </c>
    </row>
    <row r="913" customHeight="1" spans="1:13">
      <c r="A913" s="3">
        <v>11452</v>
      </c>
      <c r="D913" s="91" t="s">
        <v>21</v>
      </c>
      <c r="E913" s="91" t="s">
        <v>3910</v>
      </c>
      <c r="F913" s="3">
        <v>1999</v>
      </c>
      <c r="G913" s="3" t="s">
        <v>3783</v>
      </c>
      <c r="H913" s="3" t="s">
        <v>3911</v>
      </c>
      <c r="I913" s="3"/>
      <c r="J913" s="3">
        <v>61</v>
      </c>
      <c r="K913" s="3" t="s">
        <v>25</v>
      </c>
      <c r="M913" s="3">
        <v>10</v>
      </c>
    </row>
    <row r="914" customHeight="1" spans="1:13">
      <c r="A914" s="3">
        <v>11456</v>
      </c>
      <c r="D914" s="91" t="s">
        <v>21</v>
      </c>
      <c r="E914" s="91" t="s">
        <v>3912</v>
      </c>
      <c r="F914" s="3">
        <v>1999</v>
      </c>
      <c r="G914" s="3" t="s">
        <v>3765</v>
      </c>
      <c r="H914" s="3" t="s">
        <v>3913</v>
      </c>
      <c r="I914" s="3"/>
      <c r="J914" s="3">
        <v>18</v>
      </c>
      <c r="K914" s="3" t="s">
        <v>1138</v>
      </c>
      <c r="M914" s="3">
        <v>10</v>
      </c>
    </row>
    <row r="915" customHeight="1" spans="1:13">
      <c r="A915" s="3">
        <v>11464</v>
      </c>
      <c r="D915" s="91" t="s">
        <v>21</v>
      </c>
      <c r="E915" s="91" t="s">
        <v>3914</v>
      </c>
      <c r="F915" s="3">
        <v>2000</v>
      </c>
      <c r="G915" s="3" t="s">
        <v>3915</v>
      </c>
      <c r="H915" s="3" t="s">
        <v>3916</v>
      </c>
      <c r="I915" s="3"/>
      <c r="J915" s="3">
        <v>82</v>
      </c>
      <c r="K915" s="3" t="s">
        <v>520</v>
      </c>
      <c r="M915" s="3">
        <v>10</v>
      </c>
    </row>
    <row r="916" customHeight="1" spans="1:13">
      <c r="A916" s="3">
        <v>11465</v>
      </c>
      <c r="D916" s="91" t="s">
        <v>21</v>
      </c>
      <c r="E916" s="91" t="s">
        <v>3917</v>
      </c>
      <c r="F916" s="3">
        <v>1999</v>
      </c>
      <c r="G916" s="3" t="s">
        <v>3783</v>
      </c>
      <c r="H916" s="3" t="s">
        <v>3918</v>
      </c>
      <c r="I916" s="3"/>
      <c r="J916" s="3">
        <v>62</v>
      </c>
      <c r="K916" s="3" t="s">
        <v>72</v>
      </c>
      <c r="M916" s="3">
        <v>10</v>
      </c>
    </row>
    <row r="917" customHeight="1" spans="1:13">
      <c r="A917" s="3">
        <v>11467</v>
      </c>
      <c r="D917" s="91" t="s">
        <v>21</v>
      </c>
      <c r="E917" s="91" t="s">
        <v>3919</v>
      </c>
      <c r="F917" s="3">
        <v>1999</v>
      </c>
      <c r="G917" s="3" t="s">
        <v>3783</v>
      </c>
      <c r="H917" s="3" t="s">
        <v>3789</v>
      </c>
      <c r="I917" s="3"/>
      <c r="J917" s="3">
        <v>53</v>
      </c>
      <c r="K917" s="3" t="s">
        <v>72</v>
      </c>
      <c r="M917" s="3">
        <v>10</v>
      </c>
    </row>
    <row r="918" customHeight="1" spans="1:13">
      <c r="A918" s="3">
        <v>11471</v>
      </c>
      <c r="D918" s="91" t="s">
        <v>21</v>
      </c>
      <c r="E918" s="91" t="s">
        <v>3920</v>
      </c>
      <c r="F918" s="3">
        <v>1999</v>
      </c>
      <c r="G918" s="3" t="s">
        <v>3783</v>
      </c>
      <c r="H918" s="3" t="s">
        <v>3911</v>
      </c>
      <c r="I918" s="3"/>
      <c r="J918" s="3">
        <v>61</v>
      </c>
      <c r="K918" s="3" t="s">
        <v>25</v>
      </c>
      <c r="M918" s="3">
        <v>10</v>
      </c>
    </row>
    <row r="919" customHeight="1" spans="1:13">
      <c r="A919" s="3">
        <v>11474</v>
      </c>
      <c r="D919" s="91" t="s">
        <v>21</v>
      </c>
      <c r="E919" s="91" t="s">
        <v>3921</v>
      </c>
      <c r="F919" s="3">
        <v>2000</v>
      </c>
      <c r="G919" s="3" t="s">
        <v>3768</v>
      </c>
      <c r="H919" s="3" t="s">
        <v>3922</v>
      </c>
      <c r="I919" s="3"/>
      <c r="J919" s="3">
        <v>69</v>
      </c>
      <c r="K919" s="3" t="s">
        <v>666</v>
      </c>
      <c r="M919" s="3">
        <v>10</v>
      </c>
    </row>
    <row r="920" customHeight="1" spans="1:13">
      <c r="A920" s="3">
        <v>11482</v>
      </c>
      <c r="D920" s="91" t="s">
        <v>21</v>
      </c>
      <c r="E920" s="91" t="s">
        <v>3923</v>
      </c>
      <c r="F920" s="3">
        <v>1999</v>
      </c>
      <c r="G920" s="3" t="s">
        <v>3777</v>
      </c>
      <c r="H920" s="3" t="s">
        <v>3924</v>
      </c>
      <c r="I920" s="3" t="s">
        <v>88</v>
      </c>
      <c r="J920" s="3">
        <v>35</v>
      </c>
      <c r="K920" s="3" t="s">
        <v>1138</v>
      </c>
      <c r="M920" s="3">
        <v>10</v>
      </c>
    </row>
    <row r="921" customHeight="1" spans="1:13">
      <c r="A921" s="3">
        <v>11483</v>
      </c>
      <c r="D921" s="91" t="s">
        <v>21</v>
      </c>
      <c r="E921" s="91" t="s">
        <v>3925</v>
      </c>
      <c r="F921" s="3">
        <v>1999</v>
      </c>
      <c r="G921" s="3" t="s">
        <v>3765</v>
      </c>
      <c r="H921" s="3" t="s">
        <v>3926</v>
      </c>
      <c r="I921" s="3" t="s">
        <v>88</v>
      </c>
      <c r="J921" s="3">
        <v>84</v>
      </c>
      <c r="K921" s="3" t="s">
        <v>763</v>
      </c>
      <c r="M921" s="3">
        <v>10</v>
      </c>
    </row>
    <row r="922" customHeight="1" spans="1:13">
      <c r="A922" s="3">
        <v>11487</v>
      </c>
      <c r="D922" s="91" t="s">
        <v>21</v>
      </c>
      <c r="E922" s="91" t="s">
        <v>3927</v>
      </c>
      <c r="F922" s="3">
        <v>2000</v>
      </c>
      <c r="G922" s="3" t="s">
        <v>3768</v>
      </c>
      <c r="H922" s="3" t="s">
        <v>3928</v>
      </c>
      <c r="I922" s="3"/>
      <c r="J922" s="3">
        <v>61</v>
      </c>
      <c r="K922" s="3" t="s">
        <v>72</v>
      </c>
      <c r="M922" s="3">
        <v>10</v>
      </c>
    </row>
    <row r="923" customHeight="1" spans="1:13">
      <c r="A923" s="3">
        <v>11491</v>
      </c>
      <c r="D923" s="91" t="s">
        <v>21</v>
      </c>
      <c r="E923" s="91" t="s">
        <v>3929</v>
      </c>
      <c r="F923" s="3">
        <v>1999</v>
      </c>
      <c r="G923" s="3" t="s">
        <v>3777</v>
      </c>
      <c r="H923" s="3" t="s">
        <v>3902</v>
      </c>
      <c r="I923" s="3" t="s">
        <v>88</v>
      </c>
      <c r="J923" s="3">
        <v>55</v>
      </c>
      <c r="K923" s="3" t="s">
        <v>520</v>
      </c>
      <c r="M923" s="3">
        <v>10</v>
      </c>
    </row>
    <row r="924" customHeight="1" spans="1:13">
      <c r="A924" s="3">
        <v>11492</v>
      </c>
      <c r="D924" s="91" t="s">
        <v>21</v>
      </c>
      <c r="E924" s="91" t="s">
        <v>3930</v>
      </c>
      <c r="F924" s="3">
        <v>1999</v>
      </c>
      <c r="G924" s="3" t="s">
        <v>3777</v>
      </c>
      <c r="H924" s="3" t="s">
        <v>3931</v>
      </c>
      <c r="I924" s="3" t="s">
        <v>88</v>
      </c>
      <c r="J924" s="3">
        <v>61</v>
      </c>
      <c r="K924" s="3" t="s">
        <v>763</v>
      </c>
      <c r="M924" s="3">
        <v>10</v>
      </c>
    </row>
    <row r="925" customHeight="1" spans="1:13">
      <c r="A925" s="3">
        <v>11495</v>
      </c>
      <c r="D925" s="91" t="s">
        <v>21</v>
      </c>
      <c r="E925" s="91" t="s">
        <v>3932</v>
      </c>
      <c r="F925" s="3">
        <v>1999</v>
      </c>
      <c r="G925" s="3" t="s">
        <v>3783</v>
      </c>
      <c r="H925" s="3" t="s">
        <v>3933</v>
      </c>
      <c r="I925" s="3"/>
      <c r="J925" s="3">
        <v>44</v>
      </c>
      <c r="K925" s="3" t="s">
        <v>72</v>
      </c>
      <c r="M925" s="3">
        <v>10</v>
      </c>
    </row>
    <row r="926" customHeight="1" spans="1:13">
      <c r="A926" s="3">
        <v>11497</v>
      </c>
      <c r="D926" s="91" t="s">
        <v>21</v>
      </c>
      <c r="E926" s="91" t="s">
        <v>3934</v>
      </c>
      <c r="F926" s="3">
        <v>1999</v>
      </c>
      <c r="G926" s="3" t="s">
        <v>3783</v>
      </c>
      <c r="H926" s="3" t="s">
        <v>3853</v>
      </c>
      <c r="I926" s="3"/>
      <c r="J926" s="3">
        <v>43</v>
      </c>
      <c r="K926" s="3" t="s">
        <v>72</v>
      </c>
      <c r="M926" s="3">
        <v>10</v>
      </c>
    </row>
    <row r="927" customHeight="1" spans="1:13">
      <c r="A927" s="3">
        <v>11499</v>
      </c>
      <c r="D927" s="91" t="s">
        <v>21</v>
      </c>
      <c r="E927" s="91" t="s">
        <v>3935</v>
      </c>
      <c r="F927" s="3">
        <v>1997</v>
      </c>
      <c r="G927" s="68" t="s">
        <v>3936</v>
      </c>
      <c r="H927" s="3" t="s">
        <v>3937</v>
      </c>
      <c r="I927" s="3"/>
      <c r="J927" s="3">
        <v>133</v>
      </c>
      <c r="K927" s="3" t="s">
        <v>666</v>
      </c>
      <c r="M927" s="3">
        <v>10</v>
      </c>
    </row>
    <row r="928" customHeight="1" spans="1:13">
      <c r="A928" s="3">
        <v>11505</v>
      </c>
      <c r="D928" s="91" t="s">
        <v>21</v>
      </c>
      <c r="E928" s="91" t="s">
        <v>3938</v>
      </c>
      <c r="F928" s="3">
        <v>2000</v>
      </c>
      <c r="G928" s="3" t="s">
        <v>3768</v>
      </c>
      <c r="H928" s="3" t="s">
        <v>3939</v>
      </c>
      <c r="I928" s="3"/>
      <c r="J928" s="3">
        <v>23</v>
      </c>
      <c r="K928" s="3" t="s">
        <v>25</v>
      </c>
      <c r="M928" s="3">
        <v>10</v>
      </c>
    </row>
    <row r="929" customHeight="1" spans="1:13">
      <c r="A929" s="3">
        <v>11506</v>
      </c>
      <c r="D929" s="91" t="s">
        <v>21</v>
      </c>
      <c r="E929" s="91" t="s">
        <v>3940</v>
      </c>
      <c r="F929" s="3">
        <v>2000</v>
      </c>
      <c r="G929" s="3" t="s">
        <v>3768</v>
      </c>
      <c r="H929" s="3" t="s">
        <v>3941</v>
      </c>
      <c r="I929" s="3"/>
      <c r="J929" s="3">
        <v>44</v>
      </c>
      <c r="K929" s="3" t="s">
        <v>25</v>
      </c>
      <c r="M929" s="3">
        <v>10</v>
      </c>
    </row>
    <row r="930" customHeight="1" spans="1:13">
      <c r="A930" s="3">
        <v>11513</v>
      </c>
      <c r="D930" s="91" t="s">
        <v>21</v>
      </c>
      <c r="E930" s="91" t="s">
        <v>3942</v>
      </c>
      <c r="F930" s="3">
        <v>2000</v>
      </c>
      <c r="G930" s="3" t="s">
        <v>3768</v>
      </c>
      <c r="H930" s="3" t="s">
        <v>3888</v>
      </c>
      <c r="I930" s="3"/>
      <c r="J930" s="3">
        <v>65</v>
      </c>
      <c r="K930" s="3" t="s">
        <v>25</v>
      </c>
      <c r="M930" s="3">
        <v>10</v>
      </c>
    </row>
    <row r="931" customHeight="1" spans="1:13">
      <c r="A931" s="3">
        <v>11523</v>
      </c>
      <c r="D931" s="91" t="s">
        <v>21</v>
      </c>
      <c r="E931" s="91" t="s">
        <v>3943</v>
      </c>
      <c r="F931" s="3">
        <v>1999</v>
      </c>
      <c r="G931" s="3" t="s">
        <v>3783</v>
      </c>
      <c r="H931" s="3" t="s">
        <v>3855</v>
      </c>
      <c r="I931" s="3"/>
      <c r="J931" s="3">
        <v>49</v>
      </c>
      <c r="K931" s="3" t="s">
        <v>25</v>
      </c>
      <c r="M931" s="3">
        <v>10</v>
      </c>
    </row>
    <row r="932" customHeight="1" spans="1:13">
      <c r="A932" s="3">
        <v>11525</v>
      </c>
      <c r="D932" s="91" t="s">
        <v>21</v>
      </c>
      <c r="E932" s="91" t="s">
        <v>3944</v>
      </c>
      <c r="F932" s="3">
        <v>1999</v>
      </c>
      <c r="G932" s="3" t="s">
        <v>3783</v>
      </c>
      <c r="H932" s="3" t="s">
        <v>3918</v>
      </c>
      <c r="I932" s="3"/>
      <c r="J932" s="3">
        <v>62</v>
      </c>
      <c r="K932" s="3" t="s">
        <v>72</v>
      </c>
      <c r="M932" s="3">
        <v>10</v>
      </c>
    </row>
    <row r="933" customHeight="1" spans="1:13">
      <c r="A933" s="3">
        <v>11527</v>
      </c>
      <c r="D933" s="91" t="s">
        <v>21</v>
      </c>
      <c r="E933" s="91" t="s">
        <v>3945</v>
      </c>
      <c r="F933" s="3">
        <v>2000</v>
      </c>
      <c r="G933" s="3" t="s">
        <v>3768</v>
      </c>
      <c r="H933" s="3" t="s">
        <v>3946</v>
      </c>
      <c r="I933" s="3"/>
      <c r="J933" s="3">
        <v>49</v>
      </c>
      <c r="K933" s="3" t="s">
        <v>72</v>
      </c>
      <c r="M933" s="3">
        <v>10</v>
      </c>
    </row>
    <row r="934" customHeight="1" spans="1:13">
      <c r="A934" s="3">
        <v>11530</v>
      </c>
      <c r="D934" s="91" t="s">
        <v>21</v>
      </c>
      <c r="E934" s="91" t="s">
        <v>3947</v>
      </c>
      <c r="F934" s="3">
        <v>2000</v>
      </c>
      <c r="G934" s="3" t="s">
        <v>3768</v>
      </c>
      <c r="H934" s="3" t="s">
        <v>3948</v>
      </c>
      <c r="I934" s="3"/>
      <c r="J934" s="3">
        <v>51</v>
      </c>
      <c r="K934" s="3" t="s">
        <v>72</v>
      </c>
      <c r="M934" s="3">
        <v>10</v>
      </c>
    </row>
    <row r="935" customHeight="1" spans="1:13">
      <c r="A935" s="3">
        <v>11533</v>
      </c>
      <c r="D935" s="91" t="s">
        <v>21</v>
      </c>
      <c r="E935" s="91" t="s">
        <v>3949</v>
      </c>
      <c r="F935" s="3">
        <v>2000</v>
      </c>
      <c r="G935" s="3" t="s">
        <v>3768</v>
      </c>
      <c r="H935" s="3" t="s">
        <v>3950</v>
      </c>
      <c r="I935" s="3"/>
      <c r="J935" s="3">
        <v>62</v>
      </c>
      <c r="K935" s="3" t="s">
        <v>72</v>
      </c>
      <c r="M935" s="3">
        <v>10</v>
      </c>
    </row>
    <row r="936" customHeight="1" spans="1:13">
      <c r="A936" s="3">
        <v>11539</v>
      </c>
      <c r="D936" s="91" t="s">
        <v>21</v>
      </c>
      <c r="E936" s="91" t="s">
        <v>3951</v>
      </c>
      <c r="F936" s="3">
        <v>1999</v>
      </c>
      <c r="G936" s="3" t="s">
        <v>3783</v>
      </c>
      <c r="H936" s="3" t="s">
        <v>3950</v>
      </c>
      <c r="I936" s="3"/>
      <c r="J936" s="3">
        <v>56</v>
      </c>
      <c r="K936" s="3" t="s">
        <v>72</v>
      </c>
      <c r="M936" s="3">
        <v>10</v>
      </c>
    </row>
    <row r="937" customHeight="1" spans="1:13">
      <c r="A937" s="3">
        <v>11543</v>
      </c>
      <c r="D937" s="91" t="s">
        <v>21</v>
      </c>
      <c r="E937" s="91" t="s">
        <v>3952</v>
      </c>
      <c r="F937" s="3">
        <v>1999</v>
      </c>
      <c r="G937" s="3" t="s">
        <v>3783</v>
      </c>
      <c r="H937" s="3" t="s">
        <v>3911</v>
      </c>
      <c r="I937" s="3"/>
      <c r="J937" s="3">
        <v>61</v>
      </c>
      <c r="K937" s="68" t="s">
        <v>72</v>
      </c>
      <c r="M937" s="3">
        <v>10</v>
      </c>
    </row>
    <row r="938" customHeight="1" spans="1:13">
      <c r="A938" s="3">
        <v>11546</v>
      </c>
      <c r="D938" s="91" t="s">
        <v>21</v>
      </c>
      <c r="E938" s="91" t="s">
        <v>3953</v>
      </c>
      <c r="F938" s="3">
        <v>1999</v>
      </c>
      <c r="G938" s="3" t="s">
        <v>3783</v>
      </c>
      <c r="H938" s="3" t="s">
        <v>3928</v>
      </c>
      <c r="I938" s="3"/>
      <c r="J938" s="3">
        <v>55</v>
      </c>
      <c r="K938" s="3" t="s">
        <v>72</v>
      </c>
      <c r="M938" s="3">
        <v>10</v>
      </c>
    </row>
    <row r="939" customHeight="1" spans="1:13">
      <c r="A939" s="3">
        <v>11549</v>
      </c>
      <c r="D939" s="91" t="s">
        <v>21</v>
      </c>
      <c r="E939" s="91" t="s">
        <v>3954</v>
      </c>
      <c r="F939" s="3">
        <v>1999</v>
      </c>
      <c r="G939" s="3" t="s">
        <v>3783</v>
      </c>
      <c r="H939" s="3" t="s">
        <v>3769</v>
      </c>
      <c r="I939" s="3"/>
      <c r="J939" s="3">
        <v>58</v>
      </c>
      <c r="K939" s="3" t="s">
        <v>72</v>
      </c>
      <c r="M939" s="3">
        <v>10</v>
      </c>
    </row>
    <row r="940" customHeight="1" spans="1:13">
      <c r="A940" s="3">
        <v>11550</v>
      </c>
      <c r="D940" s="91" t="s">
        <v>21</v>
      </c>
      <c r="E940" s="91" t="s">
        <v>3955</v>
      </c>
      <c r="F940" s="3">
        <v>1999</v>
      </c>
      <c r="G940" s="3" t="s">
        <v>3783</v>
      </c>
      <c r="H940" s="3" t="s">
        <v>3769</v>
      </c>
      <c r="I940" s="3"/>
      <c r="J940" s="3">
        <v>58</v>
      </c>
      <c r="K940" s="3" t="s">
        <v>72</v>
      </c>
      <c r="M940" s="3">
        <v>10</v>
      </c>
    </row>
    <row r="941" customHeight="1" spans="1:13">
      <c r="A941" s="3">
        <v>11565</v>
      </c>
      <c r="D941" s="91" t="s">
        <v>21</v>
      </c>
      <c r="E941" s="91" t="s">
        <v>3956</v>
      </c>
      <c r="F941" s="3">
        <v>1999</v>
      </c>
      <c r="G941" s="3" t="s">
        <v>3765</v>
      </c>
      <c r="H941" s="3" t="s">
        <v>3835</v>
      </c>
      <c r="I941" s="3"/>
      <c r="J941" s="3">
        <v>50</v>
      </c>
      <c r="K941" s="3" t="s">
        <v>666</v>
      </c>
      <c r="M941" s="3">
        <v>10</v>
      </c>
    </row>
    <row r="942" customHeight="1" spans="1:13">
      <c r="A942" s="3">
        <v>11567</v>
      </c>
      <c r="D942" s="91" t="s">
        <v>21</v>
      </c>
      <c r="E942" s="91" t="s">
        <v>3957</v>
      </c>
      <c r="F942" s="3">
        <v>1999</v>
      </c>
      <c r="G942" s="3" t="s">
        <v>3765</v>
      </c>
      <c r="H942" s="3" t="s">
        <v>3958</v>
      </c>
      <c r="I942" s="3"/>
      <c r="J942" s="3">
        <v>36</v>
      </c>
      <c r="K942" s="3" t="s">
        <v>72</v>
      </c>
      <c r="M942" s="3">
        <v>10</v>
      </c>
    </row>
    <row r="943" customHeight="1" spans="1:13">
      <c r="A943" s="3">
        <v>11568</v>
      </c>
      <c r="D943" s="91" t="s">
        <v>21</v>
      </c>
      <c r="E943" s="91" t="s">
        <v>3959</v>
      </c>
      <c r="F943" s="3">
        <v>1999</v>
      </c>
      <c r="G943" s="3" t="s">
        <v>3765</v>
      </c>
      <c r="H943" s="3" t="s">
        <v>3958</v>
      </c>
      <c r="I943" s="3"/>
      <c r="J943" s="3">
        <v>36</v>
      </c>
      <c r="K943" s="3" t="s">
        <v>72</v>
      </c>
      <c r="M943" s="3">
        <v>10</v>
      </c>
    </row>
    <row r="944" customHeight="1" spans="1:13">
      <c r="A944" s="3">
        <v>11584</v>
      </c>
      <c r="D944" s="91" t="s">
        <v>21</v>
      </c>
      <c r="E944" s="91" t="s">
        <v>3960</v>
      </c>
      <c r="F944" s="3">
        <v>1999</v>
      </c>
      <c r="G944" s="3" t="s">
        <v>3783</v>
      </c>
      <c r="H944" s="3" t="s">
        <v>3961</v>
      </c>
      <c r="I944" s="3"/>
      <c r="J944" s="3">
        <v>45</v>
      </c>
      <c r="K944" s="3" t="s">
        <v>763</v>
      </c>
      <c r="M944" s="3">
        <v>10</v>
      </c>
    </row>
    <row r="945" customHeight="1" spans="1:13">
      <c r="A945" s="3">
        <v>11585</v>
      </c>
      <c r="D945" s="91" t="s">
        <v>21</v>
      </c>
      <c r="E945" s="91" t="s">
        <v>3962</v>
      </c>
      <c r="F945" s="3">
        <v>1999</v>
      </c>
      <c r="G945" s="3" t="s">
        <v>3783</v>
      </c>
      <c r="H945" s="3" t="s">
        <v>3907</v>
      </c>
      <c r="I945" s="3"/>
      <c r="J945" s="3">
        <v>42</v>
      </c>
      <c r="K945" s="3" t="s">
        <v>72</v>
      </c>
      <c r="M945" s="3">
        <v>10</v>
      </c>
    </row>
    <row r="946" customHeight="1" spans="1:13">
      <c r="A946" s="3">
        <v>11593</v>
      </c>
      <c r="D946" s="91" t="s">
        <v>21</v>
      </c>
      <c r="E946" s="91" t="s">
        <v>3963</v>
      </c>
      <c r="F946" s="3">
        <v>1999</v>
      </c>
      <c r="G946" s="3" t="s">
        <v>3783</v>
      </c>
      <c r="H946" s="3" t="s">
        <v>3769</v>
      </c>
      <c r="I946" s="3"/>
      <c r="J946" s="3">
        <v>58</v>
      </c>
      <c r="K946" s="3" t="s">
        <v>72</v>
      </c>
      <c r="M946" s="3">
        <v>10</v>
      </c>
    </row>
    <row r="947" customHeight="1" spans="1:13">
      <c r="A947" s="3">
        <v>11596</v>
      </c>
      <c r="D947" s="91" t="s">
        <v>21</v>
      </c>
      <c r="E947" s="91" t="s">
        <v>3964</v>
      </c>
      <c r="F947" s="3">
        <v>1999</v>
      </c>
      <c r="G947" s="3" t="s">
        <v>3765</v>
      </c>
      <c r="H947" s="3" t="s">
        <v>3965</v>
      </c>
      <c r="I947" s="3"/>
      <c r="J947" s="3">
        <v>70</v>
      </c>
      <c r="K947" s="3" t="s">
        <v>666</v>
      </c>
      <c r="M947" s="3">
        <v>10</v>
      </c>
    </row>
    <row r="948" customHeight="1" spans="1:13">
      <c r="A948" s="3">
        <v>11601</v>
      </c>
      <c r="D948" s="91" t="s">
        <v>21</v>
      </c>
      <c r="E948" s="91" t="s">
        <v>3966</v>
      </c>
      <c r="F948" s="3">
        <v>1999</v>
      </c>
      <c r="G948" s="3" t="s">
        <v>3783</v>
      </c>
      <c r="H948" s="3" t="s">
        <v>3911</v>
      </c>
      <c r="I948" s="3"/>
      <c r="J948" s="3">
        <v>61</v>
      </c>
      <c r="K948" s="3" t="s">
        <v>72</v>
      </c>
      <c r="M948" s="3">
        <v>10</v>
      </c>
    </row>
    <row r="949" customHeight="1" spans="1:13">
      <c r="A949" s="3">
        <v>11602</v>
      </c>
      <c r="D949" s="91" t="s">
        <v>21</v>
      </c>
      <c r="E949" s="91" t="s">
        <v>3967</v>
      </c>
      <c r="F949" s="3">
        <v>1999</v>
      </c>
      <c r="G949" s="3" t="s">
        <v>3783</v>
      </c>
      <c r="H949" s="3" t="s">
        <v>3968</v>
      </c>
      <c r="I949" s="3"/>
      <c r="J949" s="3">
        <v>34</v>
      </c>
      <c r="K949" s="3" t="s">
        <v>72</v>
      </c>
      <c r="M949" s="3">
        <v>10</v>
      </c>
    </row>
    <row r="950" customHeight="1" spans="1:13">
      <c r="A950" s="3">
        <v>11604</v>
      </c>
      <c r="D950" s="91" t="s">
        <v>21</v>
      </c>
      <c r="E950" s="91" t="s">
        <v>3969</v>
      </c>
      <c r="F950" s="3">
        <v>1999</v>
      </c>
      <c r="G950" s="3" t="s">
        <v>3783</v>
      </c>
      <c r="H950" s="3" t="s">
        <v>3970</v>
      </c>
      <c r="I950" s="3"/>
      <c r="J950" s="3">
        <v>35</v>
      </c>
      <c r="K950" s="3" t="s">
        <v>72</v>
      </c>
      <c r="M950" s="3">
        <v>10</v>
      </c>
    </row>
    <row r="951" customHeight="1" spans="1:13">
      <c r="A951" s="3">
        <v>11609</v>
      </c>
      <c r="D951" s="91" t="s">
        <v>21</v>
      </c>
      <c r="E951" s="91" t="s">
        <v>3971</v>
      </c>
      <c r="F951" s="3">
        <v>1999</v>
      </c>
      <c r="G951" s="3" t="s">
        <v>3783</v>
      </c>
      <c r="H951" s="3" t="s">
        <v>3972</v>
      </c>
      <c r="I951" s="3"/>
      <c r="J951" s="3">
        <v>30</v>
      </c>
      <c r="K951" s="3" t="s">
        <v>72</v>
      </c>
      <c r="M951" s="3">
        <v>10</v>
      </c>
    </row>
    <row r="952" customHeight="1" spans="1:13">
      <c r="A952" s="3">
        <v>11616</v>
      </c>
      <c r="D952" s="91" t="s">
        <v>21</v>
      </c>
      <c r="E952" s="91" t="s">
        <v>3973</v>
      </c>
      <c r="F952" s="3">
        <v>1999</v>
      </c>
      <c r="G952" s="3" t="s">
        <v>3783</v>
      </c>
      <c r="H952" s="3" t="s">
        <v>3950</v>
      </c>
      <c r="I952" s="3"/>
      <c r="J952" s="3">
        <v>56</v>
      </c>
      <c r="K952" s="3" t="s">
        <v>1138</v>
      </c>
      <c r="M952" s="3">
        <v>10</v>
      </c>
    </row>
    <row r="953" customHeight="1" spans="1:13">
      <c r="A953" s="3">
        <v>11626</v>
      </c>
      <c r="D953" s="91" t="s">
        <v>21</v>
      </c>
      <c r="E953" s="91" t="s">
        <v>3974</v>
      </c>
      <c r="F953" s="3">
        <v>1999</v>
      </c>
      <c r="G953" s="3" t="s">
        <v>3783</v>
      </c>
      <c r="H953" s="3" t="s">
        <v>3961</v>
      </c>
      <c r="I953" s="3"/>
      <c r="J953" s="3">
        <v>45</v>
      </c>
      <c r="K953" s="3" t="s">
        <v>763</v>
      </c>
      <c r="M953" s="3">
        <v>10</v>
      </c>
    </row>
    <row r="954" customHeight="1" spans="1:13">
      <c r="A954" s="3">
        <v>11633</v>
      </c>
      <c r="D954" s="91" t="s">
        <v>21</v>
      </c>
      <c r="E954" s="91" t="s">
        <v>3975</v>
      </c>
      <c r="F954" s="3">
        <v>1999</v>
      </c>
      <c r="G954" s="3" t="s">
        <v>3765</v>
      </c>
      <c r="H954" s="3" t="s">
        <v>3976</v>
      </c>
      <c r="I954" s="3"/>
      <c r="J954" s="3">
        <v>20</v>
      </c>
      <c r="K954" s="3" t="s">
        <v>666</v>
      </c>
      <c r="M954" s="3">
        <v>10</v>
      </c>
    </row>
    <row r="955" customHeight="1" spans="1:13">
      <c r="A955" s="3">
        <v>11635</v>
      </c>
      <c r="D955" s="91" t="s">
        <v>21</v>
      </c>
      <c r="E955" s="91" t="s">
        <v>3977</v>
      </c>
      <c r="F955" s="3">
        <v>1999</v>
      </c>
      <c r="G955" s="3" t="s">
        <v>3783</v>
      </c>
      <c r="H955" s="3" t="s">
        <v>3978</v>
      </c>
      <c r="I955" s="3"/>
      <c r="J955" s="3">
        <v>29</v>
      </c>
      <c r="K955" s="68" t="s">
        <v>72</v>
      </c>
      <c r="M955" s="3">
        <v>10</v>
      </c>
    </row>
    <row r="956" customHeight="1" spans="1:13">
      <c r="A956" s="3">
        <v>11638</v>
      </c>
      <c r="D956" s="91" t="s">
        <v>21</v>
      </c>
      <c r="E956" s="91" t="s">
        <v>3979</v>
      </c>
      <c r="F956" s="3">
        <v>1999</v>
      </c>
      <c r="G956" s="3" t="s">
        <v>3777</v>
      </c>
      <c r="H956" s="3" t="s">
        <v>3980</v>
      </c>
      <c r="I956" s="3" t="s">
        <v>88</v>
      </c>
      <c r="J956" s="3">
        <v>56</v>
      </c>
      <c r="K956" s="3" t="s">
        <v>763</v>
      </c>
      <c r="M956" s="3">
        <v>10</v>
      </c>
    </row>
    <row r="957" customHeight="1" spans="1:13">
      <c r="A957" s="3">
        <v>11643</v>
      </c>
      <c r="D957" s="91" t="s">
        <v>21</v>
      </c>
      <c r="E957" s="91" t="s">
        <v>3981</v>
      </c>
      <c r="F957" s="3">
        <v>1999</v>
      </c>
      <c r="G957" s="3" t="s">
        <v>3765</v>
      </c>
      <c r="H957" s="3" t="s">
        <v>3892</v>
      </c>
      <c r="I957" s="3" t="s">
        <v>3825</v>
      </c>
      <c r="J957" s="3">
        <v>47</v>
      </c>
      <c r="K957" s="3" t="s">
        <v>72</v>
      </c>
      <c r="M957" s="3">
        <v>10</v>
      </c>
    </row>
    <row r="958" customHeight="1" spans="1:13">
      <c r="A958" s="3">
        <v>11660</v>
      </c>
      <c r="D958" s="91" t="s">
        <v>21</v>
      </c>
      <c r="E958" s="91" t="s">
        <v>3982</v>
      </c>
      <c r="F958" s="3">
        <v>2000</v>
      </c>
      <c r="G958" s="3" t="s">
        <v>3983</v>
      </c>
      <c r="H958" s="3" t="s">
        <v>3984</v>
      </c>
      <c r="I958" s="3" t="s">
        <v>88</v>
      </c>
      <c r="J958" s="3">
        <v>25</v>
      </c>
      <c r="K958" s="3" t="s">
        <v>763</v>
      </c>
      <c r="M958" s="3">
        <v>10</v>
      </c>
    </row>
    <row r="959" customHeight="1" spans="1:13">
      <c r="A959" s="3">
        <v>11662</v>
      </c>
      <c r="D959" s="91" t="s">
        <v>21</v>
      </c>
      <c r="E959" s="91" t="s">
        <v>3985</v>
      </c>
      <c r="F959" s="3">
        <v>2000</v>
      </c>
      <c r="G959" s="3" t="s">
        <v>3983</v>
      </c>
      <c r="H959" s="3" t="s">
        <v>3986</v>
      </c>
      <c r="I959" s="3" t="s">
        <v>88</v>
      </c>
      <c r="J959" s="3">
        <v>40</v>
      </c>
      <c r="K959" s="3" t="s">
        <v>72</v>
      </c>
      <c r="M959" s="3">
        <v>10</v>
      </c>
    </row>
    <row r="960" customHeight="1" spans="1:13">
      <c r="A960" s="3">
        <v>11670</v>
      </c>
      <c r="D960" s="91" t="s">
        <v>21</v>
      </c>
      <c r="E960" s="91" t="s">
        <v>3987</v>
      </c>
      <c r="F960" s="3">
        <v>1999</v>
      </c>
      <c r="G960" s="3" t="s">
        <v>3783</v>
      </c>
      <c r="H960" s="3" t="s">
        <v>3950</v>
      </c>
      <c r="I960" s="3"/>
      <c r="J960" s="3">
        <v>56</v>
      </c>
      <c r="K960" s="3" t="s">
        <v>72</v>
      </c>
      <c r="M960" s="3">
        <v>10</v>
      </c>
    </row>
    <row r="961" customHeight="1" spans="1:13">
      <c r="A961" s="3">
        <v>11680</v>
      </c>
      <c r="D961" s="91" t="s">
        <v>21</v>
      </c>
      <c r="E961" s="91" t="s">
        <v>3988</v>
      </c>
      <c r="F961" s="3">
        <v>1999</v>
      </c>
      <c r="G961" s="3" t="s">
        <v>3777</v>
      </c>
      <c r="H961" s="3" t="s">
        <v>3989</v>
      </c>
      <c r="I961" s="3" t="s">
        <v>88</v>
      </c>
      <c r="J961" s="3">
        <v>28</v>
      </c>
      <c r="K961" s="3" t="s">
        <v>1138</v>
      </c>
      <c r="M961" s="3">
        <v>10</v>
      </c>
    </row>
    <row r="962" customHeight="1" spans="1:13">
      <c r="A962" s="3">
        <v>11683</v>
      </c>
      <c r="D962" s="91" t="s">
        <v>21</v>
      </c>
      <c r="E962" s="91" t="s">
        <v>3990</v>
      </c>
      <c r="F962" s="3">
        <v>1999</v>
      </c>
      <c r="G962" s="3" t="s">
        <v>3783</v>
      </c>
      <c r="H962" s="3" t="s">
        <v>3911</v>
      </c>
      <c r="I962" s="3"/>
      <c r="J962" s="3">
        <v>61</v>
      </c>
      <c r="K962" s="3" t="s">
        <v>25</v>
      </c>
      <c r="M962" s="3">
        <v>10</v>
      </c>
    </row>
    <row r="963" customHeight="1" spans="1:13">
      <c r="A963" s="162">
        <f t="shared" ref="A963:A981" si="46">A962+1</f>
        <v>11684</v>
      </c>
      <c r="B963" s="143"/>
      <c r="C963" s="143"/>
      <c r="D963" s="144" t="s">
        <v>3991</v>
      </c>
      <c r="E963" s="144" t="s">
        <v>3992</v>
      </c>
      <c r="F963" s="140">
        <v>2016</v>
      </c>
      <c r="G963" s="140" t="s">
        <v>3993</v>
      </c>
      <c r="H963" s="140" t="s">
        <v>3994</v>
      </c>
      <c r="I963" s="140" t="s">
        <v>3995</v>
      </c>
      <c r="J963" s="140"/>
      <c r="K963" s="140" t="s">
        <v>3996</v>
      </c>
      <c r="M963" s="3">
        <v>15</v>
      </c>
    </row>
    <row r="964" customHeight="1" spans="1:13">
      <c r="A964" s="162">
        <f t="shared" si="46"/>
        <v>11685</v>
      </c>
      <c r="D964" s="144" t="s">
        <v>21</v>
      </c>
      <c r="E964" s="91" t="s">
        <v>3997</v>
      </c>
      <c r="F964" s="65">
        <v>2016</v>
      </c>
      <c r="G964" s="45" t="s">
        <v>3998</v>
      </c>
      <c r="H964" s="45" t="s">
        <v>3999</v>
      </c>
      <c r="I964" s="3">
        <v>42</v>
      </c>
      <c r="J964" s="45" t="s">
        <v>4000</v>
      </c>
      <c r="K964" s="65" t="s">
        <v>25</v>
      </c>
      <c r="M964" s="3">
        <v>15</v>
      </c>
    </row>
    <row r="965" customHeight="1" spans="1:13">
      <c r="A965" s="162">
        <f t="shared" si="46"/>
        <v>11686</v>
      </c>
      <c r="D965" s="144" t="s">
        <v>21</v>
      </c>
      <c r="E965" s="91" t="s">
        <v>4001</v>
      </c>
      <c r="F965" s="9">
        <v>1999</v>
      </c>
      <c r="G965" s="9" t="s">
        <v>3777</v>
      </c>
      <c r="H965" s="9" t="s">
        <v>4002</v>
      </c>
      <c r="I965" s="9">
        <v>1</v>
      </c>
      <c r="J965" s="9" t="s">
        <v>1770</v>
      </c>
      <c r="K965" s="9" t="s">
        <v>72</v>
      </c>
      <c r="M965" s="3">
        <v>15</v>
      </c>
    </row>
    <row r="966" customHeight="1" spans="1:13">
      <c r="A966" s="162">
        <f t="shared" si="46"/>
        <v>11687</v>
      </c>
      <c r="D966" s="91" t="s">
        <v>21</v>
      </c>
      <c r="E966" s="91" t="s">
        <v>4003</v>
      </c>
      <c r="F966" s="3">
        <v>1999</v>
      </c>
      <c r="G966" s="3" t="s">
        <v>3765</v>
      </c>
      <c r="H966" s="3" t="s">
        <v>3937</v>
      </c>
      <c r="I966" s="3"/>
      <c r="J966" s="3">
        <v>51</v>
      </c>
      <c r="K966" s="3" t="s">
        <v>666</v>
      </c>
      <c r="M966" s="3">
        <v>15</v>
      </c>
    </row>
    <row r="967" customHeight="1" spans="1:13">
      <c r="A967" s="162">
        <f t="shared" si="46"/>
        <v>11688</v>
      </c>
      <c r="D967" s="91" t="s">
        <v>21</v>
      </c>
      <c r="E967" s="91" t="s">
        <v>4004</v>
      </c>
      <c r="F967" s="3">
        <v>1999</v>
      </c>
      <c r="G967" s="3" t="s">
        <v>3765</v>
      </c>
      <c r="H967" s="3" t="s">
        <v>4005</v>
      </c>
      <c r="I967" s="3" t="s">
        <v>88</v>
      </c>
      <c r="J967" s="3">
        <v>50</v>
      </c>
      <c r="K967" s="3" t="s">
        <v>763</v>
      </c>
      <c r="M967" s="3">
        <v>15</v>
      </c>
    </row>
    <row r="968" customHeight="1" spans="1:13">
      <c r="A968" s="162">
        <f t="shared" si="46"/>
        <v>11689</v>
      </c>
      <c r="D968" s="91" t="s">
        <v>21</v>
      </c>
      <c r="E968" s="91" t="s">
        <v>4006</v>
      </c>
      <c r="F968" s="3">
        <v>1999</v>
      </c>
      <c r="G968" s="3" t="s">
        <v>3765</v>
      </c>
      <c r="H968" s="3" t="s">
        <v>4007</v>
      </c>
      <c r="I968" s="3" t="s">
        <v>88</v>
      </c>
      <c r="J968" s="3">
        <v>41</v>
      </c>
      <c r="K968" s="3" t="s">
        <v>72</v>
      </c>
      <c r="M968" s="3">
        <v>15</v>
      </c>
    </row>
    <row r="969" customHeight="1" spans="1:13">
      <c r="A969" s="162">
        <f t="shared" si="46"/>
        <v>11690</v>
      </c>
      <c r="D969" s="91" t="s">
        <v>21</v>
      </c>
      <c r="E969" s="91" t="s">
        <v>4008</v>
      </c>
      <c r="F969" s="3">
        <v>1999</v>
      </c>
      <c r="G969" s="3" t="s">
        <v>3765</v>
      </c>
      <c r="H969" s="3" t="s">
        <v>3848</v>
      </c>
      <c r="I969" s="3"/>
      <c r="J969" s="3">
        <v>40</v>
      </c>
      <c r="K969" s="3" t="s">
        <v>25</v>
      </c>
      <c r="M969" s="3">
        <v>15</v>
      </c>
    </row>
    <row r="970" customHeight="1" spans="1:13">
      <c r="A970" s="162">
        <f t="shared" si="46"/>
        <v>11691</v>
      </c>
      <c r="D970" s="91" t="s">
        <v>21</v>
      </c>
      <c r="E970" s="91" t="s">
        <v>4009</v>
      </c>
      <c r="F970" s="3">
        <v>1999</v>
      </c>
      <c r="G970" s="3" t="s">
        <v>3765</v>
      </c>
      <c r="H970" s="3" t="s">
        <v>3791</v>
      </c>
      <c r="I970" s="3" t="s">
        <v>3849</v>
      </c>
      <c r="J970" s="3">
        <v>64</v>
      </c>
      <c r="K970" s="3" t="s">
        <v>25</v>
      </c>
      <c r="M970" s="3">
        <v>15</v>
      </c>
    </row>
    <row r="971" customHeight="1" spans="1:13">
      <c r="A971" s="162">
        <f t="shared" si="46"/>
        <v>11692</v>
      </c>
      <c r="D971" s="91" t="s">
        <v>21</v>
      </c>
      <c r="E971" s="91" t="s">
        <v>4010</v>
      </c>
      <c r="F971" s="3">
        <v>1999</v>
      </c>
      <c r="G971" s="3" t="s">
        <v>3765</v>
      </c>
      <c r="H971" s="3" t="s">
        <v>4011</v>
      </c>
      <c r="I971" s="3"/>
      <c r="J971" s="3">
        <v>38</v>
      </c>
      <c r="K971" s="3" t="s">
        <v>72</v>
      </c>
      <c r="M971" s="3">
        <v>15</v>
      </c>
    </row>
    <row r="972" customHeight="1" spans="1:13">
      <c r="A972" s="162">
        <f t="shared" si="46"/>
        <v>11693</v>
      </c>
      <c r="D972" s="91" t="s">
        <v>21</v>
      </c>
      <c r="E972" s="91" t="s">
        <v>4012</v>
      </c>
      <c r="F972" s="3">
        <v>1999</v>
      </c>
      <c r="G972" s="3" t="s">
        <v>3765</v>
      </c>
      <c r="H972" s="3" t="s">
        <v>3766</v>
      </c>
      <c r="I972" s="3"/>
      <c r="J972" s="3">
        <v>21</v>
      </c>
      <c r="K972" s="3" t="s">
        <v>72</v>
      </c>
      <c r="M972" s="3">
        <v>15</v>
      </c>
    </row>
    <row r="973" customHeight="1" spans="1:13">
      <c r="A973" s="162">
        <f t="shared" si="46"/>
        <v>11694</v>
      </c>
      <c r="D973" s="91" t="s">
        <v>21</v>
      </c>
      <c r="E973" s="91" t="s">
        <v>4013</v>
      </c>
      <c r="F973" s="3">
        <v>2000</v>
      </c>
      <c r="G973" s="3" t="s">
        <v>3765</v>
      </c>
      <c r="H973" s="3" t="s">
        <v>3841</v>
      </c>
      <c r="I973" s="3"/>
      <c r="J973" s="3">
        <v>58</v>
      </c>
      <c r="K973" s="3" t="s">
        <v>25</v>
      </c>
      <c r="M973" s="3">
        <v>15</v>
      </c>
    </row>
    <row r="974" customHeight="1" spans="1:13">
      <c r="A974" s="162">
        <f t="shared" si="46"/>
        <v>11695</v>
      </c>
      <c r="D974" s="91" t="s">
        <v>21</v>
      </c>
      <c r="E974" s="91" t="s">
        <v>4014</v>
      </c>
      <c r="F974" s="3">
        <v>2000</v>
      </c>
      <c r="G974" s="3" t="s">
        <v>3765</v>
      </c>
      <c r="H974" s="3" t="s">
        <v>4015</v>
      </c>
      <c r="I974" s="3"/>
      <c r="J974" s="3">
        <v>43</v>
      </c>
      <c r="K974" s="3" t="s">
        <v>25</v>
      </c>
      <c r="M974" s="3">
        <v>15</v>
      </c>
    </row>
    <row r="975" customHeight="1" spans="1:13">
      <c r="A975" s="162">
        <f t="shared" si="46"/>
        <v>11696</v>
      </c>
      <c r="D975" s="91" t="s">
        <v>21</v>
      </c>
      <c r="E975" s="91" t="s">
        <v>4016</v>
      </c>
      <c r="F975" s="3">
        <v>1999</v>
      </c>
      <c r="G975" s="3" t="s">
        <v>3765</v>
      </c>
      <c r="H975" s="3" t="s">
        <v>4017</v>
      </c>
      <c r="I975" s="3" t="s">
        <v>88</v>
      </c>
      <c r="J975" s="3">
        <v>62</v>
      </c>
      <c r="K975" s="3" t="s">
        <v>72</v>
      </c>
      <c r="M975" s="3">
        <v>15</v>
      </c>
    </row>
    <row r="976" customHeight="1" spans="1:13">
      <c r="A976" s="162">
        <f t="shared" si="46"/>
        <v>11697</v>
      </c>
      <c r="D976" s="91" t="s">
        <v>21</v>
      </c>
      <c r="E976" s="91" t="s">
        <v>4018</v>
      </c>
      <c r="F976" s="3">
        <v>1999</v>
      </c>
      <c r="G976" s="3" t="s">
        <v>3765</v>
      </c>
      <c r="H976" s="3" t="s">
        <v>4019</v>
      </c>
      <c r="I976" s="3" t="s">
        <v>3846</v>
      </c>
      <c r="J976" s="3">
        <v>45</v>
      </c>
      <c r="K976" s="3" t="s">
        <v>666</v>
      </c>
      <c r="M976" s="3">
        <v>15</v>
      </c>
    </row>
    <row r="977" customHeight="1" spans="1:13">
      <c r="A977" s="162">
        <f t="shared" si="46"/>
        <v>11698</v>
      </c>
      <c r="D977" s="91" t="s">
        <v>21</v>
      </c>
      <c r="E977" s="91" t="s">
        <v>4020</v>
      </c>
      <c r="F977" s="3">
        <v>1999</v>
      </c>
      <c r="G977" s="3" t="s">
        <v>3765</v>
      </c>
      <c r="H977" s="3" t="s">
        <v>3791</v>
      </c>
      <c r="I977" s="3" t="s">
        <v>3849</v>
      </c>
      <c r="J977" s="3">
        <v>64</v>
      </c>
      <c r="K977" s="3" t="s">
        <v>25</v>
      </c>
      <c r="M977" s="3">
        <v>15</v>
      </c>
    </row>
    <row r="978" customHeight="1" spans="1:13">
      <c r="A978" s="162">
        <f t="shared" si="46"/>
        <v>11699</v>
      </c>
      <c r="D978" s="91" t="s">
        <v>21</v>
      </c>
      <c r="E978" s="91" t="s">
        <v>4021</v>
      </c>
      <c r="F978" s="3">
        <v>2000</v>
      </c>
      <c r="G978" s="3" t="s">
        <v>3765</v>
      </c>
      <c r="H978" s="3" t="s">
        <v>3928</v>
      </c>
      <c r="I978" s="3" t="s">
        <v>4022</v>
      </c>
      <c r="J978" s="3">
        <v>61</v>
      </c>
      <c r="K978" s="3" t="s">
        <v>25</v>
      </c>
      <c r="M978" s="3">
        <v>15</v>
      </c>
    </row>
    <row r="979" customHeight="1" spans="1:13">
      <c r="A979" s="162">
        <f t="shared" si="46"/>
        <v>11700</v>
      </c>
      <c r="D979" s="91" t="s">
        <v>21</v>
      </c>
      <c r="E979" s="91" t="s">
        <v>4023</v>
      </c>
      <c r="F979" s="3">
        <v>1999</v>
      </c>
      <c r="G979" s="3" t="s">
        <v>3765</v>
      </c>
      <c r="H979" s="3" t="s">
        <v>3928</v>
      </c>
      <c r="I979" s="3"/>
      <c r="J979" s="3">
        <v>55</v>
      </c>
      <c r="K979" s="3" t="s">
        <v>25</v>
      </c>
      <c r="M979" s="3">
        <v>15</v>
      </c>
    </row>
    <row r="980" customHeight="1" spans="1:13">
      <c r="A980" s="162">
        <f t="shared" si="46"/>
        <v>11701</v>
      </c>
      <c r="D980" s="91" t="s">
        <v>21</v>
      </c>
      <c r="E980" s="91" t="s">
        <v>4024</v>
      </c>
      <c r="F980" s="3">
        <v>1999</v>
      </c>
      <c r="G980" s="3" t="s">
        <v>3777</v>
      </c>
      <c r="H980" s="3" t="s">
        <v>4025</v>
      </c>
      <c r="I980" s="3" t="s">
        <v>3862</v>
      </c>
      <c r="J980" s="3">
        <v>49</v>
      </c>
      <c r="K980" s="3" t="s">
        <v>666</v>
      </c>
      <c r="M980" s="3">
        <v>15</v>
      </c>
    </row>
    <row r="981" customHeight="1" spans="1:13">
      <c r="A981" s="162">
        <f t="shared" si="46"/>
        <v>11702</v>
      </c>
      <c r="D981" s="91" t="s">
        <v>21</v>
      </c>
      <c r="E981" s="91" t="s">
        <v>4026</v>
      </c>
      <c r="F981" s="3">
        <v>2000</v>
      </c>
      <c r="G981" s="3" t="s">
        <v>3768</v>
      </c>
      <c r="H981" s="3" t="s">
        <v>3950</v>
      </c>
      <c r="I981" s="3" t="s">
        <v>3862</v>
      </c>
      <c r="J981" s="3">
        <v>62</v>
      </c>
      <c r="K981" s="3" t="s">
        <v>72</v>
      </c>
      <c r="M981" s="3">
        <v>15</v>
      </c>
    </row>
    <row r="982" customHeight="1" spans="1:13">
      <c r="A982" s="162">
        <v>11349</v>
      </c>
      <c r="D982" s="91" t="s">
        <v>21</v>
      </c>
      <c r="E982" s="91" t="s">
        <v>4027</v>
      </c>
      <c r="F982" s="3">
        <v>1999</v>
      </c>
      <c r="G982" s="3" t="s">
        <v>3777</v>
      </c>
      <c r="H982" s="3" t="s">
        <v>4028</v>
      </c>
      <c r="I982" s="3"/>
      <c r="J982" s="3">
        <v>31</v>
      </c>
      <c r="K982" s="3" t="s">
        <v>72</v>
      </c>
      <c r="M982" s="3">
        <v>15</v>
      </c>
    </row>
    <row r="983" customHeight="1" spans="1:13">
      <c r="A983" s="162">
        <f t="shared" ref="A983:A987" si="47">A982+1</f>
        <v>11350</v>
      </c>
      <c r="D983" s="91" t="s">
        <v>21</v>
      </c>
      <c r="E983" s="91" t="s">
        <v>4029</v>
      </c>
      <c r="F983" s="3">
        <v>1999</v>
      </c>
      <c r="G983" s="3" t="s">
        <v>3777</v>
      </c>
      <c r="H983" s="3" t="s">
        <v>4019</v>
      </c>
      <c r="I983" s="3" t="s">
        <v>3862</v>
      </c>
      <c r="J983" s="3">
        <v>45</v>
      </c>
      <c r="K983" s="3" t="s">
        <v>72</v>
      </c>
      <c r="M983" s="3">
        <v>15</v>
      </c>
    </row>
    <row r="984" customHeight="1" spans="1:13">
      <c r="A984" s="162">
        <f t="shared" si="47"/>
        <v>11351</v>
      </c>
      <c r="D984" s="91" t="s">
        <v>21</v>
      </c>
      <c r="E984" s="91" t="s">
        <v>4030</v>
      </c>
      <c r="F984" s="3">
        <v>2000</v>
      </c>
      <c r="G984" s="3" t="s">
        <v>3768</v>
      </c>
      <c r="H984" s="3" t="s">
        <v>4031</v>
      </c>
      <c r="I984" s="3"/>
      <c r="J984" s="3">
        <v>64</v>
      </c>
      <c r="K984" s="3" t="s">
        <v>72</v>
      </c>
      <c r="M984" s="3">
        <v>15</v>
      </c>
    </row>
    <row r="985" customHeight="1" spans="1:13">
      <c r="A985" s="162">
        <f t="shared" si="47"/>
        <v>11352</v>
      </c>
      <c r="D985" s="91" t="s">
        <v>21</v>
      </c>
      <c r="E985" s="91" t="s">
        <v>4032</v>
      </c>
      <c r="F985" s="3">
        <v>2000</v>
      </c>
      <c r="G985" s="3" t="s">
        <v>3768</v>
      </c>
      <c r="H985" s="3" t="s">
        <v>4033</v>
      </c>
      <c r="I985" s="3"/>
      <c r="J985" s="3">
        <v>18</v>
      </c>
      <c r="K985" s="3" t="s">
        <v>1138</v>
      </c>
      <c r="M985" s="3">
        <v>15</v>
      </c>
    </row>
    <row r="986" customHeight="1" spans="1:13">
      <c r="A986" s="162">
        <f t="shared" si="47"/>
        <v>11353</v>
      </c>
      <c r="D986" s="91" t="s">
        <v>21</v>
      </c>
      <c r="E986" s="91" t="s">
        <v>4034</v>
      </c>
      <c r="F986" s="3">
        <v>1999</v>
      </c>
      <c r="G986" s="3" t="s">
        <v>3783</v>
      </c>
      <c r="H986" s="3" t="s">
        <v>3857</v>
      </c>
      <c r="I986" s="3"/>
      <c r="J986" s="3">
        <v>50</v>
      </c>
      <c r="K986" s="3" t="s">
        <v>72</v>
      </c>
      <c r="M986" s="3">
        <v>15</v>
      </c>
    </row>
    <row r="987" customHeight="1" spans="1:13">
      <c r="A987" s="162">
        <f t="shared" si="47"/>
        <v>11354</v>
      </c>
      <c r="D987" s="91" t="s">
        <v>21</v>
      </c>
      <c r="E987" s="91" t="s">
        <v>4035</v>
      </c>
      <c r="F987" s="3">
        <v>1999</v>
      </c>
      <c r="G987" s="3" t="s">
        <v>3783</v>
      </c>
      <c r="H987" s="3" t="s">
        <v>3857</v>
      </c>
      <c r="I987" s="3"/>
      <c r="J987" s="3">
        <v>50</v>
      </c>
      <c r="K987" s="3" t="s">
        <v>72</v>
      </c>
      <c r="M987" s="3">
        <v>15</v>
      </c>
    </row>
    <row r="988" customHeight="1" spans="1:13">
      <c r="A988" s="3">
        <v>11386</v>
      </c>
      <c r="D988" s="91" t="s">
        <v>21</v>
      </c>
      <c r="E988" s="91" t="s">
        <v>4036</v>
      </c>
      <c r="F988" s="3">
        <v>1996</v>
      </c>
      <c r="G988" s="3" t="s">
        <v>3883</v>
      </c>
      <c r="H988" s="3" t="s">
        <v>4037</v>
      </c>
      <c r="I988" s="3"/>
      <c r="J988" s="3"/>
      <c r="K988" s="3" t="s">
        <v>666</v>
      </c>
      <c r="M988" s="3">
        <v>15</v>
      </c>
    </row>
    <row r="989" customHeight="1" spans="1:13">
      <c r="A989" s="3">
        <v>11403</v>
      </c>
      <c r="D989" s="91" t="s">
        <v>21</v>
      </c>
      <c r="E989" s="91" t="s">
        <v>4038</v>
      </c>
      <c r="F989" s="3">
        <v>1999</v>
      </c>
      <c r="G989" s="3" t="s">
        <v>3765</v>
      </c>
      <c r="H989" s="3" t="s">
        <v>3965</v>
      </c>
      <c r="I989" s="3"/>
      <c r="J989" s="3">
        <v>70</v>
      </c>
      <c r="K989" s="3" t="s">
        <v>72</v>
      </c>
      <c r="M989" s="3">
        <v>15</v>
      </c>
    </row>
    <row r="990" customHeight="1" spans="1:13">
      <c r="A990" s="3">
        <v>11410</v>
      </c>
      <c r="D990" s="91" t="s">
        <v>21</v>
      </c>
      <c r="E990" s="91" t="s">
        <v>4039</v>
      </c>
      <c r="F990" s="3">
        <v>1999</v>
      </c>
      <c r="G990" s="3" t="s">
        <v>3783</v>
      </c>
      <c r="H990" s="3" t="s">
        <v>3918</v>
      </c>
      <c r="I990" s="3"/>
      <c r="J990" s="3">
        <v>62</v>
      </c>
      <c r="K990" s="3" t="s">
        <v>25</v>
      </c>
      <c r="M990" s="3">
        <v>15</v>
      </c>
    </row>
    <row r="991" customHeight="1" spans="1:13">
      <c r="A991" s="3">
        <v>11411</v>
      </c>
      <c r="D991" s="91" t="s">
        <v>21</v>
      </c>
      <c r="E991" s="91" t="s">
        <v>4040</v>
      </c>
      <c r="F991" s="3">
        <v>1999</v>
      </c>
      <c r="G991" s="3" t="s">
        <v>3765</v>
      </c>
      <c r="H991" s="3" t="s">
        <v>4041</v>
      </c>
      <c r="I991" s="3" t="s">
        <v>3825</v>
      </c>
      <c r="J991" s="3">
        <v>34</v>
      </c>
      <c r="K991" s="3" t="s">
        <v>763</v>
      </c>
      <c r="M991" s="3">
        <v>15</v>
      </c>
    </row>
    <row r="992" customHeight="1" spans="1:13">
      <c r="A992" s="3">
        <v>11416</v>
      </c>
      <c r="D992" s="91" t="s">
        <v>21</v>
      </c>
      <c r="E992" s="91" t="s">
        <v>4042</v>
      </c>
      <c r="F992" s="3">
        <v>1999</v>
      </c>
      <c r="G992" s="3" t="s">
        <v>3783</v>
      </c>
      <c r="H992" s="3" t="s">
        <v>3928</v>
      </c>
      <c r="I992" s="3"/>
      <c r="J992" s="3">
        <v>55</v>
      </c>
      <c r="K992" s="3" t="s">
        <v>25</v>
      </c>
      <c r="M992" s="3">
        <v>15</v>
      </c>
    </row>
    <row r="993" customHeight="1" spans="1:13">
      <c r="A993" s="3">
        <v>11417</v>
      </c>
      <c r="D993" s="91" t="s">
        <v>21</v>
      </c>
      <c r="E993" s="91" t="s">
        <v>4043</v>
      </c>
      <c r="F993" s="3">
        <v>1999</v>
      </c>
      <c r="G993" s="3" t="s">
        <v>3783</v>
      </c>
      <c r="H993" s="3" t="s">
        <v>3928</v>
      </c>
      <c r="I993" s="3"/>
      <c r="J993" s="3">
        <v>55</v>
      </c>
      <c r="K993" s="3" t="s">
        <v>25</v>
      </c>
      <c r="M993" s="3">
        <v>15</v>
      </c>
    </row>
    <row r="994" customHeight="1" spans="1:13">
      <c r="A994" s="3">
        <v>11430</v>
      </c>
      <c r="D994" s="91" t="s">
        <v>21</v>
      </c>
      <c r="E994" s="91" t="s">
        <v>4044</v>
      </c>
      <c r="F994" s="3">
        <v>2000</v>
      </c>
      <c r="G994" s="3" t="s">
        <v>3983</v>
      </c>
      <c r="H994" s="3" t="s">
        <v>4045</v>
      </c>
      <c r="I994" s="3" t="s">
        <v>88</v>
      </c>
      <c r="J994" s="3">
        <v>64</v>
      </c>
      <c r="K994" s="3" t="s">
        <v>72</v>
      </c>
      <c r="M994" s="3">
        <v>15</v>
      </c>
    </row>
    <row r="995" customHeight="1" spans="1:13">
      <c r="A995" s="3">
        <v>11431</v>
      </c>
      <c r="D995" s="91" t="s">
        <v>21</v>
      </c>
      <c r="E995" s="91" t="s">
        <v>4046</v>
      </c>
      <c r="F995" s="3">
        <v>2000</v>
      </c>
      <c r="G995" s="3" t="s">
        <v>3765</v>
      </c>
      <c r="H995" s="3" t="s">
        <v>3904</v>
      </c>
      <c r="I995" s="3"/>
      <c r="J995" s="3">
        <v>57</v>
      </c>
      <c r="K995" s="3" t="s">
        <v>25</v>
      </c>
      <c r="M995" s="3">
        <v>15</v>
      </c>
    </row>
    <row r="996" customHeight="1" spans="1:13">
      <c r="A996" s="3">
        <v>11435</v>
      </c>
      <c r="D996" s="91" t="s">
        <v>21</v>
      </c>
      <c r="E996" s="91" t="s">
        <v>4047</v>
      </c>
      <c r="F996" s="3">
        <v>1999</v>
      </c>
      <c r="G996" s="3" t="s">
        <v>3765</v>
      </c>
      <c r="H996" s="3" t="s">
        <v>4048</v>
      </c>
      <c r="I996" s="3" t="s">
        <v>3825</v>
      </c>
      <c r="J996" s="3">
        <v>64</v>
      </c>
      <c r="K996" s="3" t="s">
        <v>763</v>
      </c>
      <c r="M996" s="3">
        <v>15</v>
      </c>
    </row>
    <row r="997" customHeight="1" spans="1:13">
      <c r="A997" s="3">
        <v>11448</v>
      </c>
      <c r="D997" s="91" t="s">
        <v>21</v>
      </c>
      <c r="E997" s="91" t="s">
        <v>4049</v>
      </c>
      <c r="F997" s="3">
        <v>1999</v>
      </c>
      <c r="G997" s="3" t="s">
        <v>3783</v>
      </c>
      <c r="H997" s="3" t="s">
        <v>3918</v>
      </c>
      <c r="I997" s="3"/>
      <c r="J997" s="3">
        <v>62</v>
      </c>
      <c r="K997" s="3" t="s">
        <v>25</v>
      </c>
      <c r="M997" s="3">
        <v>15</v>
      </c>
    </row>
    <row r="998" customHeight="1" spans="1:13">
      <c r="A998" s="3">
        <v>11451</v>
      </c>
      <c r="D998" s="91" t="s">
        <v>21</v>
      </c>
      <c r="E998" s="91" t="s">
        <v>4050</v>
      </c>
      <c r="F998" s="3">
        <v>1999</v>
      </c>
      <c r="G998" s="3" t="s">
        <v>3783</v>
      </c>
      <c r="H998" s="3" t="s">
        <v>3769</v>
      </c>
      <c r="I998" s="3"/>
      <c r="J998" s="3">
        <v>58</v>
      </c>
      <c r="K998" s="3" t="s">
        <v>25</v>
      </c>
      <c r="M998" s="3">
        <v>15</v>
      </c>
    </row>
    <row r="999" customHeight="1" spans="1:13">
      <c r="A999" s="3">
        <v>11454</v>
      </c>
      <c r="D999" s="91" t="s">
        <v>21</v>
      </c>
      <c r="E999" s="91" t="s">
        <v>4051</v>
      </c>
      <c r="F999" s="3">
        <v>2000</v>
      </c>
      <c r="G999" s="3" t="s">
        <v>3768</v>
      </c>
      <c r="H999" s="3" t="s">
        <v>4052</v>
      </c>
      <c r="I999" s="3"/>
      <c r="J999" s="3">
        <v>42</v>
      </c>
      <c r="K999" s="3" t="s">
        <v>72</v>
      </c>
      <c r="M999" s="3">
        <v>15</v>
      </c>
    </row>
    <row r="1000" customHeight="1" spans="1:13">
      <c r="A1000" s="3">
        <v>11472</v>
      </c>
      <c r="D1000" s="91" t="s">
        <v>21</v>
      </c>
      <c r="E1000" s="91" t="s">
        <v>4053</v>
      </c>
      <c r="F1000" s="3">
        <v>1999</v>
      </c>
      <c r="G1000" s="3" t="s">
        <v>3783</v>
      </c>
      <c r="H1000" s="3" t="s">
        <v>3769</v>
      </c>
      <c r="I1000" s="3"/>
      <c r="J1000" s="3">
        <v>58</v>
      </c>
      <c r="K1000" s="3" t="s">
        <v>25</v>
      </c>
      <c r="M1000" s="3">
        <v>15</v>
      </c>
    </row>
    <row r="1001" customHeight="1" spans="1:13">
      <c r="A1001" s="3">
        <v>11473</v>
      </c>
      <c r="D1001" s="91" t="s">
        <v>21</v>
      </c>
      <c r="E1001" s="91" t="s">
        <v>4054</v>
      </c>
      <c r="F1001" s="3">
        <v>1999</v>
      </c>
      <c r="G1001" s="3" t="s">
        <v>3783</v>
      </c>
      <c r="H1001" s="3" t="s">
        <v>3769</v>
      </c>
      <c r="I1001" s="3"/>
      <c r="J1001" s="3">
        <v>58</v>
      </c>
      <c r="K1001" s="3" t="s">
        <v>25</v>
      </c>
      <c r="M1001" s="3">
        <v>15</v>
      </c>
    </row>
    <row r="1002" customHeight="1" spans="1:13">
      <c r="A1002" s="3">
        <v>11475</v>
      </c>
      <c r="D1002" s="91" t="s">
        <v>21</v>
      </c>
      <c r="E1002" s="91" t="s">
        <v>4055</v>
      </c>
      <c r="F1002" s="3">
        <v>2000</v>
      </c>
      <c r="G1002" s="3" t="s">
        <v>3768</v>
      </c>
      <c r="H1002" s="3" t="s">
        <v>3937</v>
      </c>
      <c r="I1002" s="3"/>
      <c r="J1002" s="3">
        <v>55</v>
      </c>
      <c r="K1002" s="3" t="s">
        <v>72</v>
      </c>
      <c r="M1002" s="3">
        <v>15</v>
      </c>
    </row>
    <row r="1003" customHeight="1" spans="1:13">
      <c r="A1003" s="3">
        <v>11478</v>
      </c>
      <c r="D1003" s="91" t="s">
        <v>21</v>
      </c>
      <c r="E1003" s="91" t="s">
        <v>4056</v>
      </c>
      <c r="F1003" s="3">
        <v>1999</v>
      </c>
      <c r="G1003" s="3" t="s">
        <v>3777</v>
      </c>
      <c r="H1003" s="3" t="s">
        <v>3831</v>
      </c>
      <c r="I1003" s="3" t="s">
        <v>88</v>
      </c>
      <c r="J1003" s="3">
        <v>57</v>
      </c>
      <c r="K1003" s="3" t="s">
        <v>666</v>
      </c>
      <c r="M1003" s="3">
        <v>15</v>
      </c>
    </row>
    <row r="1004" customHeight="1" spans="1:13">
      <c r="A1004" s="3">
        <v>11479</v>
      </c>
      <c r="D1004" s="91" t="s">
        <v>21</v>
      </c>
      <c r="E1004" s="91" t="s">
        <v>4057</v>
      </c>
      <c r="F1004" s="3">
        <v>1999</v>
      </c>
      <c r="G1004" s="3" t="s">
        <v>3777</v>
      </c>
      <c r="H1004" s="3" t="s">
        <v>4058</v>
      </c>
      <c r="I1004" s="3" t="s">
        <v>88</v>
      </c>
      <c r="J1004" s="3">
        <v>46</v>
      </c>
      <c r="K1004" s="3" t="s">
        <v>666</v>
      </c>
      <c r="M1004" s="3">
        <v>15</v>
      </c>
    </row>
    <row r="1005" customHeight="1" spans="1:13">
      <c r="A1005" s="3">
        <v>11480</v>
      </c>
      <c r="D1005" s="91" t="s">
        <v>21</v>
      </c>
      <c r="E1005" s="91" t="s">
        <v>4059</v>
      </c>
      <c r="F1005" s="3">
        <v>1999</v>
      </c>
      <c r="G1005" s="3" t="s">
        <v>3765</v>
      </c>
      <c r="H1005" s="3" t="s">
        <v>4060</v>
      </c>
      <c r="I1005" s="3" t="s">
        <v>3825</v>
      </c>
      <c r="J1005" s="3">
        <v>69</v>
      </c>
      <c r="K1005" s="3" t="s">
        <v>666</v>
      </c>
      <c r="M1005" s="3">
        <v>15</v>
      </c>
    </row>
    <row r="1006" customHeight="1" spans="1:13">
      <c r="A1006" s="3">
        <v>11484</v>
      </c>
      <c r="D1006" s="91" t="s">
        <v>21</v>
      </c>
      <c r="E1006" s="91" t="s">
        <v>4061</v>
      </c>
      <c r="F1006" s="3">
        <v>2000</v>
      </c>
      <c r="G1006" s="3" t="s">
        <v>3768</v>
      </c>
      <c r="H1006" s="3" t="s">
        <v>3829</v>
      </c>
      <c r="I1006" s="3"/>
      <c r="J1006" s="3">
        <v>77</v>
      </c>
      <c r="K1006" s="3" t="s">
        <v>25</v>
      </c>
      <c r="M1006" s="3">
        <v>15</v>
      </c>
    </row>
    <row r="1007" customHeight="1" spans="1:13">
      <c r="A1007" s="3">
        <v>11490</v>
      </c>
      <c r="D1007" s="91" t="s">
        <v>21</v>
      </c>
      <c r="E1007" s="91" t="s">
        <v>4062</v>
      </c>
      <c r="F1007" s="3">
        <v>1999</v>
      </c>
      <c r="G1007" s="3" t="s">
        <v>3777</v>
      </c>
      <c r="H1007" s="3" t="s">
        <v>4063</v>
      </c>
      <c r="I1007" s="3" t="s">
        <v>88</v>
      </c>
      <c r="J1007" s="3">
        <v>54</v>
      </c>
      <c r="K1007" s="3" t="s">
        <v>72</v>
      </c>
      <c r="M1007" s="3">
        <v>15</v>
      </c>
    </row>
    <row r="1008" customHeight="1" spans="1:13">
      <c r="A1008" s="3">
        <v>11496</v>
      </c>
      <c r="D1008" s="91" t="s">
        <v>21</v>
      </c>
      <c r="E1008" s="91" t="s">
        <v>4064</v>
      </c>
      <c r="F1008" s="3">
        <v>1999</v>
      </c>
      <c r="G1008" s="3" t="s">
        <v>3765</v>
      </c>
      <c r="H1008" s="3" t="s">
        <v>3946</v>
      </c>
      <c r="I1008" s="3" t="s">
        <v>3825</v>
      </c>
      <c r="J1008" s="3">
        <v>43</v>
      </c>
      <c r="K1008" s="3" t="s">
        <v>666</v>
      </c>
      <c r="M1008" s="3">
        <v>15</v>
      </c>
    </row>
    <row r="1009" customHeight="1" spans="1:13">
      <c r="A1009" s="3">
        <v>11504</v>
      </c>
      <c r="D1009" s="91" t="s">
        <v>21</v>
      </c>
      <c r="E1009" s="91" t="s">
        <v>4065</v>
      </c>
      <c r="F1009" s="3">
        <v>1999</v>
      </c>
      <c r="G1009" s="3" t="s">
        <v>3783</v>
      </c>
      <c r="H1009" s="3" t="s">
        <v>3791</v>
      </c>
      <c r="I1009" s="3"/>
      <c r="J1009" s="3">
        <v>64</v>
      </c>
      <c r="K1009" s="3" t="s">
        <v>25</v>
      </c>
      <c r="M1009" s="3">
        <v>15</v>
      </c>
    </row>
    <row r="1010" customHeight="1" spans="1:13">
      <c r="A1010" s="3">
        <v>11507</v>
      </c>
      <c r="D1010" s="91" t="s">
        <v>21</v>
      </c>
      <c r="E1010" s="91" t="s">
        <v>4066</v>
      </c>
      <c r="F1010" s="3">
        <v>1999</v>
      </c>
      <c r="G1010" s="3" t="s">
        <v>3783</v>
      </c>
      <c r="H1010" s="3" t="s">
        <v>3769</v>
      </c>
      <c r="I1010" s="3"/>
      <c r="J1010" s="3">
        <v>58</v>
      </c>
      <c r="K1010" s="3" t="s">
        <v>25</v>
      </c>
      <c r="M1010" s="3">
        <v>15</v>
      </c>
    </row>
    <row r="1011" customHeight="1" spans="1:13">
      <c r="A1011" s="3">
        <v>11515</v>
      </c>
      <c r="D1011" s="91" t="s">
        <v>21</v>
      </c>
      <c r="E1011" s="91" t="s">
        <v>4067</v>
      </c>
      <c r="F1011" s="3">
        <v>2000</v>
      </c>
      <c r="G1011" s="3" t="s">
        <v>3983</v>
      </c>
      <c r="H1011" s="3" t="s">
        <v>4068</v>
      </c>
      <c r="I1011" s="3" t="s">
        <v>88</v>
      </c>
      <c r="J1011" s="3">
        <v>58</v>
      </c>
      <c r="K1011" s="3" t="s">
        <v>72</v>
      </c>
      <c r="M1011" s="3">
        <v>15</v>
      </c>
    </row>
    <row r="1012" customHeight="1" spans="1:13">
      <c r="A1012" s="3">
        <v>11517</v>
      </c>
      <c r="D1012" s="91" t="s">
        <v>21</v>
      </c>
      <c r="E1012" s="91" t="s">
        <v>4069</v>
      </c>
      <c r="F1012" s="3">
        <v>2000</v>
      </c>
      <c r="G1012" s="3" t="s">
        <v>3983</v>
      </c>
      <c r="H1012" s="3" t="s">
        <v>4070</v>
      </c>
      <c r="I1012" s="3" t="s">
        <v>88</v>
      </c>
      <c r="J1012" s="3">
        <v>44</v>
      </c>
      <c r="K1012" s="3" t="s">
        <v>72</v>
      </c>
      <c r="M1012" s="3">
        <v>15</v>
      </c>
    </row>
    <row r="1013" customHeight="1" spans="1:13">
      <c r="A1013" s="3">
        <v>11520</v>
      </c>
      <c r="D1013" s="91" t="s">
        <v>21</v>
      </c>
      <c r="E1013" s="91" t="s">
        <v>4071</v>
      </c>
      <c r="F1013" s="3">
        <v>2000</v>
      </c>
      <c r="G1013" s="3" t="s">
        <v>3768</v>
      </c>
      <c r="H1013" s="3" t="s">
        <v>3864</v>
      </c>
      <c r="I1013" s="3"/>
      <c r="J1013" s="3">
        <v>59</v>
      </c>
      <c r="K1013" s="3" t="s">
        <v>25</v>
      </c>
      <c r="M1013" s="3">
        <v>15</v>
      </c>
    </row>
    <row r="1014" customHeight="1" spans="1:13">
      <c r="A1014" s="3">
        <v>11521</v>
      </c>
      <c r="D1014" s="91" t="s">
        <v>21</v>
      </c>
      <c r="E1014" s="91" t="s">
        <v>4072</v>
      </c>
      <c r="F1014" s="3">
        <v>1999</v>
      </c>
      <c r="G1014" s="3" t="s">
        <v>3765</v>
      </c>
      <c r="H1014" s="3" t="s">
        <v>4073</v>
      </c>
      <c r="I1014" s="3"/>
      <c r="J1014" s="3">
        <v>79</v>
      </c>
      <c r="K1014" s="3" t="s">
        <v>1138</v>
      </c>
      <c r="M1014" s="3">
        <v>15</v>
      </c>
    </row>
    <row r="1015" customHeight="1" spans="1:13">
      <c r="A1015" s="3">
        <v>11526</v>
      </c>
      <c r="D1015" s="91" t="s">
        <v>21</v>
      </c>
      <c r="E1015" s="91" t="s">
        <v>4074</v>
      </c>
      <c r="F1015" s="3">
        <v>1999</v>
      </c>
      <c r="G1015" s="3" t="s">
        <v>3783</v>
      </c>
      <c r="H1015" s="3" t="s">
        <v>3853</v>
      </c>
      <c r="I1015" s="3"/>
      <c r="J1015" s="3">
        <v>43</v>
      </c>
      <c r="K1015" s="3" t="s">
        <v>25</v>
      </c>
      <c r="M1015" s="3">
        <v>15</v>
      </c>
    </row>
    <row r="1016" customHeight="1" spans="1:13">
      <c r="A1016" s="3">
        <v>11538</v>
      </c>
      <c r="D1016" s="91" t="s">
        <v>21</v>
      </c>
      <c r="E1016" s="91" t="s">
        <v>4075</v>
      </c>
      <c r="F1016" s="3">
        <v>1999</v>
      </c>
      <c r="G1016" s="3" t="s">
        <v>3783</v>
      </c>
      <c r="H1016" s="3" t="s">
        <v>3972</v>
      </c>
      <c r="I1016" s="3"/>
      <c r="J1016" s="3">
        <v>30</v>
      </c>
      <c r="K1016" s="3" t="s">
        <v>666</v>
      </c>
      <c r="M1016" s="3">
        <v>15</v>
      </c>
    </row>
    <row r="1017" customHeight="1" spans="1:13">
      <c r="A1017" s="3">
        <v>11552</v>
      </c>
      <c r="D1017" s="91" t="s">
        <v>21</v>
      </c>
      <c r="E1017" s="91" t="s">
        <v>4076</v>
      </c>
      <c r="F1017" s="3">
        <v>1999</v>
      </c>
      <c r="G1017" s="3" t="s">
        <v>3783</v>
      </c>
      <c r="H1017" s="3" t="s">
        <v>4077</v>
      </c>
      <c r="I1017" s="3"/>
      <c r="J1017" s="3">
        <v>35</v>
      </c>
      <c r="K1017" s="3" t="s">
        <v>25</v>
      </c>
      <c r="M1017" s="3">
        <v>15</v>
      </c>
    </row>
    <row r="1018" customHeight="1" spans="1:13">
      <c r="A1018" s="3">
        <v>11553</v>
      </c>
      <c r="D1018" s="91" t="s">
        <v>21</v>
      </c>
      <c r="E1018" s="91" t="s">
        <v>4078</v>
      </c>
      <c r="F1018" s="3">
        <v>1999</v>
      </c>
      <c r="G1018" s="3" t="s">
        <v>3783</v>
      </c>
      <c r="H1018" s="3" t="s">
        <v>3789</v>
      </c>
      <c r="I1018" s="3"/>
      <c r="J1018" s="3">
        <v>53</v>
      </c>
      <c r="K1018" s="3" t="s">
        <v>25</v>
      </c>
      <c r="M1018" s="3">
        <v>15</v>
      </c>
    </row>
    <row r="1019" customHeight="1" spans="1:13">
      <c r="A1019" s="3">
        <v>11555</v>
      </c>
      <c r="D1019" s="91" t="s">
        <v>21</v>
      </c>
      <c r="E1019" s="91" t="s">
        <v>4079</v>
      </c>
      <c r="F1019" s="3">
        <v>1999</v>
      </c>
      <c r="G1019" s="3" t="s">
        <v>3783</v>
      </c>
      <c r="H1019" s="3" t="s">
        <v>3789</v>
      </c>
      <c r="I1019" s="3"/>
      <c r="J1019" s="3">
        <v>53</v>
      </c>
      <c r="K1019" s="3" t="s">
        <v>25</v>
      </c>
      <c r="M1019" s="3">
        <v>15</v>
      </c>
    </row>
    <row r="1020" customHeight="1" spans="1:13">
      <c r="A1020" s="3">
        <v>11556</v>
      </c>
      <c r="D1020" s="91" t="s">
        <v>21</v>
      </c>
      <c r="E1020" s="91" t="s">
        <v>4080</v>
      </c>
      <c r="F1020" s="3">
        <v>1999</v>
      </c>
      <c r="G1020" s="3" t="s">
        <v>3783</v>
      </c>
      <c r="H1020" s="3" t="s">
        <v>3789</v>
      </c>
      <c r="I1020" s="3"/>
      <c r="J1020" s="3">
        <v>53</v>
      </c>
      <c r="K1020" s="3" t="s">
        <v>25</v>
      </c>
      <c r="M1020" s="3">
        <v>15</v>
      </c>
    </row>
    <row r="1021" customHeight="1" spans="1:13">
      <c r="A1021" s="3">
        <v>11559</v>
      </c>
      <c r="D1021" s="91" t="s">
        <v>21</v>
      </c>
      <c r="E1021" s="91" t="s">
        <v>4081</v>
      </c>
      <c r="F1021" s="3">
        <v>1999</v>
      </c>
      <c r="G1021" s="3" t="s">
        <v>3765</v>
      </c>
      <c r="H1021" s="3" t="s">
        <v>4082</v>
      </c>
      <c r="I1021" s="3"/>
      <c r="J1021" s="3">
        <v>19</v>
      </c>
      <c r="K1021" s="3" t="s">
        <v>763</v>
      </c>
      <c r="M1021" s="3">
        <v>15</v>
      </c>
    </row>
    <row r="1022" customHeight="1" spans="1:13">
      <c r="A1022" s="3">
        <v>11560</v>
      </c>
      <c r="D1022" s="91" t="s">
        <v>21</v>
      </c>
      <c r="E1022" s="91" t="s">
        <v>4083</v>
      </c>
      <c r="F1022" s="3">
        <v>1999</v>
      </c>
      <c r="G1022" s="3" t="s">
        <v>3783</v>
      </c>
      <c r="H1022" s="3" t="s">
        <v>3937</v>
      </c>
      <c r="I1022" s="3"/>
      <c r="J1022" s="3">
        <v>51</v>
      </c>
      <c r="K1022" s="3" t="s">
        <v>666</v>
      </c>
      <c r="M1022" s="3">
        <v>15</v>
      </c>
    </row>
    <row r="1023" customHeight="1" spans="1:13">
      <c r="A1023" s="3">
        <v>11563</v>
      </c>
      <c r="D1023" s="91" t="s">
        <v>21</v>
      </c>
      <c r="E1023" s="91" t="s">
        <v>4084</v>
      </c>
      <c r="F1023" s="3">
        <v>1999</v>
      </c>
      <c r="G1023" s="3" t="s">
        <v>3765</v>
      </c>
      <c r="H1023" s="3" t="s">
        <v>4085</v>
      </c>
      <c r="I1023" s="3"/>
      <c r="J1023" s="3">
        <v>17</v>
      </c>
      <c r="K1023" s="3" t="s">
        <v>666</v>
      </c>
      <c r="M1023" s="3">
        <v>15</v>
      </c>
    </row>
    <row r="1024" customHeight="1" spans="1:13">
      <c r="A1024" s="3">
        <v>11570</v>
      </c>
      <c r="D1024" s="91" t="s">
        <v>21</v>
      </c>
      <c r="E1024" s="91" t="s">
        <v>4086</v>
      </c>
      <c r="F1024" s="3">
        <v>1999</v>
      </c>
      <c r="G1024" s="3" t="s">
        <v>3783</v>
      </c>
      <c r="H1024" s="3" t="s">
        <v>3857</v>
      </c>
      <c r="I1024" s="3"/>
      <c r="J1024" s="3">
        <v>50</v>
      </c>
      <c r="K1024" s="3" t="s">
        <v>72</v>
      </c>
      <c r="M1024" s="3">
        <v>15</v>
      </c>
    </row>
    <row r="1025" customHeight="1" spans="1:13">
      <c r="A1025" s="3">
        <v>11571</v>
      </c>
      <c r="D1025" s="91" t="s">
        <v>21</v>
      </c>
      <c r="E1025" s="91" t="s">
        <v>4087</v>
      </c>
      <c r="F1025" s="3">
        <v>2000</v>
      </c>
      <c r="G1025" s="3" t="s">
        <v>3768</v>
      </c>
      <c r="H1025" s="3" t="s">
        <v>3875</v>
      </c>
      <c r="I1025" s="3" t="s">
        <v>88</v>
      </c>
      <c r="J1025" s="3">
        <v>37</v>
      </c>
      <c r="K1025" s="3" t="s">
        <v>1138</v>
      </c>
      <c r="M1025" s="3">
        <v>15</v>
      </c>
    </row>
    <row r="1026" customHeight="1" spans="1:13">
      <c r="A1026" s="3">
        <v>11574</v>
      </c>
      <c r="D1026" s="91" t="s">
        <v>21</v>
      </c>
      <c r="E1026" s="91" t="s">
        <v>4088</v>
      </c>
      <c r="F1026" s="3">
        <v>1999</v>
      </c>
      <c r="G1026" s="3" t="s">
        <v>3783</v>
      </c>
      <c r="H1026" s="3" t="s">
        <v>4089</v>
      </c>
      <c r="I1026" s="3"/>
      <c r="J1026" s="3">
        <v>46</v>
      </c>
      <c r="K1026" s="3" t="s">
        <v>25</v>
      </c>
      <c r="M1026" s="3">
        <v>15</v>
      </c>
    </row>
    <row r="1027" customHeight="1" spans="1:13">
      <c r="A1027" s="3">
        <v>11575</v>
      </c>
      <c r="D1027" s="91" t="s">
        <v>21</v>
      </c>
      <c r="E1027" s="91" t="s">
        <v>4090</v>
      </c>
      <c r="F1027" s="3">
        <v>1999</v>
      </c>
      <c r="G1027" s="3" t="s">
        <v>3783</v>
      </c>
      <c r="H1027" s="3" t="s">
        <v>4089</v>
      </c>
      <c r="I1027" s="3"/>
      <c r="J1027" s="3">
        <v>46</v>
      </c>
      <c r="K1027" s="3" t="s">
        <v>25</v>
      </c>
      <c r="M1027" s="3">
        <v>15</v>
      </c>
    </row>
    <row r="1028" customHeight="1" spans="1:13">
      <c r="A1028" s="3">
        <v>11580</v>
      </c>
      <c r="D1028" s="91" t="s">
        <v>21</v>
      </c>
      <c r="E1028" s="91" t="s">
        <v>4091</v>
      </c>
      <c r="F1028" s="3">
        <v>2000</v>
      </c>
      <c r="G1028" s="3" t="s">
        <v>3768</v>
      </c>
      <c r="H1028" s="3" t="s">
        <v>3841</v>
      </c>
      <c r="I1028" s="3"/>
      <c r="J1028" s="3">
        <v>58</v>
      </c>
      <c r="K1028" s="3" t="s">
        <v>25</v>
      </c>
      <c r="M1028" s="3">
        <v>15</v>
      </c>
    </row>
    <row r="1029" customHeight="1" spans="1:13">
      <c r="A1029" s="3">
        <v>11582</v>
      </c>
      <c r="D1029" s="91" t="s">
        <v>21</v>
      </c>
      <c r="E1029" s="91" t="s">
        <v>4092</v>
      </c>
      <c r="F1029" s="3">
        <v>2000</v>
      </c>
      <c r="G1029" s="3" t="s">
        <v>3768</v>
      </c>
      <c r="H1029" s="3" t="s">
        <v>3841</v>
      </c>
      <c r="I1029" s="3"/>
      <c r="J1029" s="3">
        <v>58</v>
      </c>
      <c r="K1029" s="3" t="s">
        <v>25</v>
      </c>
      <c r="M1029" s="3">
        <v>15</v>
      </c>
    </row>
    <row r="1030" customHeight="1" spans="1:13">
      <c r="A1030" s="3">
        <v>11586</v>
      </c>
      <c r="D1030" s="91" t="s">
        <v>21</v>
      </c>
      <c r="E1030" s="91" t="s">
        <v>4093</v>
      </c>
      <c r="F1030" s="3">
        <v>1999</v>
      </c>
      <c r="G1030" s="3" t="s">
        <v>3783</v>
      </c>
      <c r="H1030" s="3" t="s">
        <v>3970</v>
      </c>
      <c r="I1030" s="3"/>
      <c r="J1030" s="3">
        <v>52</v>
      </c>
      <c r="K1030" s="3" t="s">
        <v>666</v>
      </c>
      <c r="M1030" s="3">
        <v>15</v>
      </c>
    </row>
    <row r="1031" customHeight="1" spans="1:13">
      <c r="A1031" s="3">
        <v>11599</v>
      </c>
      <c r="D1031" s="91" t="s">
        <v>21</v>
      </c>
      <c r="E1031" s="91" t="s">
        <v>4094</v>
      </c>
      <c r="F1031" s="3">
        <v>1999</v>
      </c>
      <c r="G1031" s="3" t="s">
        <v>3777</v>
      </c>
      <c r="H1031" s="3" t="s">
        <v>4095</v>
      </c>
      <c r="I1031" s="3" t="s">
        <v>88</v>
      </c>
      <c r="J1031" s="3">
        <v>51</v>
      </c>
      <c r="K1031" s="3" t="s">
        <v>666</v>
      </c>
      <c r="M1031" s="3">
        <v>15</v>
      </c>
    </row>
    <row r="1032" customHeight="1" spans="1:13">
      <c r="A1032" s="3">
        <v>11603</v>
      </c>
      <c r="D1032" s="91" t="s">
        <v>21</v>
      </c>
      <c r="E1032" s="91" t="s">
        <v>4096</v>
      </c>
      <c r="F1032" s="3">
        <v>1999</v>
      </c>
      <c r="G1032" s="3" t="s">
        <v>3783</v>
      </c>
      <c r="H1032" s="3" t="s">
        <v>4097</v>
      </c>
      <c r="I1032" s="3"/>
      <c r="J1032" s="3">
        <v>47</v>
      </c>
      <c r="K1032" s="3" t="s">
        <v>25</v>
      </c>
      <c r="M1032" s="3">
        <v>15</v>
      </c>
    </row>
    <row r="1033" customHeight="1" spans="1:13">
      <c r="A1033" s="3">
        <v>11605</v>
      </c>
      <c r="D1033" s="91" t="s">
        <v>21</v>
      </c>
      <c r="E1033" s="91" t="s">
        <v>4098</v>
      </c>
      <c r="F1033" s="3">
        <v>2000</v>
      </c>
      <c r="G1033" s="3" t="s">
        <v>3768</v>
      </c>
      <c r="H1033" s="3" t="s">
        <v>4099</v>
      </c>
      <c r="I1033" s="3"/>
      <c r="J1033" s="3">
        <v>60</v>
      </c>
      <c r="K1033" s="3" t="s">
        <v>25</v>
      </c>
      <c r="M1033" s="3">
        <v>15</v>
      </c>
    </row>
    <row r="1034" customHeight="1" spans="1:13">
      <c r="A1034" s="3">
        <v>11610</v>
      </c>
      <c r="D1034" s="91" t="s">
        <v>21</v>
      </c>
      <c r="E1034" s="91" t="s">
        <v>4100</v>
      </c>
      <c r="F1034" s="3">
        <v>1999</v>
      </c>
      <c r="G1034" s="3" t="s">
        <v>3765</v>
      </c>
      <c r="H1034" s="3" t="s">
        <v>4101</v>
      </c>
      <c r="I1034" s="3"/>
      <c r="J1034" s="3">
        <v>63</v>
      </c>
      <c r="K1034" s="3" t="s">
        <v>1138</v>
      </c>
      <c r="M1034" s="3">
        <v>15</v>
      </c>
    </row>
    <row r="1035" customHeight="1" spans="1:13">
      <c r="A1035" s="3">
        <v>11613</v>
      </c>
      <c r="D1035" s="91" t="s">
        <v>21</v>
      </c>
      <c r="E1035" s="91" t="s">
        <v>4102</v>
      </c>
      <c r="F1035" s="3">
        <v>1999</v>
      </c>
      <c r="G1035" s="3" t="s">
        <v>3765</v>
      </c>
      <c r="H1035" s="3" t="s">
        <v>3833</v>
      </c>
      <c r="I1035" s="3"/>
      <c r="J1035" s="3">
        <v>71</v>
      </c>
      <c r="K1035" s="3" t="s">
        <v>72</v>
      </c>
      <c r="M1035" s="3">
        <v>15</v>
      </c>
    </row>
    <row r="1036" customHeight="1" spans="1:13">
      <c r="A1036" s="3">
        <v>11628</v>
      </c>
      <c r="D1036" s="91" t="s">
        <v>21</v>
      </c>
      <c r="E1036" s="91" t="s">
        <v>4103</v>
      </c>
      <c r="F1036" s="3">
        <v>1999</v>
      </c>
      <c r="G1036" s="3" t="s">
        <v>3783</v>
      </c>
      <c r="H1036" s="3" t="s">
        <v>3970</v>
      </c>
      <c r="I1036" s="3"/>
      <c r="J1036" s="3">
        <v>35</v>
      </c>
      <c r="K1036" s="3" t="s">
        <v>25</v>
      </c>
      <c r="M1036" s="3">
        <v>15</v>
      </c>
    </row>
    <row r="1037" customHeight="1" spans="1:13">
      <c r="A1037" s="3">
        <v>11631</v>
      </c>
      <c r="D1037" s="91" t="s">
        <v>21</v>
      </c>
      <c r="E1037" s="91" t="s">
        <v>4104</v>
      </c>
      <c r="F1037" s="3">
        <v>2000</v>
      </c>
      <c r="G1037" s="3" t="s">
        <v>3768</v>
      </c>
      <c r="H1037" s="3" t="s">
        <v>4105</v>
      </c>
      <c r="I1037" s="3"/>
      <c r="J1037" s="3">
        <v>78</v>
      </c>
      <c r="K1037" s="3" t="s">
        <v>25</v>
      </c>
      <c r="M1037" s="3">
        <v>15</v>
      </c>
    </row>
    <row r="1038" customHeight="1" spans="1:13">
      <c r="A1038" s="3">
        <v>11632</v>
      </c>
      <c r="D1038" s="91" t="s">
        <v>21</v>
      </c>
      <c r="E1038" s="91" t="s">
        <v>4106</v>
      </c>
      <c r="F1038" s="3">
        <v>1999</v>
      </c>
      <c r="G1038" s="3" t="s">
        <v>3783</v>
      </c>
      <c r="H1038" s="3" t="s">
        <v>3928</v>
      </c>
      <c r="I1038" s="3"/>
      <c r="J1038" s="3">
        <v>55</v>
      </c>
      <c r="K1038" s="3" t="s">
        <v>25</v>
      </c>
      <c r="M1038" s="3">
        <v>15</v>
      </c>
    </row>
    <row r="1039" customHeight="1" spans="1:13">
      <c r="A1039" s="3">
        <v>11636</v>
      </c>
      <c r="D1039" s="91" t="s">
        <v>21</v>
      </c>
      <c r="E1039" s="91" t="s">
        <v>4107</v>
      </c>
      <c r="F1039" s="3">
        <v>1998</v>
      </c>
      <c r="G1039" s="3" t="s">
        <v>3786</v>
      </c>
      <c r="H1039" s="3" t="s">
        <v>4108</v>
      </c>
      <c r="I1039" s="3"/>
      <c r="J1039" s="3">
        <v>25</v>
      </c>
      <c r="K1039" s="3" t="s">
        <v>1138</v>
      </c>
      <c r="M1039" s="3">
        <v>15</v>
      </c>
    </row>
    <row r="1040" customHeight="1" spans="1:13">
      <c r="A1040" s="3">
        <v>11637</v>
      </c>
      <c r="D1040" s="91" t="s">
        <v>21</v>
      </c>
      <c r="E1040" s="91" t="s">
        <v>4109</v>
      </c>
      <c r="F1040" s="3">
        <v>1999</v>
      </c>
      <c r="G1040" s="3" t="s">
        <v>3783</v>
      </c>
      <c r="H1040" s="3" t="s">
        <v>3791</v>
      </c>
      <c r="I1040" s="3"/>
      <c r="J1040" s="3">
        <v>64</v>
      </c>
      <c r="K1040" s="3" t="s">
        <v>25</v>
      </c>
      <c r="M1040" s="3">
        <v>15</v>
      </c>
    </row>
    <row r="1041" customHeight="1" spans="1:13">
      <c r="A1041" s="3">
        <v>11648</v>
      </c>
      <c r="D1041" s="91" t="s">
        <v>21</v>
      </c>
      <c r="E1041" s="91" t="s">
        <v>4110</v>
      </c>
      <c r="F1041" s="3">
        <v>1999</v>
      </c>
      <c r="G1041" s="3" t="s">
        <v>3783</v>
      </c>
      <c r="H1041" s="3" t="s">
        <v>4111</v>
      </c>
      <c r="I1041" s="3"/>
      <c r="J1041" s="3">
        <v>25</v>
      </c>
      <c r="K1041" s="3" t="s">
        <v>72</v>
      </c>
      <c r="M1041" s="3">
        <v>15</v>
      </c>
    </row>
    <row r="1042" customHeight="1" spans="1:13">
      <c r="A1042" s="3">
        <v>11656</v>
      </c>
      <c r="D1042" s="91" t="s">
        <v>21</v>
      </c>
      <c r="E1042" s="91" t="s">
        <v>4112</v>
      </c>
      <c r="F1042" s="3">
        <v>1999</v>
      </c>
      <c r="G1042" s="3" t="s">
        <v>3765</v>
      </c>
      <c r="H1042" s="3" t="s">
        <v>4113</v>
      </c>
      <c r="I1042" s="3" t="s">
        <v>3825</v>
      </c>
      <c r="J1042" s="3">
        <v>65</v>
      </c>
      <c r="K1042" s="3" t="s">
        <v>666</v>
      </c>
      <c r="M1042" s="3">
        <v>15</v>
      </c>
    </row>
    <row r="1043" customHeight="1" spans="1:13">
      <c r="A1043" s="3">
        <v>11665</v>
      </c>
      <c r="D1043" s="91" t="s">
        <v>21</v>
      </c>
      <c r="E1043" s="91" t="s">
        <v>4114</v>
      </c>
      <c r="F1043" s="3">
        <v>1999</v>
      </c>
      <c r="G1043" s="3" t="s">
        <v>3765</v>
      </c>
      <c r="H1043" s="3" t="s">
        <v>4085</v>
      </c>
      <c r="I1043" s="68" t="s">
        <v>3825</v>
      </c>
      <c r="J1043" s="3">
        <v>17</v>
      </c>
      <c r="K1043" s="3" t="s">
        <v>666</v>
      </c>
      <c r="M1043" s="3">
        <v>15</v>
      </c>
    </row>
    <row r="1044" customHeight="1" spans="1:13">
      <c r="A1044" s="3">
        <v>11672</v>
      </c>
      <c r="D1044" s="91" t="s">
        <v>21</v>
      </c>
      <c r="E1044" s="91" t="s">
        <v>4115</v>
      </c>
      <c r="F1044" s="3">
        <v>2000</v>
      </c>
      <c r="G1044" s="3" t="s">
        <v>3768</v>
      </c>
      <c r="H1044" s="3" t="s">
        <v>3864</v>
      </c>
      <c r="I1044" s="3" t="s">
        <v>88</v>
      </c>
      <c r="J1044" s="3">
        <v>59</v>
      </c>
      <c r="K1044" s="3" t="s">
        <v>763</v>
      </c>
      <c r="M1044" s="3">
        <v>15</v>
      </c>
    </row>
    <row r="1045" customHeight="1" spans="1:13">
      <c r="A1045" s="3">
        <v>11675</v>
      </c>
      <c r="D1045" s="91" t="s">
        <v>21</v>
      </c>
      <c r="E1045" s="91" t="s">
        <v>4116</v>
      </c>
      <c r="F1045" s="3">
        <v>1999</v>
      </c>
      <c r="G1045" s="3" t="s">
        <v>3783</v>
      </c>
      <c r="H1045" s="3" t="s">
        <v>3815</v>
      </c>
      <c r="I1045" s="3"/>
      <c r="J1045" s="3">
        <v>48</v>
      </c>
      <c r="K1045" s="3" t="s">
        <v>72</v>
      </c>
      <c r="M1045" s="3">
        <v>15</v>
      </c>
    </row>
    <row r="1046" customHeight="1" spans="1:13">
      <c r="A1046" s="3">
        <v>11676</v>
      </c>
      <c r="D1046" s="91" t="s">
        <v>21</v>
      </c>
      <c r="E1046" s="91" t="s">
        <v>4117</v>
      </c>
      <c r="F1046" s="3">
        <v>1999</v>
      </c>
      <c r="G1046" s="3" t="s">
        <v>3783</v>
      </c>
      <c r="H1046" s="3" t="s">
        <v>3815</v>
      </c>
      <c r="I1046" s="3"/>
      <c r="J1046" s="3">
        <v>48</v>
      </c>
      <c r="K1046" s="3" t="s">
        <v>72</v>
      </c>
      <c r="M1046" s="3">
        <v>15</v>
      </c>
    </row>
    <row r="1047" customHeight="1" spans="1:13">
      <c r="A1047" s="3">
        <v>11682</v>
      </c>
      <c r="D1047" s="91" t="s">
        <v>21</v>
      </c>
      <c r="E1047" s="91" t="s">
        <v>4118</v>
      </c>
      <c r="F1047" s="3">
        <v>1999</v>
      </c>
      <c r="G1047" s="3" t="s">
        <v>3783</v>
      </c>
      <c r="H1047" s="3" t="s">
        <v>3918</v>
      </c>
      <c r="I1047" s="3"/>
      <c r="J1047" s="3">
        <v>62</v>
      </c>
      <c r="K1047" s="3" t="s">
        <v>25</v>
      </c>
      <c r="M1047" s="3">
        <v>15</v>
      </c>
    </row>
    <row r="1048" customHeight="1" spans="1:13">
      <c r="A1048" s="3">
        <v>11686</v>
      </c>
      <c r="D1048" s="91" t="s">
        <v>21</v>
      </c>
      <c r="E1048" s="91" t="s">
        <v>4119</v>
      </c>
      <c r="F1048" s="3">
        <v>2000</v>
      </c>
      <c r="G1048" s="3" t="s">
        <v>3768</v>
      </c>
      <c r="H1048" s="3" t="s">
        <v>3937</v>
      </c>
      <c r="I1048" s="3"/>
      <c r="J1048" s="3">
        <v>55</v>
      </c>
      <c r="K1048" s="3" t="s">
        <v>72</v>
      </c>
      <c r="M1048" s="3">
        <v>15</v>
      </c>
    </row>
    <row r="1049" customHeight="1" spans="1:13">
      <c r="A1049" s="3" t="s">
        <v>2854</v>
      </c>
      <c r="D1049" s="91" t="s">
        <v>21</v>
      </c>
      <c r="E1049" s="91" t="s">
        <v>4120</v>
      </c>
      <c r="F1049" s="3">
        <v>1990</v>
      </c>
      <c r="G1049" s="3" t="s">
        <v>1802</v>
      </c>
      <c r="H1049" s="3" t="s">
        <v>4121</v>
      </c>
      <c r="I1049" s="3">
        <v>526</v>
      </c>
      <c r="J1049" s="3" t="s">
        <v>105</v>
      </c>
      <c r="K1049" s="3" t="s">
        <v>666</v>
      </c>
      <c r="M1049" s="3">
        <v>5</v>
      </c>
    </row>
    <row r="1050" customHeight="1" spans="1:13">
      <c r="A1050" s="3" t="e">
        <f t="shared" ref="A1050:A1051" si="48">A1049+1</f>
        <v>#VALUE!</v>
      </c>
      <c r="D1050" s="91" t="s">
        <v>21</v>
      </c>
      <c r="E1050" s="91" t="s">
        <v>4122</v>
      </c>
      <c r="F1050" s="3">
        <v>1990</v>
      </c>
      <c r="G1050" s="3" t="s">
        <v>90</v>
      </c>
      <c r="H1050" s="3" t="s">
        <v>4123</v>
      </c>
      <c r="I1050" s="3">
        <v>428</v>
      </c>
      <c r="J1050" s="3" t="s">
        <v>105</v>
      </c>
      <c r="K1050" s="3" t="s">
        <v>72</v>
      </c>
      <c r="M1050" s="3">
        <v>10</v>
      </c>
    </row>
    <row r="1051" customHeight="1" spans="1:13">
      <c r="A1051" s="3" t="e">
        <f t="shared" si="48"/>
        <v>#VALUE!</v>
      </c>
      <c r="D1051" s="91" t="s">
        <v>21</v>
      </c>
      <c r="E1051" s="91" t="s">
        <v>4124</v>
      </c>
      <c r="F1051" s="3">
        <v>1990</v>
      </c>
      <c r="G1051" s="3" t="s">
        <v>90</v>
      </c>
      <c r="H1051" s="3" t="s">
        <v>4123</v>
      </c>
      <c r="I1051" s="3">
        <v>428</v>
      </c>
      <c r="J1051" s="3" t="s">
        <v>105</v>
      </c>
      <c r="K1051" s="3" t="s">
        <v>72</v>
      </c>
      <c r="M1051" s="3">
        <v>10</v>
      </c>
    </row>
    <row r="1052" customHeight="1" spans="1:13">
      <c r="A1052" s="3" t="s">
        <v>2854</v>
      </c>
      <c r="D1052" s="163"/>
      <c r="E1052" s="91" t="s">
        <v>4125</v>
      </c>
      <c r="F1052" s="3">
        <v>1990</v>
      </c>
      <c r="G1052" s="3" t="s">
        <v>4126</v>
      </c>
      <c r="H1052" s="3" t="s">
        <v>4127</v>
      </c>
      <c r="I1052" s="3">
        <v>25</v>
      </c>
      <c r="J1052" s="3" t="s">
        <v>105</v>
      </c>
      <c r="K1052" s="3" t="s">
        <v>25</v>
      </c>
      <c r="M1052" s="3">
        <v>10</v>
      </c>
    </row>
    <row r="1053" customHeight="1" spans="1:13">
      <c r="A1053" s="3" t="s">
        <v>2854</v>
      </c>
      <c r="D1053" s="91" t="s">
        <v>149</v>
      </c>
      <c r="E1053" s="91" t="s">
        <v>4128</v>
      </c>
      <c r="F1053" s="3">
        <v>1990</v>
      </c>
      <c r="G1053" s="3" t="s">
        <v>1802</v>
      </c>
      <c r="H1053" s="3" t="s">
        <v>4121</v>
      </c>
      <c r="I1053" s="3">
        <v>526</v>
      </c>
      <c r="J1053" s="3" t="s">
        <v>105</v>
      </c>
      <c r="K1053" s="3" t="s">
        <v>4129</v>
      </c>
      <c r="M1053" s="3">
        <v>10</v>
      </c>
    </row>
    <row r="1054" customHeight="1" spans="1:13">
      <c r="A1054" s="3" t="s">
        <v>2854</v>
      </c>
      <c r="D1054" s="91" t="s">
        <v>149</v>
      </c>
      <c r="E1054" s="91" t="s">
        <v>4130</v>
      </c>
      <c r="F1054" s="3">
        <v>1989</v>
      </c>
      <c r="G1054" s="3" t="s">
        <v>4131</v>
      </c>
      <c r="H1054" s="3" t="s">
        <v>4132</v>
      </c>
      <c r="I1054" s="3">
        <v>113</v>
      </c>
      <c r="J1054" s="3" t="s">
        <v>105</v>
      </c>
      <c r="K1054" s="3" t="s">
        <v>4129</v>
      </c>
      <c r="M1054" s="3">
        <v>10</v>
      </c>
    </row>
    <row r="1055" customHeight="1" spans="1:13">
      <c r="A1055" s="3" t="s">
        <v>2854</v>
      </c>
      <c r="D1055" s="91" t="s">
        <v>21</v>
      </c>
      <c r="E1055" s="91" t="s">
        <v>4133</v>
      </c>
      <c r="F1055" s="3">
        <v>1990</v>
      </c>
      <c r="G1055" s="3" t="s">
        <v>4126</v>
      </c>
      <c r="H1055" s="3" t="s">
        <v>4134</v>
      </c>
      <c r="I1055" s="3">
        <v>74</v>
      </c>
      <c r="J1055" s="3" t="s">
        <v>105</v>
      </c>
      <c r="K1055" s="3" t="s">
        <v>72</v>
      </c>
      <c r="M1055" s="3">
        <v>10</v>
      </c>
    </row>
    <row r="1056" customHeight="1" spans="1:13">
      <c r="A1056" s="3">
        <v>12345</v>
      </c>
      <c r="D1056" s="91" t="s">
        <v>21</v>
      </c>
      <c r="E1056" s="91" t="s">
        <v>4135</v>
      </c>
      <c r="F1056" s="3">
        <v>1990</v>
      </c>
      <c r="G1056" s="3" t="s">
        <v>1802</v>
      </c>
      <c r="H1056" s="3" t="s">
        <v>4123</v>
      </c>
      <c r="I1056" s="3">
        <v>356</v>
      </c>
      <c r="J1056" s="3" t="s">
        <v>105</v>
      </c>
      <c r="K1056" s="3" t="s">
        <v>72</v>
      </c>
      <c r="M1056" s="3">
        <v>15</v>
      </c>
    </row>
    <row r="1057" customHeight="1" spans="1:13">
      <c r="A1057" s="3">
        <f t="shared" ref="A1057:A1064" si="49">A1056+1</f>
        <v>12346</v>
      </c>
      <c r="D1057" s="91" t="s">
        <v>21</v>
      </c>
      <c r="E1057" s="91" t="s">
        <v>4136</v>
      </c>
      <c r="F1057" s="3">
        <v>1990</v>
      </c>
      <c r="G1057" s="3" t="s">
        <v>1802</v>
      </c>
      <c r="H1057" s="3" t="s">
        <v>4123</v>
      </c>
      <c r="I1057" s="3">
        <v>356</v>
      </c>
      <c r="J1057" s="3" t="s">
        <v>105</v>
      </c>
      <c r="K1057" s="3" t="s">
        <v>72</v>
      </c>
      <c r="M1057" s="3">
        <v>15</v>
      </c>
    </row>
    <row r="1058" customHeight="1" spans="1:13">
      <c r="A1058" s="3">
        <f t="shared" si="49"/>
        <v>12347</v>
      </c>
      <c r="D1058" s="91" t="s">
        <v>21</v>
      </c>
      <c r="E1058" s="91" t="s">
        <v>4137</v>
      </c>
      <c r="F1058" s="3">
        <v>1990</v>
      </c>
      <c r="G1058" s="3" t="s">
        <v>1802</v>
      </c>
      <c r="H1058" s="3" t="s">
        <v>4123</v>
      </c>
      <c r="I1058" s="3">
        <v>356</v>
      </c>
      <c r="J1058" s="3" t="s">
        <v>105</v>
      </c>
      <c r="K1058" s="3" t="s">
        <v>72</v>
      </c>
      <c r="M1058" s="3">
        <v>15</v>
      </c>
    </row>
    <row r="1059" customHeight="1" spans="1:13">
      <c r="A1059" s="3">
        <f t="shared" si="49"/>
        <v>12348</v>
      </c>
      <c r="D1059" s="91" t="s">
        <v>21</v>
      </c>
      <c r="E1059" s="91" t="s">
        <v>4138</v>
      </c>
      <c r="F1059" s="3">
        <v>1990</v>
      </c>
      <c r="G1059" s="3" t="s">
        <v>1802</v>
      </c>
      <c r="H1059" s="3" t="s">
        <v>4123</v>
      </c>
      <c r="I1059" s="3">
        <v>356</v>
      </c>
      <c r="J1059" s="3" t="s">
        <v>105</v>
      </c>
      <c r="K1059" s="3" t="s">
        <v>72</v>
      </c>
      <c r="M1059" s="3">
        <v>15</v>
      </c>
    </row>
    <row r="1060" customHeight="1" spans="1:13">
      <c r="A1060" s="3">
        <f t="shared" si="49"/>
        <v>12349</v>
      </c>
      <c r="D1060" s="91" t="s">
        <v>21</v>
      </c>
      <c r="E1060" s="91" t="s">
        <v>4139</v>
      </c>
      <c r="F1060" s="3">
        <v>1990</v>
      </c>
      <c r="G1060" s="3" t="s">
        <v>1802</v>
      </c>
      <c r="H1060" s="3" t="s">
        <v>4123</v>
      </c>
      <c r="I1060" s="3">
        <v>356</v>
      </c>
      <c r="J1060" s="3" t="s">
        <v>105</v>
      </c>
      <c r="K1060" s="3" t="s">
        <v>72</v>
      </c>
      <c r="M1060" s="3">
        <v>15</v>
      </c>
    </row>
    <row r="1061" customHeight="1" spans="1:13">
      <c r="A1061" s="3">
        <f t="shared" si="49"/>
        <v>12350</v>
      </c>
      <c r="D1061" s="91" t="s">
        <v>21</v>
      </c>
      <c r="E1061" s="91" t="s">
        <v>4140</v>
      </c>
      <c r="F1061" s="3">
        <v>1990</v>
      </c>
      <c r="G1061" s="3" t="s">
        <v>1802</v>
      </c>
      <c r="H1061" s="3" t="s">
        <v>4123</v>
      </c>
      <c r="I1061" s="3">
        <v>356</v>
      </c>
      <c r="J1061" s="3" t="s">
        <v>105</v>
      </c>
      <c r="K1061" s="3" t="s">
        <v>72</v>
      </c>
      <c r="M1061" s="3">
        <v>15</v>
      </c>
    </row>
    <row r="1062" customHeight="1" spans="1:13">
      <c r="A1062" s="3">
        <f t="shared" si="49"/>
        <v>12351</v>
      </c>
      <c r="D1062" s="91" t="s">
        <v>21</v>
      </c>
      <c r="E1062" s="91" t="s">
        <v>4141</v>
      </c>
      <c r="F1062" s="3">
        <v>1990</v>
      </c>
      <c r="G1062" s="3" t="s">
        <v>1802</v>
      </c>
      <c r="H1062" s="3" t="s">
        <v>4123</v>
      </c>
      <c r="I1062" s="3">
        <v>356</v>
      </c>
      <c r="J1062" s="3" t="s">
        <v>105</v>
      </c>
      <c r="K1062" s="3" t="s">
        <v>72</v>
      </c>
      <c r="M1062" s="3">
        <v>15</v>
      </c>
    </row>
    <row r="1063" customHeight="1" spans="1:13">
      <c r="A1063" s="3">
        <f t="shared" si="49"/>
        <v>12352</v>
      </c>
      <c r="D1063" s="91" t="s">
        <v>21</v>
      </c>
      <c r="E1063" s="91" t="s">
        <v>4142</v>
      </c>
      <c r="F1063" s="3">
        <v>1990</v>
      </c>
      <c r="G1063" s="3" t="s">
        <v>1802</v>
      </c>
      <c r="H1063" s="3" t="s">
        <v>4123</v>
      </c>
      <c r="I1063" s="3">
        <v>356</v>
      </c>
      <c r="J1063" s="3" t="s">
        <v>105</v>
      </c>
      <c r="K1063" s="3" t="s">
        <v>72</v>
      </c>
      <c r="M1063" s="3">
        <v>15</v>
      </c>
    </row>
    <row r="1064" customHeight="1" spans="1:13">
      <c r="A1064" s="3">
        <f t="shared" si="49"/>
        <v>12353</v>
      </c>
      <c r="D1064" s="91" t="s">
        <v>21</v>
      </c>
      <c r="E1064" s="91" t="s">
        <v>4143</v>
      </c>
      <c r="F1064" s="3">
        <v>1990</v>
      </c>
      <c r="G1064" s="3" t="s">
        <v>1802</v>
      </c>
      <c r="H1064" s="3" t="s">
        <v>4123</v>
      </c>
      <c r="I1064" s="3">
        <v>356</v>
      </c>
      <c r="J1064" s="3" t="s">
        <v>105</v>
      </c>
      <c r="K1064" s="3" t="s">
        <v>72</v>
      </c>
      <c r="M1064" s="3">
        <v>15</v>
      </c>
    </row>
    <row r="1065" customHeight="1" spans="1:13">
      <c r="A1065" s="3" t="s">
        <v>2854</v>
      </c>
      <c r="D1065" s="163"/>
      <c r="E1065" s="91" t="s">
        <v>4144</v>
      </c>
      <c r="F1065" s="3">
        <v>1984</v>
      </c>
      <c r="G1065" s="3" t="s">
        <v>62</v>
      </c>
      <c r="H1065" s="3" t="s">
        <v>4145</v>
      </c>
      <c r="I1065" s="3">
        <v>96</v>
      </c>
      <c r="J1065" s="3" t="s">
        <v>105</v>
      </c>
      <c r="K1065" s="3" t="s">
        <v>666</v>
      </c>
      <c r="M1065" s="3">
        <v>15</v>
      </c>
    </row>
    <row r="1066" customHeight="1" spans="1:13">
      <c r="A1066" s="3" t="s">
        <v>2854</v>
      </c>
      <c r="D1066" s="163"/>
      <c r="E1066" s="91" t="s">
        <v>4146</v>
      </c>
      <c r="F1066" s="3">
        <v>1984</v>
      </c>
      <c r="G1066" s="3" t="s">
        <v>62</v>
      </c>
      <c r="H1066" s="3" t="s">
        <v>4145</v>
      </c>
      <c r="I1066" s="3">
        <v>96</v>
      </c>
      <c r="J1066" s="3" t="s">
        <v>105</v>
      </c>
      <c r="K1066" s="3" t="s">
        <v>666</v>
      </c>
      <c r="M1066" s="3">
        <v>15</v>
      </c>
    </row>
    <row r="1067" customHeight="1" spans="1:13">
      <c r="A1067" s="3" t="s">
        <v>2854</v>
      </c>
      <c r="D1067" s="163"/>
      <c r="E1067" s="91" t="s">
        <v>4147</v>
      </c>
      <c r="F1067" s="3">
        <v>1984</v>
      </c>
      <c r="G1067" s="3" t="s">
        <v>62</v>
      </c>
      <c r="H1067" s="3" t="s">
        <v>4145</v>
      </c>
      <c r="I1067" s="3">
        <v>96</v>
      </c>
      <c r="J1067" s="3" t="s">
        <v>105</v>
      </c>
      <c r="K1067" s="3" t="s">
        <v>666</v>
      </c>
      <c r="M1067" s="3">
        <v>15</v>
      </c>
    </row>
    <row r="1068" customHeight="1" spans="1:13">
      <c r="A1068" s="3" t="s">
        <v>2854</v>
      </c>
      <c r="D1068" s="91" t="s">
        <v>21</v>
      </c>
      <c r="E1068" s="91" t="s">
        <v>4148</v>
      </c>
      <c r="F1068" s="3">
        <v>1990</v>
      </c>
      <c r="G1068" s="3" t="s">
        <v>1802</v>
      </c>
      <c r="H1068" s="3" t="s">
        <v>4121</v>
      </c>
      <c r="I1068" s="3">
        <v>526</v>
      </c>
      <c r="J1068" s="3" t="s">
        <v>105</v>
      </c>
      <c r="K1068" s="3" t="s">
        <v>72</v>
      </c>
      <c r="M1068" s="3">
        <v>15</v>
      </c>
    </row>
    <row r="1069" customHeight="1" spans="1:13">
      <c r="A1069" s="3" t="s">
        <v>2854</v>
      </c>
      <c r="D1069" s="91" t="s">
        <v>161</v>
      </c>
      <c r="E1069" s="91" t="s">
        <v>4149</v>
      </c>
      <c r="F1069" s="3">
        <v>1989</v>
      </c>
      <c r="G1069" s="3" t="s">
        <v>62</v>
      </c>
      <c r="H1069" s="3" t="s">
        <v>4150</v>
      </c>
      <c r="I1069" s="3">
        <v>136</v>
      </c>
      <c r="J1069" s="3" t="s">
        <v>105</v>
      </c>
      <c r="K1069" s="3" t="s">
        <v>72</v>
      </c>
      <c r="M1069" s="3">
        <v>15</v>
      </c>
    </row>
    <row r="1070" customHeight="1" spans="1:13">
      <c r="A1070" s="3"/>
      <c r="D1070" s="91"/>
      <c r="E1070" s="91"/>
      <c r="F1070" s="3"/>
      <c r="G1070" s="3"/>
      <c r="H1070" s="3"/>
      <c r="I1070" s="3"/>
      <c r="J1070" s="3"/>
      <c r="K1070" s="3"/>
      <c r="M1070" s="3"/>
    </row>
    <row r="1071" customHeight="1" spans="1:26">
      <c r="A1071" s="262"/>
      <c r="B1071" s="265"/>
      <c r="C1071" s="265"/>
      <c r="D1071" s="263"/>
      <c r="E1071" s="280" t="s">
        <v>3070</v>
      </c>
      <c r="F1071" s="281">
        <v>1988</v>
      </c>
      <c r="G1071" s="281" t="s">
        <v>102</v>
      </c>
      <c r="H1071" s="281" t="s">
        <v>288</v>
      </c>
      <c r="I1071" s="281">
        <v>17</v>
      </c>
      <c r="J1071" s="281" t="s">
        <v>243</v>
      </c>
      <c r="K1071" s="281" t="s">
        <v>763</v>
      </c>
      <c r="L1071" s="281"/>
      <c r="M1071" s="281">
        <v>90</v>
      </c>
      <c r="N1071" s="265"/>
      <c r="O1071" s="265"/>
      <c r="P1071" s="265"/>
      <c r="Q1071" s="265"/>
      <c r="R1071" s="265"/>
      <c r="S1071" s="265"/>
      <c r="T1071" s="265"/>
      <c r="U1071" s="265"/>
      <c r="V1071" s="265"/>
      <c r="W1071" s="265"/>
      <c r="X1071" s="265"/>
      <c r="Y1071" s="265"/>
      <c r="Z1071" s="265"/>
    </row>
    <row r="1072" customHeight="1" spans="1:26">
      <c r="A1072" s="262"/>
      <c r="B1072" s="265"/>
      <c r="C1072" s="265"/>
      <c r="D1072" s="263"/>
      <c r="E1072" s="280" t="s">
        <v>3069</v>
      </c>
      <c r="F1072" s="281">
        <v>2019</v>
      </c>
      <c r="G1072" s="281" t="s">
        <v>1099</v>
      </c>
      <c r="H1072" s="281" t="s">
        <v>1848</v>
      </c>
      <c r="I1072" s="281">
        <v>161</v>
      </c>
      <c r="J1072" s="281"/>
      <c r="K1072" s="281" t="s">
        <v>30</v>
      </c>
      <c r="L1072" s="265"/>
      <c r="M1072" s="262"/>
      <c r="N1072" s="265"/>
      <c r="O1072" s="265"/>
      <c r="P1072" s="265"/>
      <c r="Q1072" s="265"/>
      <c r="R1072" s="265"/>
      <c r="S1072" s="265"/>
      <c r="T1072" s="265"/>
      <c r="U1072" s="265"/>
      <c r="V1072" s="265"/>
      <c r="W1072" s="265"/>
      <c r="X1072" s="265"/>
      <c r="Y1072" s="265"/>
      <c r="Z1072" s="265"/>
    </row>
    <row r="1073" customHeight="1" spans="1:26">
      <c r="A1073" s="262"/>
      <c r="B1073" s="265"/>
      <c r="C1073" s="265"/>
      <c r="D1073" s="263"/>
      <c r="E1073" s="281">
        <v>6183512</v>
      </c>
      <c r="F1073" s="281">
        <v>2020</v>
      </c>
      <c r="G1073" s="281" t="s">
        <v>884</v>
      </c>
      <c r="H1073" s="281" t="s">
        <v>895</v>
      </c>
      <c r="I1073" s="281">
        <v>261</v>
      </c>
      <c r="J1073" s="281" t="s">
        <v>1226</v>
      </c>
      <c r="K1073" s="281" t="s">
        <v>68</v>
      </c>
      <c r="L1073" s="265"/>
      <c r="M1073" s="262"/>
      <c r="N1073" s="265"/>
      <c r="O1073" s="265"/>
      <c r="P1073" s="265"/>
      <c r="Q1073" s="265"/>
      <c r="R1073" s="265"/>
      <c r="S1073" s="265"/>
      <c r="T1073" s="265"/>
      <c r="U1073" s="265"/>
      <c r="V1073" s="265"/>
      <c r="W1073" s="265"/>
      <c r="X1073" s="265"/>
      <c r="Y1073" s="265"/>
      <c r="Z1073" s="265"/>
    </row>
    <row r="1074" customHeight="1" spans="1:13">
      <c r="A1074" s="3"/>
      <c r="D1074" s="91"/>
      <c r="E1074" s="91"/>
      <c r="F1074" s="3"/>
      <c r="G1074" s="3"/>
      <c r="H1074" s="3"/>
      <c r="I1074" s="3"/>
      <c r="J1074" s="3"/>
      <c r="K1074" s="3"/>
      <c r="M1074" s="3"/>
    </row>
    <row r="1075" customHeight="1" spans="1:13">
      <c r="A1075" s="3"/>
      <c r="D1075" s="91"/>
      <c r="E1075" s="91"/>
      <c r="F1075" s="3"/>
      <c r="G1075" s="3"/>
      <c r="H1075" s="3"/>
      <c r="I1075" s="3"/>
      <c r="J1075" s="3"/>
      <c r="K1075" s="3"/>
      <c r="M1075" s="3"/>
    </row>
    <row r="1076" customHeight="1" spans="1:13">
      <c r="A1076" s="3"/>
      <c r="D1076" s="91"/>
      <c r="E1076" s="91"/>
      <c r="F1076" s="3"/>
      <c r="G1076" s="3"/>
      <c r="H1076" s="3"/>
      <c r="I1076" s="3"/>
      <c r="J1076" s="3"/>
      <c r="K1076" s="3"/>
      <c r="M1076" s="3"/>
    </row>
    <row r="1077" customHeight="1" spans="1:13">
      <c r="A1077" s="3"/>
      <c r="D1077" s="91"/>
      <c r="E1077" s="91"/>
      <c r="F1077" s="3"/>
      <c r="G1077" s="3"/>
      <c r="H1077" s="3"/>
      <c r="I1077" s="3"/>
      <c r="J1077" s="3"/>
      <c r="K1077" s="3"/>
      <c r="M1077" s="3"/>
    </row>
    <row r="1078" customHeight="1" spans="1:13">
      <c r="A1078" s="3"/>
      <c r="D1078" s="91"/>
      <c r="E1078" s="91"/>
      <c r="F1078" s="3"/>
      <c r="G1078" s="3"/>
      <c r="H1078" s="3"/>
      <c r="I1078" s="3"/>
      <c r="J1078" s="3"/>
      <c r="K1078" s="3"/>
      <c r="M1078" s="3"/>
    </row>
    <row r="1079" customHeight="1" spans="1:13">
      <c r="A1079" s="3"/>
      <c r="D1079" s="91"/>
      <c r="E1079" s="91"/>
      <c r="F1079" s="3"/>
      <c r="G1079" s="3"/>
      <c r="H1079" s="3"/>
      <c r="I1079" s="3"/>
      <c r="J1079" s="3"/>
      <c r="K1079" s="3"/>
      <c r="M1079" s="3"/>
    </row>
    <row r="1080" customHeight="1" spans="1:13">
      <c r="A1080" s="3"/>
      <c r="D1080" s="91"/>
      <c r="E1080" s="91"/>
      <c r="F1080" s="3"/>
      <c r="G1080" s="3"/>
      <c r="H1080" s="3"/>
      <c r="I1080" s="3"/>
      <c r="J1080" s="3"/>
      <c r="K1080" s="3"/>
      <c r="M1080" s="3"/>
    </row>
    <row r="1081" customHeight="1" spans="1:13">
      <c r="A1081" s="3"/>
      <c r="D1081" s="91"/>
      <c r="E1081" s="91"/>
      <c r="F1081" s="3"/>
      <c r="G1081" s="3"/>
      <c r="H1081" s="3"/>
      <c r="I1081" s="3"/>
      <c r="J1081" s="3"/>
      <c r="K1081" s="3"/>
      <c r="M1081" s="3"/>
    </row>
    <row r="1082" customHeight="1" spans="1:13">
      <c r="A1082" s="3"/>
      <c r="D1082" s="91"/>
      <c r="E1082" s="91"/>
      <c r="F1082" s="3"/>
      <c r="G1082" s="3"/>
      <c r="H1082" s="3"/>
      <c r="I1082" s="3"/>
      <c r="J1082" s="3"/>
      <c r="K1082" s="3"/>
      <c r="M1082" s="3"/>
    </row>
    <row r="1083" customHeight="1" spans="1:13">
      <c r="A1083" s="3"/>
      <c r="D1083" s="91"/>
      <c r="E1083" s="91"/>
      <c r="F1083" s="3"/>
      <c r="G1083" s="3"/>
      <c r="H1083" s="3"/>
      <c r="I1083" s="3"/>
      <c r="J1083" s="3"/>
      <c r="K1083" s="3"/>
      <c r="M1083" s="3"/>
    </row>
    <row r="1084" customHeight="1" spans="1:13">
      <c r="A1084" s="3"/>
      <c r="D1084" s="91"/>
      <c r="E1084" s="91"/>
      <c r="F1084" s="3"/>
      <c r="G1084" s="3"/>
      <c r="H1084" s="3"/>
      <c r="I1084" s="3"/>
      <c r="J1084" s="3"/>
      <c r="K1084" s="3"/>
      <c r="M1084" s="3"/>
    </row>
    <row r="1085" customHeight="1" spans="1:13">
      <c r="A1085" s="3"/>
      <c r="D1085" s="91"/>
      <c r="E1085" s="91"/>
      <c r="F1085" s="3"/>
      <c r="G1085" s="3"/>
      <c r="H1085" s="3"/>
      <c r="I1085" s="3"/>
      <c r="J1085" s="3"/>
      <c r="K1085" s="3"/>
      <c r="M1085" s="3"/>
    </row>
    <row r="1086" customHeight="1" spans="1:13">
      <c r="A1086" s="3"/>
      <c r="D1086" s="91"/>
      <c r="E1086" s="91"/>
      <c r="F1086" s="3"/>
      <c r="G1086" s="3"/>
      <c r="H1086" s="3"/>
      <c r="I1086" s="3"/>
      <c r="J1086" s="3"/>
      <c r="K1086" s="3"/>
      <c r="M1086" s="3"/>
    </row>
    <row r="1087" customHeight="1" spans="1:13">
      <c r="A1087" s="3"/>
      <c r="D1087" s="91"/>
      <c r="E1087" s="91"/>
      <c r="F1087" s="3"/>
      <c r="G1087" s="3"/>
      <c r="H1087" s="3"/>
      <c r="I1087" s="3"/>
      <c r="J1087" s="3"/>
      <c r="K1087" s="3"/>
      <c r="M1087" s="3"/>
    </row>
    <row r="1088" customHeight="1" spans="1:13">
      <c r="A1088" s="3"/>
      <c r="D1088" s="91"/>
      <c r="E1088" s="91"/>
      <c r="F1088" s="3"/>
      <c r="G1088" s="3"/>
      <c r="H1088" s="3"/>
      <c r="I1088" s="3"/>
      <c r="J1088" s="3"/>
      <c r="K1088" s="3"/>
      <c r="M1088" s="3"/>
    </row>
    <row r="1089" customHeight="1" spans="1:13">
      <c r="A1089" s="3"/>
      <c r="D1089" s="91"/>
      <c r="E1089" s="91"/>
      <c r="F1089" s="3"/>
      <c r="G1089" s="3"/>
      <c r="H1089" s="3"/>
      <c r="I1089" s="3"/>
      <c r="J1089" s="3"/>
      <c r="K1089" s="3"/>
      <c r="M1089" s="3"/>
    </row>
    <row r="1090" customHeight="1" spans="1:13">
      <c r="A1090" s="3"/>
      <c r="D1090" s="91"/>
      <c r="E1090" s="91"/>
      <c r="F1090" s="3"/>
      <c r="G1090" s="3"/>
      <c r="H1090" s="3"/>
      <c r="I1090" s="3"/>
      <c r="J1090" s="3"/>
      <c r="K1090" s="3"/>
      <c r="M1090" s="3"/>
    </row>
    <row r="1091" customHeight="1" spans="1:13">
      <c r="A1091" s="3"/>
      <c r="D1091" s="91"/>
      <c r="E1091" s="91"/>
      <c r="F1091" s="3"/>
      <c r="G1091" s="3"/>
      <c r="H1091" s="3"/>
      <c r="I1091" s="3"/>
      <c r="J1091" s="3"/>
      <c r="K1091" s="3"/>
      <c r="M1091" s="3"/>
    </row>
    <row r="1092" customHeight="1" spans="1:13">
      <c r="A1092" s="3"/>
      <c r="D1092" s="91"/>
      <c r="E1092" s="91"/>
      <c r="F1092" s="3"/>
      <c r="G1092" s="3"/>
      <c r="H1092" s="3"/>
      <c r="I1092" s="3"/>
      <c r="J1092" s="3"/>
      <c r="K1092" s="3"/>
      <c r="M1092" s="3"/>
    </row>
    <row r="1093" customHeight="1" spans="1:13">
      <c r="A1093" s="3"/>
      <c r="D1093" s="91"/>
      <c r="E1093" s="91"/>
      <c r="F1093" s="3"/>
      <c r="G1093" s="3"/>
      <c r="H1093" s="3"/>
      <c r="I1093" s="3"/>
      <c r="J1093" s="3"/>
      <c r="K1093" s="3"/>
      <c r="M1093" s="3"/>
    </row>
    <row r="1094" customHeight="1" spans="1:13">
      <c r="A1094" s="3"/>
      <c r="D1094" s="91"/>
      <c r="E1094" s="91"/>
      <c r="F1094" s="3"/>
      <c r="G1094" s="3"/>
      <c r="H1094" s="3"/>
      <c r="I1094" s="3"/>
      <c r="J1094" s="3"/>
      <c r="K1094" s="3"/>
      <c r="M1094" s="3"/>
    </row>
    <row r="1095" customHeight="1" spans="1:13">
      <c r="A1095" s="3"/>
      <c r="D1095" s="91"/>
      <c r="E1095" s="91"/>
      <c r="F1095" s="3"/>
      <c r="G1095" s="3"/>
      <c r="H1095" s="3"/>
      <c r="I1095" s="3"/>
      <c r="J1095" s="3"/>
      <c r="K1095" s="3"/>
      <c r="M1095" s="3"/>
    </row>
    <row r="1096" customHeight="1" spans="1:13">
      <c r="A1096" s="3"/>
      <c r="D1096" s="91"/>
      <c r="E1096" s="91"/>
      <c r="F1096" s="3"/>
      <c r="G1096" s="3"/>
      <c r="H1096" s="3"/>
      <c r="I1096" s="3"/>
      <c r="J1096" s="3"/>
      <c r="K1096" s="3"/>
      <c r="M1096" s="3"/>
    </row>
    <row r="1097" customHeight="1" spans="1:13">
      <c r="A1097" s="3"/>
      <c r="D1097" s="91"/>
      <c r="E1097" s="91"/>
      <c r="F1097" s="3"/>
      <c r="G1097" s="3"/>
      <c r="H1097" s="3"/>
      <c r="I1097" s="3"/>
      <c r="J1097" s="3"/>
      <c r="K1097" s="3"/>
      <c r="M1097" s="3"/>
    </row>
    <row r="1098" customHeight="1" spans="1:13">
      <c r="A1098" s="3"/>
      <c r="D1098" s="91"/>
      <c r="E1098" s="91"/>
      <c r="F1098" s="3"/>
      <c r="G1098" s="3"/>
      <c r="H1098" s="3"/>
      <c r="I1098" s="3"/>
      <c r="J1098" s="3"/>
      <c r="K1098" s="3"/>
      <c r="M1098" s="3"/>
    </row>
    <row r="1099" customHeight="1" spans="1:13">
      <c r="A1099" s="3"/>
      <c r="D1099" s="91"/>
      <c r="E1099" s="91"/>
      <c r="F1099" s="3"/>
      <c r="G1099" s="3"/>
      <c r="H1099" s="3"/>
      <c r="I1099" s="3"/>
      <c r="J1099" s="3"/>
      <c r="K1099" s="3"/>
      <c r="M1099" s="3"/>
    </row>
    <row r="1100" customHeight="1" spans="1:13">
      <c r="A1100" s="3"/>
      <c r="D1100" s="91"/>
      <c r="E1100" s="91"/>
      <c r="F1100" s="3"/>
      <c r="G1100" s="3"/>
      <c r="H1100" s="3"/>
      <c r="I1100" s="3"/>
      <c r="J1100" s="3"/>
      <c r="K1100" s="3"/>
      <c r="M1100" s="3"/>
    </row>
    <row r="1101" customHeight="1" spans="1:13">
      <c r="A1101" s="3"/>
      <c r="D1101" s="91"/>
      <c r="E1101" s="91"/>
      <c r="F1101" s="3"/>
      <c r="G1101" s="3"/>
      <c r="H1101" s="3"/>
      <c r="I1101" s="3"/>
      <c r="J1101" s="3"/>
      <c r="K1101" s="3"/>
      <c r="M1101" s="3"/>
    </row>
    <row r="1102" customHeight="1" spans="1:13">
      <c r="A1102" s="3"/>
      <c r="D1102" s="91"/>
      <c r="E1102" s="91"/>
      <c r="F1102" s="3"/>
      <c r="G1102" s="3"/>
      <c r="H1102" s="3"/>
      <c r="I1102" s="3"/>
      <c r="J1102" s="3"/>
      <c r="K1102" s="3"/>
      <c r="M1102" s="3"/>
    </row>
    <row r="1103" customHeight="1" spans="1:13">
      <c r="A1103" s="3"/>
      <c r="D1103" s="91"/>
      <c r="E1103" s="91"/>
      <c r="F1103" s="3"/>
      <c r="G1103" s="3"/>
      <c r="H1103" s="3"/>
      <c r="I1103" s="3"/>
      <c r="J1103" s="3"/>
      <c r="K1103" s="3"/>
      <c r="M1103" s="3"/>
    </row>
    <row r="1104" customHeight="1" spans="1:13">
      <c r="A1104" s="3"/>
      <c r="D1104" s="91"/>
      <c r="E1104" s="91"/>
      <c r="F1104" s="3"/>
      <c r="G1104" s="3"/>
      <c r="H1104" s="3"/>
      <c r="I1104" s="3"/>
      <c r="J1104" s="3"/>
      <c r="K1104" s="3"/>
      <c r="M1104" s="3"/>
    </row>
    <row r="1105" customHeight="1" spans="1:13">
      <c r="A1105" s="3"/>
      <c r="D1105" s="91"/>
      <c r="E1105" s="91"/>
      <c r="F1105" s="3"/>
      <c r="G1105" s="3"/>
      <c r="H1105" s="3"/>
      <c r="I1105" s="3"/>
      <c r="J1105" s="3"/>
      <c r="K1105" s="3"/>
      <c r="M1105" s="3"/>
    </row>
    <row r="1106" customHeight="1" spans="1:13">
      <c r="A1106" s="3"/>
      <c r="D1106" s="91"/>
      <c r="E1106" s="91"/>
      <c r="F1106" s="3"/>
      <c r="G1106" s="3"/>
      <c r="H1106" s="3"/>
      <c r="I1106" s="3"/>
      <c r="J1106" s="3"/>
      <c r="K1106" s="3"/>
      <c r="M1106" s="3"/>
    </row>
    <row r="1107" customHeight="1" spans="1:13">
      <c r="A1107" s="3"/>
      <c r="D1107" s="91"/>
      <c r="E1107" s="91"/>
      <c r="F1107" s="3"/>
      <c r="G1107" s="3"/>
      <c r="H1107" s="3"/>
      <c r="I1107" s="3"/>
      <c r="J1107" s="3"/>
      <c r="K1107" s="3"/>
      <c r="M1107" s="3"/>
    </row>
    <row r="1108" customHeight="1" spans="1:13">
      <c r="A1108" s="3"/>
      <c r="D1108" s="91"/>
      <c r="E1108" s="91"/>
      <c r="F1108" s="3"/>
      <c r="G1108" s="3"/>
      <c r="H1108" s="3"/>
      <c r="I1108" s="3"/>
      <c r="J1108" s="3"/>
      <c r="K1108" s="3"/>
      <c r="M1108" s="3"/>
    </row>
    <row r="1109" customHeight="1" spans="1:13">
      <c r="A1109" s="3"/>
      <c r="D1109" s="91"/>
      <c r="E1109" s="91"/>
      <c r="F1109" s="3"/>
      <c r="G1109" s="3"/>
      <c r="H1109" s="3"/>
      <c r="I1109" s="3"/>
      <c r="J1109" s="3"/>
      <c r="K1109" s="3"/>
      <c r="M1109" s="3"/>
    </row>
    <row r="1110" customHeight="1" spans="1:13">
      <c r="A1110" s="3"/>
      <c r="D1110" s="91"/>
      <c r="E1110" s="91"/>
      <c r="F1110" s="3"/>
      <c r="G1110" s="3"/>
      <c r="H1110" s="3"/>
      <c r="I1110" s="3"/>
      <c r="J1110" s="3"/>
      <c r="K1110" s="3"/>
      <c r="M1110" s="3"/>
    </row>
    <row r="1111" customHeight="1" spans="1:13">
      <c r="A1111" s="3"/>
      <c r="D1111" s="91"/>
      <c r="E1111" s="91"/>
      <c r="F1111" s="3"/>
      <c r="G1111" s="3"/>
      <c r="H1111" s="3"/>
      <c r="I1111" s="3"/>
      <c r="J1111" s="3"/>
      <c r="K1111" s="3"/>
      <c r="M1111" s="3"/>
    </row>
    <row r="1112" customHeight="1" spans="1:13">
      <c r="A1112" s="3"/>
      <c r="D1112" s="91"/>
      <c r="E1112" s="91"/>
      <c r="F1112" s="3"/>
      <c r="G1112" s="3"/>
      <c r="H1112" s="3"/>
      <c r="I1112" s="3"/>
      <c r="J1112" s="3"/>
      <c r="K1112" s="3"/>
      <c r="M1112" s="3"/>
    </row>
    <row r="1113" customHeight="1" spans="1:13">
      <c r="A1113" s="3"/>
      <c r="D1113" s="91"/>
      <c r="E1113" s="91"/>
      <c r="F1113" s="3"/>
      <c r="G1113" s="3"/>
      <c r="H1113" s="3"/>
      <c r="I1113" s="3"/>
      <c r="J1113" s="3"/>
      <c r="K1113" s="3"/>
      <c r="M1113" s="3"/>
    </row>
    <row r="1114" customHeight="1" spans="1:13">
      <c r="A1114" s="3"/>
      <c r="D1114" s="91"/>
      <c r="E1114" s="91"/>
      <c r="F1114" s="3"/>
      <c r="G1114" s="3"/>
      <c r="H1114" s="3"/>
      <c r="I1114" s="3"/>
      <c r="J1114" s="3"/>
      <c r="K1114" s="3"/>
      <c r="M1114" s="3"/>
    </row>
    <row r="1115" customHeight="1" spans="1:13">
      <c r="A1115" s="3"/>
      <c r="D1115" s="91"/>
      <c r="E1115" s="91"/>
      <c r="F1115" s="3"/>
      <c r="G1115" s="3"/>
      <c r="H1115" s="3"/>
      <c r="I1115" s="3"/>
      <c r="J1115" s="3"/>
      <c r="K1115" s="3"/>
      <c r="M1115" s="3"/>
    </row>
    <row r="1116" customHeight="1" spans="1:13">
      <c r="A1116" s="3"/>
      <c r="D1116" s="91"/>
      <c r="E1116" s="91"/>
      <c r="F1116" s="3"/>
      <c r="G1116" s="3"/>
      <c r="H1116" s="3"/>
      <c r="I1116" s="3"/>
      <c r="J1116" s="3"/>
      <c r="K1116" s="3"/>
      <c r="M1116" s="3"/>
    </row>
    <row r="1117" customHeight="1" spans="1:13">
      <c r="A1117" s="3"/>
      <c r="D1117" s="91"/>
      <c r="E1117" s="91"/>
      <c r="F1117" s="3"/>
      <c r="G1117" s="3"/>
      <c r="H1117" s="3"/>
      <c r="I1117" s="3"/>
      <c r="J1117" s="3"/>
      <c r="K1117" s="3"/>
      <c r="M1117" s="3"/>
    </row>
    <row r="1118" customHeight="1" spans="1:13">
      <c r="A1118" s="3"/>
      <c r="D1118" s="91"/>
      <c r="E1118" s="91"/>
      <c r="F1118" s="3"/>
      <c r="G1118" s="3"/>
      <c r="H1118" s="3"/>
      <c r="I1118" s="3"/>
      <c r="J1118" s="3"/>
      <c r="K1118" s="3"/>
      <c r="M1118" s="3"/>
    </row>
    <row r="1119" customHeight="1" spans="1:13">
      <c r="A1119" s="3"/>
      <c r="D1119" s="91"/>
      <c r="E1119" s="91"/>
      <c r="F1119" s="3"/>
      <c r="G1119" s="3"/>
      <c r="H1119" s="3"/>
      <c r="I1119" s="3"/>
      <c r="J1119" s="3"/>
      <c r="K1119" s="3"/>
      <c r="M1119" s="3"/>
    </row>
    <row r="1120" customHeight="1" spans="1:13">
      <c r="A1120" s="3"/>
      <c r="D1120" s="91"/>
      <c r="E1120" s="91"/>
      <c r="F1120" s="3"/>
      <c r="G1120" s="3"/>
      <c r="H1120" s="3"/>
      <c r="I1120" s="3"/>
      <c r="J1120" s="3"/>
      <c r="K1120" s="3"/>
      <c r="M1120" s="3"/>
    </row>
    <row r="1121" customHeight="1" spans="1:13">
      <c r="A1121" s="3"/>
      <c r="D1121" s="91"/>
      <c r="E1121" s="91"/>
      <c r="F1121" s="3"/>
      <c r="G1121" s="3"/>
      <c r="H1121" s="3"/>
      <c r="I1121" s="3"/>
      <c r="J1121" s="3"/>
      <c r="K1121" s="3"/>
      <c r="M1121" s="3"/>
    </row>
    <row r="1122" customHeight="1" spans="1:13">
      <c r="A1122" s="3"/>
      <c r="D1122" s="91"/>
      <c r="E1122" s="91"/>
      <c r="F1122" s="3"/>
      <c r="G1122" s="3"/>
      <c r="H1122" s="3"/>
      <c r="I1122" s="3"/>
      <c r="J1122" s="3"/>
      <c r="K1122" s="3"/>
      <c r="M1122" s="3"/>
    </row>
    <row r="1123" customHeight="1" spans="1:13">
      <c r="A1123" s="3"/>
      <c r="D1123" s="91"/>
      <c r="E1123" s="91"/>
      <c r="F1123" s="3"/>
      <c r="G1123" s="3"/>
      <c r="H1123" s="3"/>
      <c r="I1123" s="3"/>
      <c r="J1123" s="3"/>
      <c r="K1123" s="3"/>
      <c r="M1123" s="3"/>
    </row>
    <row r="1124" customHeight="1" spans="1:13">
      <c r="A1124" s="3"/>
      <c r="D1124" s="91"/>
      <c r="E1124" s="91"/>
      <c r="F1124" s="3"/>
      <c r="G1124" s="3"/>
      <c r="H1124" s="3"/>
      <c r="I1124" s="3"/>
      <c r="J1124" s="3"/>
      <c r="K1124" s="3"/>
      <c r="M1124" s="3"/>
    </row>
    <row r="1125" customHeight="1" spans="1:13">
      <c r="A1125" s="3"/>
      <c r="D1125" s="91"/>
      <c r="E1125" s="91"/>
      <c r="F1125" s="3"/>
      <c r="G1125" s="3"/>
      <c r="H1125" s="3"/>
      <c r="I1125" s="3"/>
      <c r="J1125" s="3"/>
      <c r="K1125" s="3"/>
      <c r="M1125" s="3"/>
    </row>
    <row r="1126" customHeight="1" spans="1:13">
      <c r="A1126" s="3"/>
      <c r="D1126" s="91"/>
      <c r="E1126" s="91"/>
      <c r="F1126" s="3"/>
      <c r="G1126" s="3"/>
      <c r="H1126" s="3"/>
      <c r="I1126" s="3"/>
      <c r="J1126" s="3"/>
      <c r="K1126" s="3"/>
      <c r="M1126" s="3"/>
    </row>
    <row r="1127" customHeight="1" spans="1:13">
      <c r="A1127" s="3"/>
      <c r="D1127" s="91"/>
      <c r="E1127" s="91"/>
      <c r="F1127" s="3"/>
      <c r="G1127" s="3"/>
      <c r="H1127" s="3"/>
      <c r="I1127" s="3"/>
      <c r="J1127" s="3"/>
      <c r="K1127" s="3"/>
      <c r="M1127" s="3"/>
    </row>
    <row r="1128" customHeight="1" spans="1:13">
      <c r="A1128" s="3"/>
      <c r="D1128" s="91"/>
      <c r="E1128" s="91"/>
      <c r="F1128" s="3"/>
      <c r="G1128" s="3"/>
      <c r="H1128" s="3"/>
      <c r="I1128" s="3"/>
      <c r="J1128" s="3"/>
      <c r="K1128" s="3"/>
      <c r="M1128" s="3"/>
    </row>
    <row r="1129" customHeight="1" spans="1:13">
      <c r="A1129" s="3"/>
      <c r="D1129" s="91"/>
      <c r="E1129" s="91"/>
      <c r="F1129" s="3"/>
      <c r="G1129" s="3"/>
      <c r="H1129" s="3"/>
      <c r="I1129" s="3"/>
      <c r="J1129" s="3"/>
      <c r="K1129" s="3"/>
      <c r="M1129" s="3"/>
    </row>
    <row r="1130" customHeight="1" spans="1:13">
      <c r="A1130" s="3"/>
      <c r="D1130" s="91"/>
      <c r="E1130" s="91"/>
      <c r="F1130" s="3"/>
      <c r="G1130" s="3"/>
      <c r="H1130" s="3"/>
      <c r="I1130" s="3"/>
      <c r="J1130" s="3"/>
      <c r="K1130" s="3"/>
      <c r="M1130" s="3"/>
    </row>
    <row r="1131" customHeight="1" spans="1:13">
      <c r="A1131" s="3"/>
      <c r="D1131" s="91"/>
      <c r="E1131" s="91"/>
      <c r="F1131" s="3"/>
      <c r="G1131" s="3"/>
      <c r="H1131" s="3"/>
      <c r="I1131" s="3"/>
      <c r="J1131" s="3"/>
      <c r="K1131" s="3"/>
      <c r="M1131" s="3"/>
    </row>
    <row r="1132" customHeight="1" spans="1:13">
      <c r="A1132" s="3"/>
      <c r="D1132" s="91"/>
      <c r="E1132" s="91"/>
      <c r="F1132" s="3"/>
      <c r="G1132" s="3"/>
      <c r="H1132" s="3"/>
      <c r="I1132" s="3"/>
      <c r="J1132" s="3"/>
      <c r="K1132" s="3"/>
      <c r="M1132" s="3"/>
    </row>
    <row r="1133" customHeight="1" spans="1:13">
      <c r="A1133" s="3"/>
      <c r="D1133" s="91"/>
      <c r="E1133" s="91"/>
      <c r="F1133" s="3"/>
      <c r="G1133" s="3"/>
      <c r="H1133" s="3"/>
      <c r="I1133" s="3"/>
      <c r="J1133" s="3"/>
      <c r="K1133" s="3"/>
      <c r="M1133" s="3"/>
    </row>
    <row r="1134" customHeight="1" spans="1:13">
      <c r="A1134" s="3"/>
      <c r="D1134" s="91"/>
      <c r="E1134" s="91"/>
      <c r="F1134" s="3"/>
      <c r="G1134" s="3"/>
      <c r="H1134" s="3"/>
      <c r="I1134" s="3"/>
      <c r="J1134" s="3"/>
      <c r="K1134" s="3"/>
      <c r="M1134" s="3"/>
    </row>
    <row r="1135" customHeight="1" spans="1:13">
      <c r="A1135" s="3"/>
      <c r="D1135" s="91"/>
      <c r="E1135" s="91"/>
      <c r="F1135" s="3"/>
      <c r="G1135" s="3"/>
      <c r="H1135" s="3"/>
      <c r="I1135" s="3"/>
      <c r="J1135" s="3"/>
      <c r="K1135" s="3"/>
      <c r="M1135" s="3"/>
    </row>
    <row r="1136" customHeight="1" spans="1:13">
      <c r="A1136" s="3"/>
      <c r="D1136" s="91"/>
      <c r="E1136" s="91"/>
      <c r="F1136" s="3"/>
      <c r="G1136" s="3"/>
      <c r="H1136" s="3"/>
      <c r="I1136" s="3"/>
      <c r="J1136" s="3"/>
      <c r="K1136" s="3"/>
      <c r="M1136" s="3"/>
    </row>
    <row r="1137" customHeight="1" spans="1:13">
      <c r="A1137" s="3"/>
      <c r="D1137" s="91"/>
      <c r="E1137" s="91"/>
      <c r="F1137" s="3"/>
      <c r="G1137" s="3"/>
      <c r="H1137" s="3"/>
      <c r="I1137" s="3"/>
      <c r="J1137" s="3"/>
      <c r="K1137" s="3"/>
      <c r="M1137" s="3"/>
    </row>
    <row r="1138" customHeight="1" spans="1:13">
      <c r="A1138" s="3"/>
      <c r="D1138" s="91"/>
      <c r="E1138" s="91"/>
      <c r="F1138" s="3"/>
      <c r="G1138" s="3"/>
      <c r="H1138" s="3"/>
      <c r="I1138" s="3"/>
      <c r="J1138" s="3"/>
      <c r="K1138" s="3"/>
      <c r="M1138" s="3"/>
    </row>
    <row r="1139" customHeight="1" spans="1:13">
      <c r="A1139" s="3"/>
      <c r="D1139" s="91"/>
      <c r="E1139" s="91"/>
      <c r="F1139" s="3"/>
      <c r="G1139" s="3"/>
      <c r="H1139" s="3"/>
      <c r="I1139" s="3"/>
      <c r="J1139" s="3"/>
      <c r="K1139" s="3"/>
      <c r="M1139" s="3"/>
    </row>
    <row r="1140" customHeight="1" spans="1:13">
      <c r="A1140" s="3"/>
      <c r="D1140" s="91"/>
      <c r="E1140" s="91"/>
      <c r="F1140" s="3"/>
      <c r="G1140" s="3"/>
      <c r="H1140" s="3"/>
      <c r="I1140" s="3"/>
      <c r="J1140" s="3"/>
      <c r="K1140" s="3"/>
      <c r="M1140" s="3"/>
    </row>
    <row r="1141" customHeight="1" spans="1:13">
      <c r="A1141" s="3"/>
      <c r="D1141" s="91"/>
      <c r="E1141" s="91"/>
      <c r="F1141" s="3"/>
      <c r="G1141" s="3"/>
      <c r="H1141" s="3"/>
      <c r="I1141" s="3"/>
      <c r="J1141" s="3"/>
      <c r="K1141" s="3"/>
      <c r="M1141" s="3"/>
    </row>
    <row r="1142" customHeight="1" spans="1:13">
      <c r="A1142" s="3"/>
      <c r="D1142" s="91"/>
      <c r="E1142" s="91"/>
      <c r="F1142" s="3"/>
      <c r="G1142" s="3"/>
      <c r="H1142" s="3"/>
      <c r="I1142" s="3"/>
      <c r="J1142" s="3"/>
      <c r="K1142" s="3"/>
      <c r="M1142" s="3"/>
    </row>
    <row r="1143" customHeight="1" spans="1:13">
      <c r="A1143" s="3"/>
      <c r="D1143" s="91"/>
      <c r="E1143" s="91"/>
      <c r="F1143" s="3"/>
      <c r="G1143" s="3"/>
      <c r="H1143" s="3"/>
      <c r="I1143" s="3"/>
      <c r="J1143" s="3"/>
      <c r="K1143" s="3"/>
      <c r="M1143" s="3"/>
    </row>
    <row r="1144" customHeight="1" spans="1:13">
      <c r="A1144" s="3"/>
      <c r="D1144" s="91"/>
      <c r="E1144" s="91"/>
      <c r="F1144" s="3"/>
      <c r="G1144" s="3"/>
      <c r="H1144" s="3"/>
      <c r="I1144" s="3"/>
      <c r="J1144" s="3"/>
      <c r="K1144" s="3"/>
      <c r="M1144" s="3"/>
    </row>
    <row r="1145" customHeight="1" spans="1:13">
      <c r="A1145" s="3"/>
      <c r="D1145" s="91"/>
      <c r="E1145" s="91"/>
      <c r="F1145" s="3"/>
      <c r="G1145" s="3"/>
      <c r="H1145" s="3"/>
      <c r="I1145" s="3"/>
      <c r="J1145" s="3"/>
      <c r="K1145" s="3"/>
      <c r="M1145" s="3"/>
    </row>
    <row r="1146" customHeight="1" spans="1:13">
      <c r="A1146" s="3"/>
      <c r="D1146" s="91"/>
      <c r="E1146" s="91"/>
      <c r="F1146" s="3"/>
      <c r="G1146" s="3"/>
      <c r="H1146" s="3"/>
      <c r="I1146" s="3"/>
      <c r="J1146" s="3"/>
      <c r="K1146" s="3"/>
      <c r="M1146" s="3"/>
    </row>
    <row r="1147" customHeight="1" spans="1:13">
      <c r="A1147" s="3"/>
      <c r="D1147" s="91"/>
      <c r="E1147" s="91"/>
      <c r="F1147" s="3"/>
      <c r="G1147" s="3"/>
      <c r="H1147" s="3"/>
      <c r="I1147" s="3"/>
      <c r="J1147" s="3"/>
      <c r="K1147" s="3"/>
      <c r="M1147" s="3"/>
    </row>
    <row r="1148" customHeight="1" spans="1:13">
      <c r="A1148" s="3"/>
      <c r="D1148" s="91"/>
      <c r="E1148" s="91"/>
      <c r="F1148" s="3"/>
      <c r="G1148" s="3"/>
      <c r="H1148" s="3"/>
      <c r="I1148" s="3"/>
      <c r="J1148" s="3"/>
      <c r="K1148" s="3"/>
      <c r="M1148" s="3"/>
    </row>
    <row r="1149" customHeight="1" spans="1:13">
      <c r="A1149" s="3"/>
      <c r="D1149" s="91"/>
      <c r="E1149" s="91"/>
      <c r="F1149" s="3"/>
      <c r="G1149" s="3"/>
      <c r="H1149" s="3"/>
      <c r="I1149" s="3"/>
      <c r="J1149" s="3"/>
      <c r="K1149" s="3"/>
      <c r="M1149" s="3"/>
    </row>
    <row r="1150" customHeight="1" spans="1:13">
      <c r="A1150" s="3"/>
      <c r="D1150" s="91"/>
      <c r="E1150" s="91"/>
      <c r="F1150" s="3"/>
      <c r="G1150" s="3"/>
      <c r="H1150" s="3"/>
      <c r="I1150" s="3"/>
      <c r="J1150" s="3"/>
      <c r="K1150" s="3"/>
      <c r="M1150" s="3"/>
    </row>
    <row r="1151" customHeight="1" spans="1:13">
      <c r="A1151" s="3"/>
      <c r="D1151" s="91"/>
      <c r="E1151" s="91"/>
      <c r="F1151" s="3"/>
      <c r="G1151" s="3"/>
      <c r="H1151" s="3"/>
      <c r="I1151" s="3"/>
      <c r="J1151" s="3"/>
      <c r="K1151" s="3"/>
      <c r="M1151" s="3"/>
    </row>
    <row r="1152" customHeight="1" spans="1:13">
      <c r="A1152" s="3"/>
      <c r="D1152" s="91"/>
      <c r="E1152" s="91"/>
      <c r="F1152" s="3"/>
      <c r="G1152" s="3"/>
      <c r="H1152" s="3"/>
      <c r="I1152" s="3"/>
      <c r="J1152" s="3"/>
      <c r="K1152" s="3"/>
      <c r="M1152" s="3"/>
    </row>
    <row r="1153" customHeight="1" spans="1:13">
      <c r="A1153" s="3"/>
      <c r="D1153" s="91"/>
      <c r="E1153" s="91"/>
      <c r="F1153" s="3"/>
      <c r="G1153" s="3"/>
      <c r="H1153" s="3"/>
      <c r="I1153" s="3"/>
      <c r="J1153" s="3"/>
      <c r="K1153" s="3"/>
      <c r="M1153" s="3"/>
    </row>
    <row r="1154" customHeight="1" spans="1:13">
      <c r="A1154" s="3"/>
      <c r="D1154" s="91"/>
      <c r="E1154" s="91"/>
      <c r="F1154" s="3"/>
      <c r="G1154" s="3"/>
      <c r="H1154" s="3"/>
      <c r="I1154" s="3"/>
      <c r="J1154" s="3"/>
      <c r="K1154" s="3"/>
      <c r="M1154" s="3"/>
    </row>
    <row r="1155" customHeight="1" spans="1:13">
      <c r="A1155" s="3"/>
      <c r="D1155" s="91"/>
      <c r="E1155" s="91"/>
      <c r="F1155" s="3"/>
      <c r="G1155" s="3"/>
      <c r="H1155" s="3"/>
      <c r="I1155" s="3"/>
      <c r="J1155" s="3"/>
      <c r="K1155" s="3"/>
      <c r="M1155" s="3"/>
    </row>
    <row r="1156" customHeight="1" spans="1:13">
      <c r="A1156" s="3"/>
      <c r="D1156" s="91"/>
      <c r="E1156" s="91"/>
      <c r="F1156" s="3"/>
      <c r="G1156" s="3"/>
      <c r="H1156" s="3"/>
      <c r="I1156" s="3"/>
      <c r="J1156" s="3"/>
      <c r="K1156" s="3"/>
      <c r="M1156" s="3"/>
    </row>
    <row r="1157" customHeight="1" spans="1:13">
      <c r="A1157" s="3"/>
      <c r="D1157" s="91"/>
      <c r="E1157" s="91"/>
      <c r="F1157" s="3"/>
      <c r="G1157" s="3"/>
      <c r="H1157" s="3"/>
      <c r="I1157" s="3"/>
      <c r="J1157" s="3"/>
      <c r="K1157" s="3"/>
      <c r="M1157" s="3"/>
    </row>
    <row r="1158" customHeight="1" spans="1:13">
      <c r="A1158" s="3"/>
      <c r="D1158" s="91"/>
      <c r="E1158" s="91"/>
      <c r="F1158" s="3"/>
      <c r="G1158" s="3"/>
      <c r="H1158" s="3"/>
      <c r="I1158" s="3"/>
      <c r="J1158" s="3"/>
      <c r="K1158" s="3"/>
      <c r="M1158" s="3"/>
    </row>
    <row r="1159" customHeight="1" spans="1:13">
      <c r="A1159" s="3"/>
      <c r="D1159" s="91"/>
      <c r="E1159" s="91"/>
      <c r="F1159" s="3"/>
      <c r="G1159" s="3"/>
      <c r="H1159" s="3"/>
      <c r="I1159" s="3"/>
      <c r="J1159" s="3"/>
      <c r="K1159" s="3"/>
      <c r="M1159" s="3"/>
    </row>
    <row r="1160" customHeight="1" spans="1:13">
      <c r="A1160" s="3"/>
      <c r="D1160" s="91"/>
      <c r="E1160" s="91"/>
      <c r="F1160" s="3"/>
      <c r="G1160" s="3"/>
      <c r="H1160" s="3"/>
      <c r="I1160" s="3"/>
      <c r="J1160" s="3"/>
      <c r="K1160" s="3"/>
      <c r="M1160" s="3"/>
    </row>
    <row r="1161" customHeight="1" spans="1:13">
      <c r="A1161" s="3"/>
      <c r="D1161" s="91"/>
      <c r="E1161" s="91"/>
      <c r="F1161" s="3"/>
      <c r="G1161" s="3"/>
      <c r="H1161" s="3"/>
      <c r="I1161" s="3"/>
      <c r="J1161" s="3"/>
      <c r="K1161" s="3"/>
      <c r="M1161" s="3"/>
    </row>
    <row r="1162" customHeight="1" spans="1:13">
      <c r="A1162" s="3"/>
      <c r="D1162" s="91"/>
      <c r="E1162" s="91"/>
      <c r="F1162" s="3"/>
      <c r="G1162" s="3"/>
      <c r="H1162" s="3"/>
      <c r="I1162" s="3"/>
      <c r="J1162" s="3"/>
      <c r="K1162" s="3"/>
      <c r="M1162" s="3"/>
    </row>
    <row r="1163" customHeight="1" spans="1:13">
      <c r="A1163" s="3"/>
      <c r="D1163" s="91"/>
      <c r="E1163" s="91"/>
      <c r="F1163" s="3"/>
      <c r="G1163" s="3"/>
      <c r="H1163" s="3"/>
      <c r="I1163" s="3"/>
      <c r="J1163" s="3"/>
      <c r="K1163" s="3"/>
      <c r="M1163" s="3"/>
    </row>
    <row r="1164" customHeight="1" spans="1:13">
      <c r="A1164" s="3"/>
      <c r="D1164" s="91"/>
      <c r="E1164" s="91"/>
      <c r="F1164" s="3"/>
      <c r="G1164" s="3"/>
      <c r="H1164" s="3"/>
      <c r="I1164" s="3"/>
      <c r="J1164" s="3"/>
      <c r="K1164" s="3"/>
      <c r="M1164" s="3"/>
    </row>
    <row r="1165" customHeight="1" spans="1:13">
      <c r="A1165" s="3"/>
      <c r="D1165" s="91"/>
      <c r="E1165" s="91"/>
      <c r="F1165" s="3"/>
      <c r="G1165" s="3"/>
      <c r="H1165" s="3"/>
      <c r="I1165" s="3"/>
      <c r="J1165" s="3"/>
      <c r="K1165" s="3"/>
      <c r="M1165" s="3"/>
    </row>
    <row r="1166" customHeight="1" spans="1:13">
      <c r="A1166" s="3"/>
      <c r="D1166" s="91"/>
      <c r="E1166" s="91"/>
      <c r="F1166" s="3"/>
      <c r="G1166" s="3"/>
      <c r="H1166" s="3"/>
      <c r="I1166" s="3"/>
      <c r="J1166" s="3"/>
      <c r="K1166" s="3"/>
      <c r="M1166" s="3"/>
    </row>
    <row r="1167" customHeight="1" spans="1:13">
      <c r="A1167" s="3"/>
      <c r="D1167" s="91"/>
      <c r="E1167" s="91"/>
      <c r="F1167" s="3"/>
      <c r="G1167" s="3"/>
      <c r="H1167" s="3"/>
      <c r="I1167" s="3"/>
      <c r="J1167" s="3"/>
      <c r="K1167" s="3"/>
      <c r="M1167" s="3"/>
    </row>
    <row r="1168" customHeight="1" spans="1:13">
      <c r="A1168" s="3"/>
      <c r="D1168" s="91"/>
      <c r="E1168" s="91"/>
      <c r="F1168" s="3"/>
      <c r="G1168" s="3"/>
      <c r="H1168" s="3"/>
      <c r="I1168" s="3"/>
      <c r="J1168" s="3"/>
      <c r="K1168" s="3"/>
      <c r="M1168" s="3"/>
    </row>
    <row r="1169" customHeight="1" spans="1:13">
      <c r="A1169" s="3"/>
      <c r="D1169" s="91"/>
      <c r="E1169" s="91"/>
      <c r="F1169" s="3"/>
      <c r="G1169" s="3"/>
      <c r="H1169" s="3"/>
      <c r="I1169" s="3"/>
      <c r="J1169" s="3"/>
      <c r="K1169" s="3"/>
      <c r="M1169" s="3"/>
    </row>
    <row r="1170" customHeight="1" spans="1:13">
      <c r="A1170" s="3"/>
      <c r="D1170" s="91"/>
      <c r="E1170" s="91"/>
      <c r="F1170" s="3"/>
      <c r="G1170" s="3"/>
      <c r="H1170" s="3"/>
      <c r="I1170" s="3"/>
      <c r="J1170" s="3"/>
      <c r="K1170" s="3"/>
      <c r="M1170" s="3"/>
    </row>
    <row r="1171" customHeight="1" spans="1:13">
      <c r="A1171" s="3"/>
      <c r="D1171" s="91"/>
      <c r="E1171" s="91"/>
      <c r="F1171" s="3"/>
      <c r="G1171" s="3"/>
      <c r="H1171" s="3"/>
      <c r="I1171" s="3"/>
      <c r="J1171" s="3"/>
      <c r="K1171" s="3"/>
      <c r="M1171" s="3"/>
    </row>
    <row r="1172" customHeight="1" spans="1:13">
      <c r="A1172" s="3"/>
      <c r="D1172" s="91"/>
      <c r="E1172" s="91"/>
      <c r="F1172" s="3"/>
      <c r="G1172" s="3"/>
      <c r="H1172" s="3"/>
      <c r="I1172" s="3"/>
      <c r="J1172" s="3"/>
      <c r="K1172" s="3"/>
      <c r="M1172" s="3"/>
    </row>
    <row r="1173" customHeight="1" spans="1:13">
      <c r="A1173" s="3"/>
      <c r="D1173" s="91"/>
      <c r="E1173" s="91"/>
      <c r="F1173" s="3"/>
      <c r="G1173" s="3"/>
      <c r="H1173" s="3"/>
      <c r="I1173" s="3"/>
      <c r="J1173" s="3"/>
      <c r="K1173" s="3"/>
      <c r="M1173" s="3"/>
    </row>
    <row r="1174" customHeight="1" spans="1:13">
      <c r="A1174" s="3"/>
      <c r="D1174" s="91"/>
      <c r="E1174" s="91"/>
      <c r="F1174" s="3"/>
      <c r="G1174" s="3"/>
      <c r="H1174" s="3"/>
      <c r="I1174" s="3"/>
      <c r="J1174" s="3"/>
      <c r="K1174" s="3"/>
      <c r="M1174" s="3"/>
    </row>
    <row r="1175" customHeight="1" spans="1:13">
      <c r="A1175" s="3"/>
      <c r="D1175" s="91"/>
      <c r="E1175" s="91"/>
      <c r="F1175" s="3"/>
      <c r="G1175" s="3"/>
      <c r="H1175" s="3"/>
      <c r="I1175" s="3"/>
      <c r="J1175" s="3"/>
      <c r="K1175" s="3"/>
      <c r="M1175" s="3"/>
    </row>
    <row r="1176" customHeight="1" spans="1:13">
      <c r="A1176" s="3"/>
      <c r="D1176" s="91"/>
      <c r="E1176" s="91"/>
      <c r="F1176" s="3"/>
      <c r="G1176" s="3"/>
      <c r="H1176" s="3"/>
      <c r="I1176" s="3"/>
      <c r="J1176" s="3"/>
      <c r="K1176" s="3"/>
      <c r="M1176" s="3"/>
    </row>
    <row r="1177" customHeight="1" spans="1:13">
      <c r="A1177" s="3"/>
      <c r="D1177" s="91"/>
      <c r="E1177" s="91"/>
      <c r="F1177" s="3"/>
      <c r="G1177" s="3"/>
      <c r="H1177" s="3"/>
      <c r="I1177" s="3"/>
      <c r="J1177" s="3"/>
      <c r="K1177" s="3"/>
      <c r="M1177" s="3"/>
    </row>
    <row r="1178" customHeight="1" spans="1:13">
      <c r="A1178" s="3"/>
      <c r="D1178" s="91"/>
      <c r="E1178" s="91"/>
      <c r="F1178" s="3"/>
      <c r="G1178" s="3"/>
      <c r="H1178" s="3"/>
      <c r="I1178" s="3"/>
      <c r="J1178" s="3"/>
      <c r="K1178" s="3"/>
      <c r="M1178" s="3"/>
    </row>
    <row r="1179" customHeight="1" spans="1:13">
      <c r="A1179" s="3"/>
      <c r="D1179" s="91"/>
      <c r="E1179" s="91"/>
      <c r="F1179" s="3"/>
      <c r="G1179" s="3"/>
      <c r="H1179" s="3"/>
      <c r="I1179" s="3"/>
      <c r="J1179" s="3"/>
      <c r="K1179" s="3"/>
      <c r="M1179" s="3"/>
    </row>
    <row r="1180" customHeight="1" spans="1:13">
      <c r="A1180" s="3"/>
      <c r="D1180" s="91"/>
      <c r="E1180" s="91"/>
      <c r="F1180" s="3"/>
      <c r="G1180" s="3"/>
      <c r="H1180" s="3"/>
      <c r="I1180" s="3"/>
      <c r="J1180" s="3"/>
      <c r="K1180" s="3"/>
      <c r="M1180" s="3"/>
    </row>
    <row r="1181" customHeight="1" spans="1:13">
      <c r="A1181" s="3"/>
      <c r="D1181" s="91"/>
      <c r="E1181" s="91"/>
      <c r="F1181" s="3"/>
      <c r="G1181" s="3"/>
      <c r="H1181" s="3"/>
      <c r="I1181" s="3"/>
      <c r="J1181" s="3"/>
      <c r="K1181" s="3"/>
      <c r="M1181" s="3"/>
    </row>
    <row r="1182" customHeight="1" spans="1:13">
      <c r="A1182" s="3"/>
      <c r="D1182" s="91"/>
      <c r="E1182" s="91"/>
      <c r="F1182" s="3"/>
      <c r="G1182" s="3"/>
      <c r="H1182" s="3"/>
      <c r="I1182" s="3"/>
      <c r="J1182" s="3"/>
      <c r="K1182" s="3"/>
      <c r="M1182" s="3"/>
    </row>
    <row r="1183" customHeight="1" spans="1:13">
      <c r="A1183" s="3"/>
      <c r="D1183" s="91"/>
      <c r="E1183" s="91"/>
      <c r="F1183" s="3"/>
      <c r="G1183" s="3"/>
      <c r="H1183" s="3"/>
      <c r="I1183" s="3"/>
      <c r="J1183" s="3"/>
      <c r="K1183" s="3"/>
      <c r="M1183" s="3"/>
    </row>
    <row r="1184" customHeight="1" spans="1:13">
      <c r="A1184" s="3"/>
      <c r="D1184" s="91"/>
      <c r="E1184" s="91"/>
      <c r="F1184" s="3"/>
      <c r="G1184" s="3"/>
      <c r="H1184" s="3"/>
      <c r="I1184" s="3"/>
      <c r="J1184" s="3"/>
      <c r="K1184" s="3"/>
      <c r="M1184" s="3"/>
    </row>
    <row r="1185" customHeight="1" spans="1:13">
      <c r="A1185" s="3"/>
      <c r="D1185" s="91"/>
      <c r="E1185" s="91"/>
      <c r="F1185" s="3"/>
      <c r="G1185" s="3"/>
      <c r="H1185" s="3"/>
      <c r="I1185" s="3"/>
      <c r="J1185" s="3"/>
      <c r="K1185" s="3"/>
      <c r="M1185" s="3"/>
    </row>
    <row r="1186" customHeight="1" spans="1:13">
      <c r="A1186" s="3"/>
      <c r="D1186" s="91"/>
      <c r="E1186" s="91"/>
      <c r="F1186" s="3"/>
      <c r="G1186" s="3"/>
      <c r="H1186" s="3"/>
      <c r="I1186" s="3"/>
      <c r="J1186" s="3"/>
      <c r="K1186" s="3"/>
      <c r="M1186" s="3"/>
    </row>
    <row r="1187" customHeight="1" spans="1:13">
      <c r="A1187" s="3"/>
      <c r="D1187" s="91"/>
      <c r="E1187" s="91"/>
      <c r="F1187" s="3"/>
      <c r="G1187" s="3"/>
      <c r="H1187" s="3"/>
      <c r="I1187" s="3"/>
      <c r="J1187" s="3"/>
      <c r="K1187" s="3"/>
      <c r="M1187" s="3"/>
    </row>
    <row r="1188" customHeight="1" spans="1:13">
      <c r="A1188" s="3"/>
      <c r="D1188" s="91"/>
      <c r="E1188" s="91"/>
      <c r="F1188" s="3"/>
      <c r="G1188" s="3"/>
      <c r="H1188" s="3"/>
      <c r="I1188" s="3"/>
      <c r="J1188" s="3"/>
      <c r="K1188" s="3"/>
      <c r="M1188" s="3"/>
    </row>
    <row r="1189" customHeight="1" spans="1:13">
      <c r="A1189" s="3"/>
      <c r="D1189" s="91"/>
      <c r="E1189" s="91"/>
      <c r="F1189" s="3"/>
      <c r="G1189" s="3"/>
      <c r="H1189" s="3"/>
      <c r="I1189" s="3"/>
      <c r="J1189" s="3"/>
      <c r="K1189" s="3"/>
      <c r="M1189" s="3"/>
    </row>
    <row r="1190" customHeight="1" spans="1:13">
      <c r="A1190" s="3"/>
      <c r="D1190" s="91"/>
      <c r="E1190" s="91"/>
      <c r="F1190" s="3"/>
      <c r="G1190" s="3"/>
      <c r="H1190" s="3"/>
      <c r="I1190" s="3"/>
      <c r="J1190" s="3"/>
      <c r="K1190" s="3"/>
      <c r="M1190" s="3"/>
    </row>
    <row r="1191" customHeight="1" spans="1:13">
      <c r="A1191" s="3"/>
      <c r="D1191" s="91"/>
      <c r="E1191" s="91"/>
      <c r="F1191" s="3"/>
      <c r="G1191" s="3"/>
      <c r="H1191" s="3"/>
      <c r="I1191" s="3"/>
      <c r="J1191" s="3"/>
      <c r="K1191" s="3"/>
      <c r="M1191" s="3"/>
    </row>
    <row r="1192" customHeight="1" spans="1:13">
      <c r="A1192" s="3"/>
      <c r="D1192" s="91"/>
      <c r="E1192" s="91"/>
      <c r="F1192" s="3"/>
      <c r="G1192" s="3"/>
      <c r="H1192" s="3"/>
      <c r="I1192" s="3"/>
      <c r="J1192" s="3"/>
      <c r="K1192" s="3"/>
      <c r="M1192" s="3"/>
    </row>
    <row r="1193" customHeight="1" spans="1:13">
      <c r="A1193" s="3"/>
      <c r="D1193" s="91"/>
      <c r="E1193" s="91"/>
      <c r="F1193" s="3"/>
      <c r="G1193" s="3"/>
      <c r="H1193" s="3"/>
      <c r="I1193" s="3"/>
      <c r="J1193" s="3"/>
      <c r="K1193" s="3"/>
      <c r="M1193" s="3"/>
    </row>
    <row r="1194" customHeight="1" spans="1:13">
      <c r="A1194" s="3"/>
      <c r="D1194" s="91"/>
      <c r="E1194" s="91"/>
      <c r="F1194" s="3"/>
      <c r="G1194" s="3"/>
      <c r="H1194" s="3"/>
      <c r="I1194" s="3"/>
      <c r="J1194" s="3"/>
      <c r="K1194" s="3"/>
      <c r="M1194" s="3"/>
    </row>
    <row r="1195" customHeight="1" spans="1:13">
      <c r="A1195" s="3"/>
      <c r="D1195" s="91"/>
      <c r="E1195" s="91"/>
      <c r="F1195" s="3"/>
      <c r="G1195" s="3"/>
      <c r="H1195" s="3"/>
      <c r="I1195" s="3"/>
      <c r="J1195" s="3"/>
      <c r="K1195" s="3"/>
      <c r="M1195" s="3"/>
    </row>
    <row r="1196" customHeight="1" spans="1:13">
      <c r="A1196" s="3"/>
      <c r="D1196" s="91"/>
      <c r="E1196" s="91"/>
      <c r="F1196" s="3"/>
      <c r="G1196" s="3"/>
      <c r="H1196" s="3"/>
      <c r="I1196" s="3"/>
      <c r="J1196" s="3"/>
      <c r="K1196" s="3"/>
      <c r="M1196" s="3"/>
    </row>
    <row r="1197" customHeight="1" spans="1:13">
      <c r="A1197" s="3"/>
      <c r="D1197" s="91"/>
      <c r="E1197" s="91"/>
      <c r="F1197" s="3"/>
      <c r="G1197" s="3"/>
      <c r="H1197" s="3"/>
      <c r="I1197" s="3"/>
      <c r="J1197" s="3"/>
      <c r="K1197" s="3"/>
      <c r="M1197" s="3"/>
    </row>
    <row r="1198" customHeight="1" spans="1:13">
      <c r="A1198" s="3"/>
      <c r="D1198" s="91"/>
      <c r="E1198" s="91"/>
      <c r="F1198" s="3"/>
      <c r="G1198" s="3"/>
      <c r="H1198" s="3"/>
      <c r="I1198" s="3"/>
      <c r="J1198" s="3"/>
      <c r="K1198" s="3"/>
      <c r="M1198" s="3"/>
    </row>
    <row r="1199" customHeight="1" spans="1:13">
      <c r="A1199" s="3"/>
      <c r="D1199" s="91"/>
      <c r="E1199" s="91"/>
      <c r="F1199" s="3"/>
      <c r="G1199" s="3"/>
      <c r="H1199" s="3"/>
      <c r="I1199" s="3"/>
      <c r="J1199" s="3"/>
      <c r="K1199" s="3"/>
      <c r="M1199" s="3"/>
    </row>
    <row r="1200" customHeight="1" spans="1:13">
      <c r="A1200" s="3"/>
      <c r="D1200" s="91"/>
      <c r="E1200" s="91"/>
      <c r="F1200" s="3"/>
      <c r="G1200" s="3"/>
      <c r="H1200" s="3"/>
      <c r="I1200" s="3"/>
      <c r="J1200" s="3"/>
      <c r="K1200" s="3"/>
      <c r="M1200" s="3"/>
    </row>
    <row r="1201" customHeight="1" spans="1:13">
      <c r="A1201" s="3"/>
      <c r="D1201" s="91"/>
      <c r="E1201" s="91"/>
      <c r="F1201" s="3"/>
      <c r="G1201" s="3"/>
      <c r="H1201" s="3"/>
      <c r="I1201" s="3"/>
      <c r="J1201" s="3"/>
      <c r="K1201" s="3"/>
      <c r="M1201" s="3"/>
    </row>
    <row r="1202" customHeight="1" spans="1:13">
      <c r="A1202" s="3"/>
      <c r="D1202" s="91"/>
      <c r="E1202" s="91"/>
      <c r="F1202" s="3"/>
      <c r="G1202" s="3"/>
      <c r="H1202" s="3"/>
      <c r="I1202" s="3"/>
      <c r="J1202" s="3"/>
      <c r="K1202" s="3"/>
      <c r="M1202" s="3"/>
    </row>
    <row r="1203" customHeight="1" spans="1:13">
      <c r="A1203" s="3"/>
      <c r="D1203" s="91"/>
      <c r="E1203" s="91"/>
      <c r="F1203" s="3"/>
      <c r="G1203" s="3"/>
      <c r="H1203" s="3"/>
      <c r="I1203" s="3"/>
      <c r="J1203" s="3"/>
      <c r="K1203" s="3"/>
      <c r="M1203" s="3"/>
    </row>
    <row r="1204" customHeight="1" spans="1:13">
      <c r="A1204" s="3"/>
      <c r="D1204" s="91"/>
      <c r="E1204" s="91"/>
      <c r="F1204" s="3"/>
      <c r="G1204" s="3"/>
      <c r="H1204" s="3"/>
      <c r="I1204" s="3"/>
      <c r="J1204" s="3"/>
      <c r="K1204" s="3"/>
      <c r="M1204" s="3"/>
    </row>
    <row r="1205" customHeight="1" spans="1:13">
      <c r="A1205" s="3"/>
      <c r="D1205" s="91"/>
      <c r="E1205" s="91"/>
      <c r="F1205" s="3"/>
      <c r="G1205" s="3"/>
      <c r="H1205" s="3"/>
      <c r="I1205" s="3"/>
      <c r="J1205" s="3"/>
      <c r="K1205" s="3"/>
      <c r="M1205" s="3"/>
    </row>
    <row r="1206" customHeight="1" spans="1:13">
      <c r="A1206" s="3"/>
      <c r="D1206" s="91"/>
      <c r="E1206" s="91"/>
      <c r="F1206" s="3"/>
      <c r="G1206" s="3"/>
      <c r="H1206" s="3"/>
      <c r="I1206" s="3"/>
      <c r="J1206" s="3"/>
      <c r="K1206" s="3"/>
      <c r="M1206" s="3"/>
    </row>
    <row r="1207" customHeight="1" spans="1:13">
      <c r="A1207" s="3"/>
      <c r="D1207" s="91"/>
      <c r="E1207" s="91"/>
      <c r="F1207" s="3"/>
      <c r="G1207" s="3"/>
      <c r="H1207" s="3"/>
      <c r="I1207" s="3"/>
      <c r="J1207" s="3"/>
      <c r="K1207" s="3"/>
      <c r="M1207" s="3"/>
    </row>
    <row r="1208" customHeight="1" spans="1:13">
      <c r="A1208" s="3"/>
      <c r="D1208" s="91"/>
      <c r="E1208" s="91"/>
      <c r="F1208" s="3"/>
      <c r="G1208" s="3"/>
      <c r="H1208" s="3"/>
      <c r="I1208" s="3"/>
      <c r="J1208" s="3"/>
      <c r="K1208" s="3"/>
      <c r="M1208" s="3"/>
    </row>
    <row r="1209" customHeight="1" spans="1:13">
      <c r="A1209" s="3"/>
      <c r="D1209" s="91"/>
      <c r="E1209" s="91"/>
      <c r="F1209" s="3"/>
      <c r="G1209" s="3"/>
      <c r="H1209" s="3"/>
      <c r="I1209" s="3"/>
      <c r="J1209" s="3"/>
      <c r="K1209" s="3"/>
      <c r="M1209" s="3"/>
    </row>
    <row r="1210" customHeight="1" spans="1:13">
      <c r="A1210" s="3"/>
      <c r="D1210" s="91"/>
      <c r="E1210" s="91"/>
      <c r="F1210" s="3"/>
      <c r="G1210" s="3"/>
      <c r="H1210" s="3"/>
      <c r="I1210" s="3"/>
      <c r="J1210" s="3"/>
      <c r="K1210" s="3"/>
      <c r="M1210" s="3"/>
    </row>
    <row r="1211" customHeight="1" spans="1:13">
      <c r="A1211" s="3"/>
      <c r="D1211" s="91"/>
      <c r="E1211" s="91"/>
      <c r="F1211" s="3"/>
      <c r="G1211" s="3"/>
      <c r="H1211" s="3"/>
      <c r="I1211" s="3"/>
      <c r="J1211" s="3"/>
      <c r="K1211" s="3"/>
      <c r="M1211" s="3"/>
    </row>
    <row r="1212" customHeight="1" spans="1:13">
      <c r="A1212" s="3"/>
      <c r="D1212" s="91"/>
      <c r="E1212" s="91"/>
      <c r="F1212" s="3"/>
      <c r="G1212" s="3"/>
      <c r="H1212" s="3"/>
      <c r="I1212" s="3"/>
      <c r="J1212" s="3"/>
      <c r="K1212" s="3"/>
      <c r="M1212" s="3"/>
    </row>
    <row r="1213" customHeight="1" spans="1:13">
      <c r="A1213" s="3"/>
      <c r="D1213" s="91"/>
      <c r="E1213" s="91"/>
      <c r="F1213" s="3"/>
      <c r="G1213" s="3"/>
      <c r="H1213" s="3"/>
      <c r="I1213" s="3"/>
      <c r="J1213" s="3"/>
      <c r="K1213" s="3"/>
      <c r="M1213" s="3"/>
    </row>
    <row r="1214" customHeight="1" spans="1:13">
      <c r="A1214" s="3"/>
      <c r="D1214" s="91"/>
      <c r="E1214" s="91"/>
      <c r="F1214" s="3"/>
      <c r="G1214" s="3"/>
      <c r="H1214" s="3"/>
      <c r="I1214" s="3"/>
      <c r="J1214" s="3"/>
      <c r="K1214" s="3"/>
      <c r="M1214" s="3"/>
    </row>
    <row r="1215" customHeight="1" spans="1:13">
      <c r="A1215" s="3"/>
      <c r="D1215" s="91"/>
      <c r="E1215" s="91"/>
      <c r="F1215" s="3"/>
      <c r="G1215" s="3"/>
      <c r="H1215" s="3"/>
      <c r="I1215" s="3"/>
      <c r="J1215" s="3"/>
      <c r="K1215" s="3"/>
      <c r="M1215" s="3"/>
    </row>
    <row r="1216" customHeight="1" spans="1:13">
      <c r="A1216" s="3"/>
      <c r="D1216" s="91"/>
      <c r="E1216" s="91"/>
      <c r="F1216" s="3"/>
      <c r="G1216" s="3"/>
      <c r="H1216" s="3"/>
      <c r="I1216" s="3"/>
      <c r="J1216" s="3"/>
      <c r="K1216" s="3"/>
      <c r="M1216" s="3"/>
    </row>
    <row r="1217" customHeight="1" spans="1:13">
      <c r="A1217" s="3"/>
      <c r="D1217" s="91"/>
      <c r="E1217" s="91"/>
      <c r="F1217" s="3"/>
      <c r="G1217" s="3"/>
      <c r="H1217" s="3"/>
      <c r="I1217" s="3"/>
      <c r="J1217" s="3"/>
      <c r="K1217" s="3"/>
      <c r="M1217" s="3"/>
    </row>
    <row r="1218" customHeight="1" spans="1:13">
      <c r="A1218" s="3"/>
      <c r="D1218" s="91"/>
      <c r="E1218" s="91"/>
      <c r="F1218" s="3"/>
      <c r="G1218" s="3"/>
      <c r="H1218" s="3"/>
      <c r="I1218" s="3"/>
      <c r="J1218" s="3"/>
      <c r="K1218" s="3"/>
      <c r="M1218" s="3"/>
    </row>
    <row r="1219" customHeight="1" spans="1:13">
      <c r="A1219" s="3"/>
      <c r="D1219" s="91"/>
      <c r="E1219" s="91"/>
      <c r="F1219" s="3"/>
      <c r="G1219" s="3"/>
      <c r="H1219" s="3"/>
      <c r="I1219" s="3"/>
      <c r="J1219" s="3"/>
      <c r="K1219" s="3"/>
      <c r="M1219" s="3"/>
    </row>
    <row r="1220" customHeight="1" spans="1:13">
      <c r="A1220" s="3"/>
      <c r="D1220" s="91"/>
      <c r="E1220" s="91"/>
      <c r="F1220" s="3"/>
      <c r="G1220" s="3"/>
      <c r="H1220" s="3"/>
      <c r="I1220" s="3"/>
      <c r="J1220" s="3"/>
      <c r="K1220" s="3"/>
      <c r="M1220" s="3"/>
    </row>
    <row r="1221" customHeight="1" spans="1:13">
      <c r="A1221" s="3"/>
      <c r="D1221" s="91"/>
      <c r="E1221" s="91"/>
      <c r="F1221" s="3"/>
      <c r="G1221" s="3"/>
      <c r="H1221" s="3"/>
      <c r="I1221" s="3"/>
      <c r="J1221" s="3"/>
      <c r="K1221" s="3"/>
      <c r="M1221" s="3"/>
    </row>
    <row r="1222" customHeight="1" spans="1:13">
      <c r="A1222" s="3"/>
      <c r="D1222" s="91"/>
      <c r="E1222" s="91"/>
      <c r="F1222" s="3"/>
      <c r="G1222" s="3"/>
      <c r="H1222" s="3"/>
      <c r="I1222" s="3"/>
      <c r="J1222" s="3"/>
      <c r="K1222" s="3"/>
      <c r="M1222" s="3"/>
    </row>
    <row r="1223" customHeight="1" spans="1:13">
      <c r="A1223" s="3"/>
      <c r="D1223" s="91"/>
      <c r="E1223" s="91"/>
      <c r="F1223" s="3"/>
      <c r="G1223" s="3"/>
      <c r="H1223" s="3"/>
      <c r="I1223" s="3"/>
      <c r="J1223" s="3"/>
      <c r="K1223" s="3"/>
      <c r="M1223" s="3"/>
    </row>
    <row r="1224" customHeight="1" spans="1:13">
      <c r="A1224" s="3"/>
      <c r="D1224" s="91"/>
      <c r="E1224" s="91"/>
      <c r="F1224" s="3"/>
      <c r="G1224" s="3"/>
      <c r="H1224" s="3"/>
      <c r="I1224" s="3"/>
      <c r="J1224" s="3"/>
      <c r="K1224" s="3"/>
      <c r="M1224" s="3"/>
    </row>
    <row r="1225" customHeight="1" spans="1:13">
      <c r="A1225" s="3"/>
      <c r="D1225" s="91"/>
      <c r="E1225" s="91"/>
      <c r="F1225" s="3"/>
      <c r="G1225" s="3"/>
      <c r="H1225" s="3"/>
      <c r="I1225" s="3"/>
      <c r="J1225" s="3"/>
      <c r="K1225" s="3"/>
      <c r="M1225" s="3"/>
    </row>
    <row r="1226" customHeight="1" spans="1:13">
      <c r="A1226" s="3"/>
      <c r="D1226" s="91"/>
      <c r="E1226" s="91"/>
      <c r="F1226" s="3"/>
      <c r="G1226" s="3"/>
      <c r="H1226" s="3"/>
      <c r="I1226" s="3"/>
      <c r="J1226" s="3"/>
      <c r="K1226" s="3"/>
      <c r="M1226" s="3"/>
    </row>
    <row r="1227" customHeight="1" spans="1:13">
      <c r="A1227" s="3"/>
      <c r="D1227" s="91"/>
      <c r="E1227" s="91"/>
      <c r="F1227" s="3"/>
      <c r="G1227" s="3"/>
      <c r="H1227" s="3"/>
      <c r="I1227" s="3"/>
      <c r="J1227" s="3"/>
      <c r="K1227" s="3"/>
      <c r="M1227" s="3"/>
    </row>
    <row r="1228" customHeight="1" spans="1:13">
      <c r="A1228" s="3"/>
      <c r="D1228" s="91"/>
      <c r="E1228" s="91"/>
      <c r="F1228" s="3"/>
      <c r="G1228" s="3"/>
      <c r="H1228" s="3"/>
      <c r="I1228" s="3"/>
      <c r="J1228" s="3"/>
      <c r="K1228" s="3"/>
      <c r="M1228" s="3"/>
    </row>
    <row r="1229" customHeight="1" spans="1:13">
      <c r="A1229" s="3"/>
      <c r="D1229" s="91"/>
      <c r="E1229" s="91"/>
      <c r="F1229" s="3"/>
      <c r="G1229" s="3"/>
      <c r="H1229" s="3"/>
      <c r="I1229" s="3"/>
      <c r="J1229" s="3"/>
      <c r="K1229" s="3"/>
      <c r="M1229" s="3"/>
    </row>
    <row r="1230" customHeight="1" spans="1:13">
      <c r="A1230" s="3"/>
      <c r="D1230" s="91"/>
      <c r="E1230" s="91"/>
      <c r="F1230" s="3"/>
      <c r="G1230" s="3"/>
      <c r="H1230" s="3"/>
      <c r="I1230" s="3"/>
      <c r="J1230" s="3"/>
      <c r="K1230" s="3"/>
      <c r="M1230" s="3"/>
    </row>
    <row r="1231" customHeight="1" spans="1:13">
      <c r="A1231" s="3"/>
      <c r="D1231" s="91"/>
      <c r="E1231" s="91"/>
      <c r="F1231" s="3"/>
      <c r="G1231" s="3"/>
      <c r="H1231" s="3"/>
      <c r="I1231" s="3"/>
      <c r="J1231" s="3"/>
      <c r="K1231" s="3"/>
      <c r="M1231" s="3"/>
    </row>
    <row r="1232" customHeight="1" spans="1:13">
      <c r="A1232" s="3"/>
      <c r="D1232" s="91"/>
      <c r="E1232" s="91"/>
      <c r="F1232" s="3"/>
      <c r="G1232" s="3"/>
      <c r="H1232" s="3"/>
      <c r="I1232" s="3"/>
      <c r="J1232" s="3"/>
      <c r="K1232" s="3"/>
      <c r="M1232" s="3"/>
    </row>
    <row r="1233" customHeight="1" spans="1:13">
      <c r="A1233" s="3"/>
      <c r="D1233" s="91"/>
      <c r="E1233" s="91"/>
      <c r="F1233" s="3"/>
      <c r="G1233" s="3"/>
      <c r="H1233" s="3"/>
      <c r="I1233" s="3"/>
      <c r="J1233" s="3"/>
      <c r="K1233" s="3"/>
      <c r="M1233" s="3"/>
    </row>
    <row r="1234" customHeight="1" spans="1:13">
      <c r="A1234" s="3"/>
      <c r="D1234" s="91"/>
      <c r="E1234" s="91"/>
      <c r="F1234" s="3"/>
      <c r="G1234" s="3"/>
      <c r="H1234" s="3"/>
      <c r="I1234" s="3"/>
      <c r="J1234" s="3"/>
      <c r="K1234" s="3"/>
      <c r="M1234" s="3"/>
    </row>
    <row r="1235" customHeight="1" spans="1:13">
      <c r="A1235" s="3"/>
      <c r="D1235" s="91"/>
      <c r="E1235" s="91"/>
      <c r="F1235" s="3"/>
      <c r="G1235" s="3"/>
      <c r="H1235" s="3"/>
      <c r="I1235" s="3"/>
      <c r="J1235" s="3"/>
      <c r="K1235" s="3"/>
      <c r="M1235" s="3"/>
    </row>
    <row r="1236" customHeight="1" spans="1:13">
      <c r="A1236" s="3"/>
      <c r="D1236" s="91"/>
      <c r="E1236" s="91"/>
      <c r="F1236" s="3"/>
      <c r="G1236" s="3"/>
      <c r="H1236" s="3"/>
      <c r="I1236" s="3"/>
      <c r="J1236" s="3"/>
      <c r="K1236" s="3"/>
      <c r="M1236" s="3"/>
    </row>
    <row r="1237" customHeight="1" spans="1:13">
      <c r="A1237" s="3"/>
      <c r="D1237" s="91"/>
      <c r="E1237" s="91"/>
      <c r="F1237" s="3"/>
      <c r="G1237" s="3"/>
      <c r="H1237" s="3"/>
      <c r="I1237" s="3"/>
      <c r="J1237" s="3"/>
      <c r="K1237" s="3"/>
      <c r="M1237" s="3"/>
    </row>
    <row r="1238" customHeight="1" spans="1:13">
      <c r="A1238" s="3"/>
      <c r="D1238" s="91"/>
      <c r="E1238" s="91"/>
      <c r="F1238" s="3"/>
      <c r="G1238" s="3"/>
      <c r="H1238" s="3"/>
      <c r="I1238" s="3"/>
      <c r="J1238" s="3"/>
      <c r="K1238" s="3"/>
      <c r="M1238" s="3"/>
    </row>
    <row r="1239" customHeight="1" spans="1:13">
      <c r="A1239" s="3"/>
      <c r="D1239" s="91"/>
      <c r="E1239" s="91"/>
      <c r="F1239" s="3"/>
      <c r="G1239" s="3"/>
      <c r="H1239" s="3"/>
      <c r="I1239" s="3"/>
      <c r="J1239" s="3"/>
      <c r="K1239" s="3"/>
      <c r="M1239" s="3"/>
    </row>
    <row r="1240" customHeight="1" spans="1:13">
      <c r="A1240" s="3"/>
      <c r="D1240" s="91"/>
      <c r="E1240" s="91"/>
      <c r="F1240" s="3"/>
      <c r="G1240" s="3"/>
      <c r="H1240" s="3"/>
      <c r="I1240" s="3"/>
      <c r="J1240" s="3"/>
      <c r="K1240" s="3"/>
      <c r="M1240" s="3"/>
    </row>
    <row r="1241" customHeight="1" spans="1:13">
      <c r="A1241" s="3"/>
      <c r="D1241" s="91"/>
      <c r="E1241" s="91"/>
      <c r="F1241" s="3"/>
      <c r="G1241" s="3"/>
      <c r="H1241" s="3"/>
      <c r="I1241" s="3"/>
      <c r="J1241" s="3"/>
      <c r="K1241" s="3"/>
      <c r="M1241" s="3"/>
    </row>
    <row r="1242" customHeight="1" spans="1:13">
      <c r="A1242" s="3"/>
      <c r="D1242" s="91"/>
      <c r="E1242" s="91"/>
      <c r="F1242" s="3"/>
      <c r="G1242" s="3"/>
      <c r="H1242" s="3"/>
      <c r="I1242" s="3"/>
      <c r="J1242" s="3"/>
      <c r="K1242" s="3"/>
      <c r="M1242" s="3"/>
    </row>
    <row r="1243" customHeight="1" spans="1:13">
      <c r="A1243" s="3"/>
      <c r="D1243" s="91"/>
      <c r="E1243" s="91"/>
      <c r="F1243" s="3"/>
      <c r="G1243" s="3"/>
      <c r="H1243" s="3"/>
      <c r="I1243" s="3"/>
      <c r="J1243" s="3"/>
      <c r="K1243" s="3"/>
      <c r="M1243" s="3"/>
    </row>
    <row r="1244" customHeight="1" spans="1:13">
      <c r="A1244" s="3"/>
      <c r="D1244" s="91"/>
      <c r="E1244" s="91"/>
      <c r="F1244" s="3"/>
      <c r="G1244" s="3"/>
      <c r="H1244" s="3"/>
      <c r="I1244" s="3"/>
      <c r="J1244" s="3"/>
      <c r="K1244" s="3"/>
      <c r="M1244" s="3"/>
    </row>
    <row r="1245" customHeight="1" spans="1:13">
      <c r="A1245" s="3"/>
      <c r="D1245" s="91"/>
      <c r="E1245" s="91"/>
      <c r="F1245" s="3"/>
      <c r="G1245" s="3"/>
      <c r="H1245" s="3"/>
      <c r="I1245" s="3"/>
      <c r="J1245" s="3"/>
      <c r="K1245" s="3"/>
      <c r="M1245" s="3"/>
    </row>
    <row r="1246" customHeight="1" spans="1:13">
      <c r="A1246" s="3"/>
      <c r="D1246" s="91"/>
      <c r="E1246" s="91"/>
      <c r="F1246" s="3"/>
      <c r="G1246" s="3"/>
      <c r="H1246" s="3"/>
      <c r="I1246" s="3"/>
      <c r="J1246" s="3"/>
      <c r="K1246" s="3"/>
      <c r="M1246" s="3"/>
    </row>
    <row r="1247" customHeight="1" spans="1:13">
      <c r="A1247" s="3"/>
      <c r="D1247" s="91"/>
      <c r="E1247" s="91"/>
      <c r="F1247" s="3"/>
      <c r="G1247" s="3"/>
      <c r="H1247" s="3"/>
      <c r="I1247" s="3"/>
      <c r="J1247" s="3"/>
      <c r="K1247" s="3"/>
      <c r="M1247" s="3"/>
    </row>
    <row r="1248" customHeight="1" spans="1:13">
      <c r="A1248" s="3"/>
      <c r="D1248" s="91"/>
      <c r="E1248" s="91"/>
      <c r="F1248" s="3"/>
      <c r="G1248" s="3"/>
      <c r="H1248" s="3"/>
      <c r="I1248" s="3"/>
      <c r="J1248" s="3"/>
      <c r="K1248" s="3"/>
      <c r="M1248" s="3"/>
    </row>
    <row r="1249" customHeight="1" spans="1:13">
      <c r="A1249" s="3"/>
      <c r="D1249" s="91"/>
      <c r="E1249" s="91"/>
      <c r="F1249" s="3"/>
      <c r="G1249" s="3"/>
      <c r="H1249" s="3"/>
      <c r="I1249" s="3"/>
      <c r="J1249" s="3"/>
      <c r="K1249" s="3"/>
      <c r="M1249" s="3"/>
    </row>
    <row r="1250" customHeight="1" spans="1:13">
      <c r="A1250" s="3"/>
      <c r="D1250" s="91"/>
      <c r="E1250" s="91"/>
      <c r="F1250" s="3"/>
      <c r="G1250" s="3"/>
      <c r="H1250" s="3"/>
      <c r="I1250" s="3"/>
      <c r="J1250" s="3"/>
      <c r="K1250" s="3"/>
      <c r="M1250" s="3"/>
    </row>
    <row r="1251" customHeight="1" spans="1:13">
      <c r="A1251" s="3"/>
      <c r="D1251" s="91"/>
      <c r="E1251" s="91"/>
      <c r="F1251" s="3"/>
      <c r="G1251" s="3"/>
      <c r="H1251" s="3"/>
      <c r="I1251" s="3"/>
      <c r="J1251" s="3"/>
      <c r="K1251" s="3"/>
      <c r="M1251" s="3"/>
    </row>
    <row r="1252" customHeight="1" spans="1:13">
      <c r="A1252" s="3"/>
      <c r="D1252" s="91"/>
      <c r="E1252" s="91"/>
      <c r="F1252" s="3"/>
      <c r="G1252" s="3"/>
      <c r="H1252" s="3"/>
      <c r="I1252" s="3"/>
      <c r="J1252" s="3"/>
      <c r="K1252" s="3"/>
      <c r="M1252" s="3"/>
    </row>
    <row r="1253" customHeight="1" spans="1:13">
      <c r="A1253" s="3"/>
      <c r="D1253" s="91"/>
      <c r="E1253" s="91"/>
      <c r="F1253" s="3"/>
      <c r="G1253" s="3"/>
      <c r="H1253" s="3"/>
      <c r="I1253" s="3"/>
      <c r="J1253" s="3"/>
      <c r="K1253" s="3"/>
      <c r="M1253" s="3"/>
    </row>
    <row r="1254" customHeight="1" spans="1:13">
      <c r="A1254" s="3"/>
      <c r="D1254" s="91"/>
      <c r="E1254" s="91"/>
      <c r="F1254" s="3"/>
      <c r="G1254" s="3"/>
      <c r="H1254" s="3"/>
      <c r="I1254" s="3"/>
      <c r="J1254" s="3"/>
      <c r="K1254" s="3"/>
      <c r="M1254" s="3"/>
    </row>
    <row r="1255" customHeight="1" spans="1:13">
      <c r="A1255" s="3"/>
      <c r="D1255" s="91"/>
      <c r="E1255" s="91"/>
      <c r="F1255" s="3"/>
      <c r="G1255" s="3"/>
      <c r="H1255" s="3"/>
      <c r="I1255" s="3"/>
      <c r="J1255" s="3"/>
      <c r="K1255" s="3"/>
      <c r="M1255" s="3"/>
    </row>
    <row r="1256" customHeight="1" spans="1:13">
      <c r="A1256" s="3"/>
      <c r="D1256" s="91"/>
      <c r="E1256" s="91"/>
      <c r="F1256" s="3"/>
      <c r="G1256" s="3"/>
      <c r="H1256" s="3"/>
      <c r="I1256" s="3"/>
      <c r="J1256" s="3"/>
      <c r="K1256" s="3"/>
      <c r="M1256" s="3"/>
    </row>
    <row r="1257" customHeight="1" spans="1:13">
      <c r="A1257" s="3"/>
      <c r="D1257" s="91"/>
      <c r="E1257" s="91"/>
      <c r="F1257" s="3"/>
      <c r="G1257" s="3"/>
      <c r="H1257" s="3"/>
      <c r="I1257" s="3"/>
      <c r="J1257" s="3"/>
      <c r="K1257" s="3"/>
      <c r="M1257" s="3"/>
    </row>
    <row r="1258" customHeight="1" spans="1:13">
      <c r="A1258" s="3"/>
      <c r="D1258" s="91"/>
      <c r="E1258" s="91"/>
      <c r="F1258" s="3"/>
      <c r="G1258" s="3"/>
      <c r="H1258" s="3"/>
      <c r="I1258" s="3"/>
      <c r="J1258" s="3"/>
      <c r="K1258" s="3"/>
      <c r="M1258" s="3"/>
    </row>
    <row r="1259" customHeight="1" spans="1:13">
      <c r="A1259" s="3"/>
      <c r="D1259" s="91"/>
      <c r="E1259" s="91"/>
      <c r="F1259" s="3"/>
      <c r="G1259" s="3"/>
      <c r="H1259" s="3"/>
      <c r="I1259" s="3"/>
      <c r="J1259" s="3"/>
      <c r="K1259" s="3"/>
      <c r="M1259" s="3"/>
    </row>
    <row r="1260" customHeight="1" spans="1:13">
      <c r="A1260" s="3"/>
      <c r="D1260" s="91"/>
      <c r="E1260" s="91"/>
      <c r="F1260" s="3"/>
      <c r="G1260" s="3"/>
      <c r="H1260" s="3"/>
      <c r="I1260" s="3"/>
      <c r="J1260" s="3"/>
      <c r="K1260" s="3"/>
      <c r="M1260" s="3"/>
    </row>
    <row r="1261" customHeight="1" spans="1:13">
      <c r="A1261" s="3"/>
      <c r="D1261" s="91"/>
      <c r="E1261" s="91"/>
      <c r="F1261" s="3"/>
      <c r="G1261" s="3"/>
      <c r="H1261" s="3"/>
      <c r="I1261" s="3"/>
      <c r="J1261" s="3"/>
      <c r="K1261" s="3"/>
      <c r="M1261" s="3"/>
    </row>
    <row r="1262" customHeight="1" spans="1:13">
      <c r="A1262" s="3"/>
      <c r="D1262" s="91"/>
      <c r="E1262" s="91"/>
      <c r="F1262" s="3"/>
      <c r="G1262" s="3"/>
      <c r="H1262" s="3"/>
      <c r="I1262" s="3"/>
      <c r="J1262" s="3"/>
      <c r="K1262" s="3"/>
      <c r="M1262" s="3"/>
    </row>
    <row r="1263" customHeight="1" spans="1:13">
      <c r="A1263" s="3"/>
      <c r="D1263" s="91"/>
      <c r="E1263" s="91"/>
      <c r="F1263" s="3"/>
      <c r="G1263" s="3"/>
      <c r="H1263" s="3"/>
      <c r="I1263" s="3"/>
      <c r="J1263" s="3"/>
      <c r="K1263" s="3"/>
      <c r="M1263" s="3"/>
    </row>
    <row r="1264" customHeight="1" spans="1:13">
      <c r="A1264" s="3"/>
      <c r="D1264" s="91"/>
      <c r="E1264" s="91"/>
      <c r="F1264" s="3"/>
      <c r="G1264" s="3"/>
      <c r="H1264" s="3"/>
      <c r="I1264" s="3"/>
      <c r="J1264" s="3"/>
      <c r="K1264" s="3"/>
      <c r="M1264" s="3"/>
    </row>
    <row r="1265" customHeight="1" spans="1:13">
      <c r="A1265" s="3"/>
      <c r="D1265" s="91"/>
      <c r="E1265" s="91"/>
      <c r="F1265" s="3"/>
      <c r="G1265" s="3"/>
      <c r="H1265" s="3"/>
      <c r="I1265" s="3"/>
      <c r="J1265" s="3"/>
      <c r="K1265" s="3"/>
      <c r="M1265" s="3"/>
    </row>
    <row r="1266" customHeight="1" spans="1:13">
      <c r="A1266" s="3"/>
      <c r="D1266" s="91"/>
      <c r="E1266" s="91"/>
      <c r="F1266" s="3"/>
      <c r="G1266" s="3"/>
      <c r="H1266" s="3"/>
      <c r="I1266" s="3"/>
      <c r="J1266" s="3"/>
      <c r="K1266" s="3"/>
      <c r="M1266" s="3"/>
    </row>
    <row r="1267" customHeight="1" spans="1:13">
      <c r="A1267" s="3"/>
      <c r="D1267" s="91"/>
      <c r="E1267" s="91"/>
      <c r="F1267" s="3"/>
      <c r="G1267" s="3"/>
      <c r="H1267" s="3"/>
      <c r="I1267" s="3"/>
      <c r="J1267" s="3"/>
      <c r="K1267" s="3"/>
      <c r="M1267" s="3"/>
    </row>
    <row r="1268" customHeight="1" spans="1:13">
      <c r="A1268" s="3"/>
      <c r="D1268" s="91"/>
      <c r="E1268" s="91"/>
      <c r="F1268" s="3"/>
      <c r="G1268" s="3"/>
      <c r="H1268" s="3"/>
      <c r="I1268" s="3"/>
      <c r="J1268" s="3"/>
      <c r="K1268" s="3"/>
      <c r="M1268" s="3"/>
    </row>
    <row r="1269" customHeight="1" spans="1:13">
      <c r="A1269" s="3"/>
      <c r="D1269" s="91"/>
      <c r="E1269" s="91"/>
      <c r="F1269" s="3"/>
      <c r="G1269" s="3"/>
      <c r="H1269" s="3"/>
      <c r="I1269" s="3"/>
      <c r="J1269" s="3"/>
      <c r="K1269" s="3"/>
      <c r="M1269" s="3"/>
    </row>
    <row r="1270" customHeight="1" spans="1:13">
      <c r="A1270" s="3"/>
      <c r="D1270" s="91"/>
      <c r="E1270" s="91"/>
      <c r="F1270" s="3"/>
      <c r="G1270" s="3"/>
      <c r="H1270" s="3"/>
      <c r="I1270" s="3"/>
      <c r="J1270" s="3"/>
      <c r="K1270" s="3"/>
      <c r="M1270" s="3"/>
    </row>
    <row r="1271" customHeight="1" spans="1:13">
      <c r="A1271" s="3"/>
      <c r="D1271" s="91"/>
      <c r="E1271" s="91"/>
      <c r="F1271" s="3"/>
      <c r="G1271" s="3"/>
      <c r="H1271" s="3"/>
      <c r="I1271" s="3"/>
      <c r="J1271" s="3"/>
      <c r="K1271" s="3"/>
      <c r="M1271" s="3"/>
    </row>
    <row r="1272" customHeight="1" spans="1:13">
      <c r="A1272" s="3"/>
      <c r="D1272" s="91"/>
      <c r="E1272" s="91"/>
      <c r="F1272" s="3"/>
      <c r="G1272" s="3"/>
      <c r="H1272" s="3"/>
      <c r="I1272" s="3"/>
      <c r="J1272" s="3"/>
      <c r="K1272" s="3"/>
      <c r="M1272" s="3"/>
    </row>
    <row r="1273" customHeight="1" spans="1:13">
      <c r="A1273" s="3"/>
      <c r="D1273" s="91"/>
      <c r="E1273" s="91"/>
      <c r="F1273" s="3"/>
      <c r="G1273" s="3"/>
      <c r="H1273" s="3"/>
      <c r="I1273" s="3"/>
      <c r="J1273" s="3"/>
      <c r="K1273" s="3"/>
      <c r="M1273" s="3"/>
    </row>
    <row r="1274" customHeight="1" spans="1:13">
      <c r="A1274" s="3"/>
      <c r="D1274" s="91"/>
      <c r="E1274" s="91"/>
      <c r="F1274" s="3"/>
      <c r="G1274" s="3"/>
      <c r="H1274" s="3"/>
      <c r="I1274" s="3"/>
      <c r="J1274" s="3"/>
      <c r="K1274" s="3"/>
      <c r="M1274" s="3"/>
    </row>
    <row r="1275" customHeight="1" spans="1:13">
      <c r="A1275" s="3"/>
      <c r="D1275" s="91"/>
      <c r="E1275" s="91"/>
      <c r="F1275" s="3"/>
      <c r="G1275" s="3"/>
      <c r="H1275" s="3"/>
      <c r="I1275" s="3"/>
      <c r="J1275" s="3"/>
      <c r="K1275" s="3"/>
      <c r="M1275" s="3"/>
    </row>
    <row r="1276" customHeight="1" spans="1:13">
      <c r="A1276" s="3"/>
      <c r="D1276" s="91"/>
      <c r="E1276" s="91"/>
      <c r="F1276" s="3"/>
      <c r="G1276" s="3"/>
      <c r="H1276" s="3"/>
      <c r="I1276" s="3"/>
      <c r="J1276" s="3"/>
      <c r="K1276" s="3"/>
      <c r="M1276" s="3"/>
    </row>
    <row r="1277" customHeight="1" spans="1:13">
      <c r="A1277" s="3"/>
      <c r="D1277" s="91"/>
      <c r="E1277" s="91"/>
      <c r="F1277" s="3"/>
      <c r="G1277" s="3"/>
      <c r="H1277" s="3"/>
      <c r="I1277" s="3"/>
      <c r="J1277" s="3"/>
      <c r="K1277" s="3"/>
      <c r="M1277" s="3"/>
    </row>
    <row r="1278" customHeight="1" spans="1:13">
      <c r="A1278" s="3"/>
      <c r="D1278" s="91"/>
      <c r="E1278" s="91"/>
      <c r="F1278" s="3"/>
      <c r="G1278" s="3"/>
      <c r="H1278" s="3"/>
      <c r="I1278" s="3"/>
      <c r="J1278" s="3"/>
      <c r="K1278" s="3"/>
      <c r="M1278" s="3"/>
    </row>
    <row r="1279" customHeight="1" spans="1:13">
      <c r="A1279" s="3"/>
      <c r="D1279" s="91"/>
      <c r="E1279" s="91"/>
      <c r="F1279" s="3"/>
      <c r="G1279" s="3"/>
      <c r="H1279" s="3"/>
      <c r="I1279" s="3"/>
      <c r="J1279" s="3"/>
      <c r="K1279" s="3"/>
      <c r="M1279" s="3"/>
    </row>
    <row r="1280" customHeight="1" spans="1:13">
      <c r="A1280" s="3"/>
      <c r="D1280" s="91"/>
      <c r="E1280" s="91"/>
      <c r="F1280" s="3"/>
      <c r="G1280" s="3"/>
      <c r="H1280" s="3"/>
      <c r="I1280" s="3"/>
      <c r="J1280" s="3"/>
      <c r="K1280" s="3"/>
      <c r="M1280" s="3"/>
    </row>
    <row r="1281" customHeight="1" spans="1:13">
      <c r="A1281" s="3"/>
      <c r="D1281" s="91"/>
      <c r="E1281" s="91"/>
      <c r="F1281" s="3"/>
      <c r="G1281" s="3"/>
      <c r="H1281" s="3"/>
      <c r="I1281" s="3"/>
      <c r="J1281" s="3"/>
      <c r="K1281" s="3"/>
      <c r="M1281" s="3"/>
    </row>
    <row r="1282" customHeight="1" spans="1:13">
      <c r="A1282" s="3"/>
      <c r="D1282" s="91"/>
      <c r="E1282" s="91"/>
      <c r="F1282" s="3"/>
      <c r="G1282" s="3"/>
      <c r="H1282" s="3"/>
      <c r="I1282" s="3"/>
      <c r="J1282" s="3"/>
      <c r="K1282" s="3"/>
      <c r="M1282" s="3"/>
    </row>
    <row r="1283" customHeight="1" spans="1:13">
      <c r="A1283" s="3"/>
      <c r="D1283" s="91"/>
      <c r="E1283" s="91"/>
      <c r="F1283" s="3"/>
      <c r="G1283" s="3"/>
      <c r="H1283" s="3"/>
      <c r="I1283" s="3"/>
      <c r="J1283" s="3"/>
      <c r="K1283" s="3"/>
      <c r="M1283" s="3"/>
    </row>
    <row r="1284" customHeight="1" spans="1:13">
      <c r="A1284" s="3"/>
      <c r="D1284" s="91"/>
      <c r="E1284" s="91"/>
      <c r="F1284" s="3"/>
      <c r="G1284" s="3"/>
      <c r="H1284" s="3"/>
      <c r="I1284" s="3"/>
      <c r="J1284" s="3"/>
      <c r="K1284" s="3"/>
      <c r="M1284" s="3"/>
    </row>
    <row r="1285" customHeight="1" spans="1:13">
      <c r="A1285" s="3"/>
      <c r="D1285" s="91"/>
      <c r="E1285" s="91"/>
      <c r="F1285" s="3"/>
      <c r="G1285" s="3"/>
      <c r="H1285" s="3"/>
      <c r="I1285" s="3"/>
      <c r="J1285" s="3"/>
      <c r="K1285" s="3"/>
      <c r="M1285" s="3"/>
    </row>
    <row r="1286" customHeight="1" spans="1:13">
      <c r="A1286" s="3"/>
      <c r="D1286" s="91"/>
      <c r="E1286" s="91"/>
      <c r="F1286" s="3"/>
      <c r="G1286" s="3"/>
      <c r="H1286" s="3"/>
      <c r="I1286" s="3"/>
      <c r="J1286" s="3"/>
      <c r="K1286" s="3"/>
      <c r="M1286" s="3"/>
    </row>
    <row r="1287" customHeight="1" spans="1:13">
      <c r="A1287" s="3"/>
      <c r="D1287" s="91"/>
      <c r="E1287" s="91"/>
      <c r="F1287" s="3"/>
      <c r="G1287" s="3"/>
      <c r="H1287" s="3"/>
      <c r="I1287" s="3"/>
      <c r="J1287" s="3"/>
      <c r="K1287" s="3"/>
      <c r="M1287" s="3"/>
    </row>
    <row r="1288" customHeight="1" spans="1:13">
      <c r="A1288" s="3"/>
      <c r="D1288" s="91"/>
      <c r="E1288" s="91"/>
      <c r="F1288" s="3"/>
      <c r="G1288" s="3"/>
      <c r="H1288" s="3"/>
      <c r="I1288" s="3"/>
      <c r="J1288" s="3"/>
      <c r="K1288" s="3"/>
      <c r="M1288" s="3"/>
    </row>
    <row r="1289" customHeight="1" spans="1:13">
      <c r="A1289" s="3"/>
      <c r="D1289" s="91"/>
      <c r="E1289" s="91"/>
      <c r="F1289" s="3"/>
      <c r="G1289" s="3"/>
      <c r="H1289" s="3"/>
      <c r="I1289" s="3"/>
      <c r="J1289" s="3"/>
      <c r="K1289" s="3"/>
      <c r="M1289" s="3"/>
    </row>
    <row r="1290" customHeight="1" spans="1:13">
      <c r="A1290" s="3"/>
      <c r="D1290" s="91"/>
      <c r="E1290" s="91"/>
      <c r="F1290" s="3"/>
      <c r="G1290" s="3"/>
      <c r="H1290" s="3"/>
      <c r="I1290" s="3"/>
      <c r="J1290" s="3"/>
      <c r="K1290" s="3"/>
      <c r="M1290" s="3"/>
    </row>
    <row r="1291" customHeight="1" spans="1:13">
      <c r="A1291" s="3"/>
      <c r="D1291" s="91"/>
      <c r="E1291" s="91"/>
      <c r="F1291" s="3"/>
      <c r="G1291" s="3"/>
      <c r="H1291" s="3"/>
      <c r="I1291" s="3"/>
      <c r="J1291" s="3"/>
      <c r="K1291" s="3"/>
      <c r="M1291" s="3"/>
    </row>
    <row r="1292" customHeight="1" spans="1:13">
      <c r="A1292" s="3"/>
      <c r="D1292" s="91"/>
      <c r="E1292" s="91"/>
      <c r="F1292" s="3"/>
      <c r="G1292" s="3"/>
      <c r="H1292" s="3"/>
      <c r="I1292" s="3"/>
      <c r="J1292" s="3"/>
      <c r="K1292" s="3"/>
      <c r="M1292" s="3"/>
    </row>
    <row r="1293" customHeight="1" spans="1:13">
      <c r="A1293" s="3"/>
      <c r="D1293" s="91"/>
      <c r="E1293" s="91"/>
      <c r="F1293" s="3"/>
      <c r="G1293" s="3"/>
      <c r="H1293" s="3"/>
      <c r="I1293" s="3"/>
      <c r="J1293" s="3"/>
      <c r="K1293" s="3"/>
      <c r="M1293" s="3"/>
    </row>
    <row r="1294" customHeight="1" spans="1:13">
      <c r="A1294" s="3"/>
      <c r="D1294" s="91"/>
      <c r="E1294" s="91"/>
      <c r="F1294" s="3"/>
      <c r="G1294" s="3"/>
      <c r="H1294" s="3"/>
      <c r="I1294" s="3"/>
      <c r="J1294" s="3"/>
      <c r="K1294" s="3"/>
      <c r="M1294" s="3"/>
    </row>
    <row r="1295" customHeight="1" spans="1:13">
      <c r="A1295" s="3"/>
      <c r="D1295" s="91"/>
      <c r="E1295" s="91"/>
      <c r="F1295" s="3"/>
      <c r="G1295" s="3"/>
      <c r="H1295" s="3"/>
      <c r="I1295" s="3"/>
      <c r="J1295" s="3"/>
      <c r="K1295" s="3"/>
      <c r="M1295" s="3"/>
    </row>
    <row r="1296" customHeight="1" spans="1:13">
      <c r="A1296" s="3"/>
      <c r="D1296" s="91"/>
      <c r="E1296" s="91"/>
      <c r="F1296" s="3"/>
      <c r="G1296" s="3"/>
      <c r="H1296" s="3"/>
      <c r="I1296" s="3"/>
      <c r="J1296" s="3"/>
      <c r="K1296" s="3"/>
      <c r="M1296" s="3"/>
    </row>
    <row r="1297" customHeight="1" spans="1:13">
      <c r="A1297" s="3"/>
      <c r="D1297" s="91"/>
      <c r="E1297" s="91"/>
      <c r="F1297" s="3"/>
      <c r="G1297" s="3"/>
      <c r="H1297" s="3"/>
      <c r="I1297" s="3"/>
      <c r="J1297" s="3"/>
      <c r="K1297" s="3"/>
      <c r="M1297" s="3"/>
    </row>
    <row r="1298" customHeight="1" spans="1:13">
      <c r="A1298" s="3"/>
      <c r="D1298" s="91"/>
      <c r="E1298" s="91"/>
      <c r="F1298" s="3"/>
      <c r="G1298" s="3"/>
      <c r="H1298" s="3"/>
      <c r="I1298" s="3"/>
      <c r="J1298" s="3"/>
      <c r="K1298" s="3"/>
      <c r="M1298" s="3"/>
    </row>
    <row r="1299" customHeight="1" spans="1:13">
      <c r="A1299" s="3"/>
      <c r="D1299" s="91"/>
      <c r="E1299" s="91"/>
      <c r="F1299" s="3"/>
      <c r="G1299" s="3"/>
      <c r="H1299" s="3"/>
      <c r="I1299" s="3"/>
      <c r="J1299" s="3"/>
      <c r="K1299" s="3"/>
      <c r="M1299" s="3"/>
    </row>
    <row r="1300" customHeight="1" spans="1:13">
      <c r="A1300" s="3"/>
      <c r="D1300" s="91"/>
      <c r="E1300" s="91"/>
      <c r="F1300" s="3"/>
      <c r="G1300" s="3"/>
      <c r="H1300" s="3"/>
      <c r="I1300" s="3"/>
      <c r="J1300" s="3"/>
      <c r="K1300" s="3"/>
      <c r="M1300" s="3"/>
    </row>
    <row r="1301" customHeight="1" spans="1:13">
      <c r="A1301" s="3"/>
      <c r="D1301" s="91"/>
      <c r="E1301" s="91"/>
      <c r="F1301" s="3"/>
      <c r="G1301" s="3"/>
      <c r="H1301" s="3"/>
      <c r="I1301" s="3"/>
      <c r="J1301" s="3"/>
      <c r="K1301" s="3"/>
      <c r="M1301" s="3"/>
    </row>
    <row r="1302" customHeight="1" spans="1:13">
      <c r="A1302" s="3"/>
      <c r="D1302" s="91"/>
      <c r="E1302" s="91"/>
      <c r="F1302" s="3"/>
      <c r="G1302" s="3"/>
      <c r="H1302" s="3"/>
      <c r="I1302" s="3"/>
      <c r="J1302" s="3"/>
      <c r="K1302" s="3"/>
      <c r="M1302" s="3"/>
    </row>
    <row r="1303" customHeight="1" spans="1:13">
      <c r="A1303" s="3"/>
      <c r="D1303" s="91"/>
      <c r="E1303" s="91"/>
      <c r="F1303" s="3"/>
      <c r="G1303" s="3"/>
      <c r="H1303" s="3"/>
      <c r="I1303" s="3"/>
      <c r="J1303" s="3"/>
      <c r="K1303" s="3"/>
      <c r="M1303" s="3"/>
    </row>
    <row r="1304" customHeight="1" spans="1:13">
      <c r="A1304" s="3"/>
      <c r="D1304" s="91"/>
      <c r="E1304" s="91"/>
      <c r="F1304" s="3"/>
      <c r="G1304" s="3"/>
      <c r="H1304" s="3"/>
      <c r="I1304" s="3"/>
      <c r="J1304" s="3"/>
      <c r="K1304" s="3"/>
      <c r="M1304" s="3"/>
    </row>
    <row r="1305" customHeight="1" spans="1:13">
      <c r="A1305" s="3"/>
      <c r="D1305" s="91"/>
      <c r="E1305" s="91"/>
      <c r="F1305" s="3"/>
      <c r="G1305" s="3"/>
      <c r="H1305" s="3"/>
      <c r="I1305" s="3"/>
      <c r="J1305" s="3"/>
      <c r="K1305" s="3"/>
      <c r="M1305" s="3"/>
    </row>
    <row r="1306" customHeight="1" spans="1:13">
      <c r="A1306" s="3"/>
      <c r="D1306" s="91"/>
      <c r="E1306" s="91"/>
      <c r="F1306" s="3"/>
      <c r="G1306" s="3"/>
      <c r="H1306" s="3"/>
      <c r="I1306" s="3"/>
      <c r="J1306" s="3"/>
      <c r="K1306" s="3"/>
      <c r="M1306" s="3"/>
    </row>
    <row r="1307" customHeight="1" spans="1:13">
      <c r="A1307" s="3"/>
      <c r="D1307" s="91"/>
      <c r="E1307" s="91"/>
      <c r="F1307" s="3"/>
      <c r="G1307" s="3"/>
      <c r="H1307" s="3"/>
      <c r="I1307" s="3"/>
      <c r="J1307" s="3"/>
      <c r="K1307" s="3"/>
      <c r="M1307" s="3"/>
    </row>
    <row r="1308" customHeight="1" spans="1:13">
      <c r="A1308" s="3"/>
      <c r="D1308" s="91"/>
      <c r="E1308" s="91"/>
      <c r="F1308" s="3"/>
      <c r="G1308" s="3"/>
      <c r="H1308" s="3"/>
      <c r="I1308" s="3"/>
      <c r="J1308" s="3"/>
      <c r="K1308" s="3"/>
      <c r="M1308" s="3"/>
    </row>
    <row r="1309" customHeight="1" spans="1:13">
      <c r="A1309" s="3"/>
      <c r="D1309" s="91"/>
      <c r="E1309" s="91"/>
      <c r="F1309" s="3"/>
      <c r="G1309" s="3"/>
      <c r="H1309" s="3"/>
      <c r="I1309" s="3"/>
      <c r="J1309" s="3"/>
      <c r="K1309" s="3"/>
      <c r="M1309" s="3"/>
    </row>
    <row r="1310" customHeight="1" spans="1:13">
      <c r="A1310" s="3"/>
      <c r="D1310" s="91"/>
      <c r="E1310" s="91"/>
      <c r="F1310" s="3"/>
      <c r="G1310" s="3"/>
      <c r="H1310" s="3"/>
      <c r="I1310" s="3"/>
      <c r="J1310" s="3"/>
      <c r="K1310" s="3"/>
      <c r="M1310" s="3"/>
    </row>
    <row r="1311" customHeight="1" spans="1:13">
      <c r="A1311" s="3"/>
      <c r="D1311" s="91"/>
      <c r="E1311" s="91"/>
      <c r="F1311" s="3"/>
      <c r="G1311" s="3"/>
      <c r="H1311" s="3"/>
      <c r="I1311" s="3"/>
      <c r="J1311" s="3"/>
      <c r="K1311" s="3"/>
      <c r="M1311" s="3"/>
    </row>
    <row r="1312" customHeight="1" spans="1:13">
      <c r="A1312" s="3"/>
      <c r="D1312" s="91"/>
      <c r="E1312" s="91"/>
      <c r="F1312" s="3"/>
      <c r="G1312" s="3"/>
      <c r="H1312" s="3"/>
      <c r="I1312" s="3"/>
      <c r="J1312" s="3"/>
      <c r="K1312" s="3"/>
      <c r="M1312" s="3"/>
    </row>
    <row r="1313" customHeight="1" spans="1:13">
      <c r="A1313" s="3"/>
      <c r="D1313" s="91"/>
      <c r="E1313" s="91"/>
      <c r="F1313" s="3"/>
      <c r="G1313" s="3"/>
      <c r="H1313" s="3"/>
      <c r="I1313" s="3"/>
      <c r="J1313" s="3"/>
      <c r="K1313" s="3"/>
      <c r="M1313" s="3"/>
    </row>
    <row r="1314" customHeight="1" spans="1:13">
      <c r="A1314" s="3"/>
      <c r="D1314" s="91"/>
      <c r="E1314" s="91"/>
      <c r="F1314" s="3"/>
      <c r="G1314" s="3"/>
      <c r="H1314" s="3"/>
      <c r="I1314" s="3"/>
      <c r="J1314" s="3"/>
      <c r="K1314" s="3"/>
      <c r="M1314" s="3"/>
    </row>
    <row r="1315" customHeight="1" spans="1:13">
      <c r="A1315" s="3"/>
      <c r="D1315" s="91"/>
      <c r="E1315" s="91"/>
      <c r="F1315" s="3"/>
      <c r="G1315" s="3"/>
      <c r="H1315" s="3"/>
      <c r="I1315" s="3"/>
      <c r="J1315" s="3"/>
      <c r="K1315" s="3"/>
      <c r="M1315" s="3"/>
    </row>
    <row r="1316" customHeight="1" spans="1:13">
      <c r="A1316" s="3"/>
      <c r="D1316" s="91"/>
      <c r="E1316" s="91"/>
      <c r="F1316" s="3"/>
      <c r="G1316" s="3"/>
      <c r="H1316" s="3"/>
      <c r="I1316" s="3"/>
      <c r="J1316" s="3"/>
      <c r="K1316" s="3"/>
      <c r="M1316" s="3"/>
    </row>
    <row r="1317" customHeight="1" spans="1:13">
      <c r="A1317" s="3"/>
      <c r="D1317" s="91"/>
      <c r="E1317" s="91"/>
      <c r="F1317" s="3"/>
      <c r="G1317" s="3"/>
      <c r="H1317" s="3"/>
      <c r="I1317" s="3"/>
      <c r="J1317" s="3"/>
      <c r="K1317" s="3"/>
      <c r="M1317" s="3"/>
    </row>
    <row r="1318" customHeight="1" spans="1:13">
      <c r="A1318" s="3"/>
      <c r="D1318" s="91"/>
      <c r="E1318" s="91"/>
      <c r="F1318" s="3"/>
      <c r="G1318" s="3"/>
      <c r="H1318" s="3"/>
      <c r="I1318" s="3"/>
      <c r="J1318" s="3"/>
      <c r="K1318" s="3"/>
      <c r="M1318" s="3"/>
    </row>
    <row r="1319" customHeight="1" spans="1:13">
      <c r="A1319" s="3"/>
      <c r="D1319" s="91"/>
      <c r="E1319" s="91"/>
      <c r="F1319" s="3"/>
      <c r="G1319" s="3"/>
      <c r="H1319" s="3"/>
      <c r="I1319" s="3"/>
      <c r="J1319" s="3"/>
      <c r="K1319" s="3"/>
      <c r="M1319" s="3"/>
    </row>
    <row r="1320" customHeight="1" spans="1:13">
      <c r="A1320" s="3"/>
      <c r="D1320" s="91"/>
      <c r="E1320" s="91"/>
      <c r="F1320" s="3"/>
      <c r="G1320" s="3"/>
      <c r="H1320" s="3"/>
      <c r="I1320" s="3"/>
      <c r="J1320" s="3"/>
      <c r="K1320" s="3"/>
      <c r="M1320" s="3"/>
    </row>
    <row r="1321" customHeight="1" spans="1:13">
      <c r="A1321" s="3"/>
      <c r="D1321" s="91"/>
      <c r="E1321" s="91"/>
      <c r="F1321" s="3"/>
      <c r="G1321" s="3"/>
      <c r="H1321" s="3"/>
      <c r="I1321" s="3"/>
      <c r="J1321" s="3"/>
      <c r="K1321" s="3"/>
      <c r="M1321" s="3"/>
    </row>
    <row r="1322" customHeight="1" spans="1:13">
      <c r="A1322" s="3"/>
      <c r="D1322" s="91"/>
      <c r="E1322" s="91"/>
      <c r="F1322" s="3"/>
      <c r="G1322" s="3"/>
      <c r="H1322" s="3"/>
      <c r="I1322" s="3"/>
      <c r="J1322" s="3"/>
      <c r="K1322" s="3"/>
      <c r="M1322" s="3"/>
    </row>
    <row r="1323" customHeight="1" spans="1:13">
      <c r="A1323" s="3"/>
      <c r="D1323" s="91"/>
      <c r="E1323" s="91"/>
      <c r="F1323" s="3"/>
      <c r="G1323" s="3"/>
      <c r="H1323" s="3"/>
      <c r="I1323" s="3"/>
      <c r="J1323" s="3"/>
      <c r="K1323" s="3"/>
      <c r="M1323" s="3"/>
    </row>
    <row r="1324" customHeight="1" spans="1:13">
      <c r="A1324" s="3"/>
      <c r="D1324" s="91"/>
      <c r="E1324" s="91"/>
      <c r="F1324" s="3"/>
      <c r="G1324" s="3"/>
      <c r="H1324" s="3"/>
      <c r="I1324" s="3"/>
      <c r="J1324" s="3"/>
      <c r="K1324" s="3"/>
      <c r="M1324" s="3"/>
    </row>
    <row r="1325" customHeight="1" spans="1:13">
      <c r="A1325" s="3"/>
      <c r="D1325" s="91"/>
      <c r="E1325" s="91"/>
      <c r="F1325" s="3"/>
      <c r="G1325" s="3"/>
      <c r="H1325" s="3"/>
      <c r="I1325" s="3"/>
      <c r="J1325" s="3"/>
      <c r="K1325" s="3"/>
      <c r="M1325" s="3"/>
    </row>
    <row r="1326" customHeight="1" spans="1:13">
      <c r="A1326" s="3"/>
      <c r="D1326" s="91"/>
      <c r="E1326" s="91"/>
      <c r="F1326" s="3"/>
      <c r="G1326" s="3"/>
      <c r="H1326" s="3"/>
      <c r="I1326" s="3"/>
      <c r="J1326" s="3"/>
      <c r="K1326" s="3"/>
      <c r="M1326" s="3"/>
    </row>
    <row r="1327" customHeight="1" spans="1:13">
      <c r="A1327" s="3"/>
      <c r="D1327" s="91"/>
      <c r="E1327" s="91"/>
      <c r="F1327" s="3"/>
      <c r="G1327" s="3"/>
      <c r="H1327" s="3"/>
      <c r="I1327" s="3"/>
      <c r="J1327" s="3"/>
      <c r="K1327" s="3"/>
      <c r="M1327" s="3"/>
    </row>
    <row r="1328" customHeight="1" spans="1:13">
      <c r="A1328" s="3"/>
      <c r="D1328" s="91"/>
      <c r="E1328" s="91"/>
      <c r="F1328" s="3"/>
      <c r="G1328" s="3"/>
      <c r="H1328" s="3"/>
      <c r="I1328" s="3"/>
      <c r="J1328" s="3"/>
      <c r="K1328" s="3"/>
      <c r="M1328" s="3"/>
    </row>
    <row r="1329" customHeight="1" spans="1:13">
      <c r="A1329" s="3"/>
      <c r="D1329" s="91"/>
      <c r="E1329" s="91"/>
      <c r="F1329" s="3"/>
      <c r="G1329" s="3"/>
      <c r="H1329" s="3"/>
      <c r="I1329" s="3"/>
      <c r="J1329" s="3"/>
      <c r="K1329" s="3"/>
      <c r="M1329" s="3"/>
    </row>
    <row r="1330" customHeight="1" spans="1:13">
      <c r="A1330" s="3"/>
      <c r="D1330" s="91"/>
      <c r="E1330" s="91"/>
      <c r="F1330" s="3"/>
      <c r="G1330" s="3"/>
      <c r="H1330" s="3"/>
      <c r="I1330" s="3"/>
      <c r="J1330" s="3"/>
      <c r="K1330" s="3"/>
      <c r="M1330" s="3"/>
    </row>
    <row r="1331" customHeight="1" spans="1:13">
      <c r="A1331" s="3"/>
      <c r="D1331" s="91"/>
      <c r="E1331" s="91"/>
      <c r="F1331" s="3"/>
      <c r="G1331" s="3"/>
      <c r="H1331" s="3"/>
      <c r="I1331" s="3"/>
      <c r="J1331" s="3"/>
      <c r="K1331" s="3"/>
      <c r="M1331" s="3"/>
    </row>
    <row r="1332" customHeight="1" spans="1:13">
      <c r="A1332" s="3"/>
      <c r="D1332" s="91"/>
      <c r="E1332" s="91"/>
      <c r="F1332" s="3"/>
      <c r="G1332" s="3"/>
      <c r="H1332" s="3"/>
      <c r="I1332" s="3"/>
      <c r="J1332" s="3"/>
      <c r="K1332" s="3"/>
      <c r="M1332" s="3"/>
    </row>
    <row r="1333" customHeight="1" spans="1:13">
      <c r="A1333" s="3"/>
      <c r="D1333" s="91"/>
      <c r="E1333" s="91"/>
      <c r="F1333" s="3"/>
      <c r="G1333" s="3"/>
      <c r="H1333" s="3"/>
      <c r="I1333" s="3"/>
      <c r="J1333" s="3"/>
      <c r="K1333" s="3"/>
      <c r="M1333" s="3"/>
    </row>
    <row r="1334" customHeight="1" spans="1:13">
      <c r="A1334" s="3"/>
      <c r="D1334" s="91"/>
      <c r="E1334" s="91"/>
      <c r="F1334" s="3"/>
      <c r="G1334" s="3"/>
      <c r="H1334" s="3"/>
      <c r="I1334" s="3"/>
      <c r="J1334" s="3"/>
      <c r="K1334" s="3"/>
      <c r="M1334" s="3"/>
    </row>
    <row r="1335" customHeight="1" spans="1:13">
      <c r="A1335" s="3"/>
      <c r="D1335" s="91"/>
      <c r="E1335" s="91"/>
      <c r="F1335" s="3"/>
      <c r="G1335" s="3"/>
      <c r="H1335" s="3"/>
      <c r="I1335" s="3"/>
      <c r="J1335" s="3"/>
      <c r="K1335" s="3"/>
      <c r="M1335" s="3"/>
    </row>
    <row r="1336" customHeight="1" spans="1:13">
      <c r="A1336" s="3"/>
      <c r="D1336" s="91"/>
      <c r="E1336" s="91"/>
      <c r="F1336" s="3"/>
      <c r="G1336" s="3"/>
      <c r="H1336" s="3"/>
      <c r="I1336" s="3"/>
      <c r="J1336" s="3"/>
      <c r="K1336" s="3"/>
      <c r="M1336" s="3"/>
    </row>
    <row r="1337" customHeight="1" spans="1:13">
      <c r="A1337" s="3"/>
      <c r="D1337" s="91"/>
      <c r="E1337" s="91"/>
      <c r="F1337" s="3"/>
      <c r="G1337" s="3"/>
      <c r="H1337" s="3"/>
      <c r="I1337" s="3"/>
      <c r="J1337" s="3"/>
      <c r="K1337" s="3"/>
      <c r="M1337" s="3"/>
    </row>
    <row r="1338" customHeight="1" spans="1:13">
      <c r="A1338" s="3"/>
      <c r="D1338" s="91"/>
      <c r="E1338" s="91"/>
      <c r="F1338" s="3"/>
      <c r="G1338" s="3"/>
      <c r="H1338" s="3"/>
      <c r="I1338" s="3"/>
      <c r="J1338" s="3"/>
      <c r="K1338" s="3"/>
      <c r="M1338" s="3"/>
    </row>
    <row r="1339" customHeight="1" spans="1:13">
      <c r="A1339" s="3"/>
      <c r="D1339" s="91"/>
      <c r="E1339" s="91"/>
      <c r="F1339" s="3"/>
      <c r="G1339" s="3"/>
      <c r="H1339" s="3"/>
      <c r="I1339" s="3"/>
      <c r="J1339" s="3"/>
      <c r="K1339" s="3"/>
      <c r="M1339" s="3"/>
    </row>
    <row r="1340" customHeight="1" spans="1:13">
      <c r="A1340" s="3"/>
      <c r="D1340" s="91"/>
      <c r="E1340" s="91"/>
      <c r="F1340" s="3"/>
      <c r="G1340" s="3"/>
      <c r="H1340" s="3"/>
      <c r="I1340" s="3"/>
      <c r="J1340" s="3"/>
      <c r="K1340" s="3"/>
      <c r="M1340" s="3"/>
    </row>
    <row r="1341" customHeight="1" spans="1:13">
      <c r="A1341" s="3"/>
      <c r="D1341" s="91"/>
      <c r="E1341" s="91"/>
      <c r="F1341" s="3"/>
      <c r="G1341" s="3"/>
      <c r="H1341" s="3"/>
      <c r="I1341" s="3"/>
      <c r="J1341" s="3"/>
      <c r="K1341" s="3"/>
      <c r="M1341" s="3"/>
    </row>
    <row r="1342" customHeight="1" spans="1:13">
      <c r="A1342" s="3"/>
      <c r="D1342" s="91"/>
      <c r="E1342" s="91"/>
      <c r="F1342" s="3"/>
      <c r="G1342" s="3"/>
      <c r="H1342" s="3"/>
      <c r="I1342" s="3"/>
      <c r="J1342" s="3"/>
      <c r="K1342" s="3"/>
      <c r="M1342" s="3"/>
    </row>
    <row r="1343" customHeight="1" spans="1:13">
      <c r="A1343" s="3"/>
      <c r="D1343" s="91"/>
      <c r="E1343" s="91"/>
      <c r="F1343" s="3"/>
      <c r="G1343" s="3"/>
      <c r="H1343" s="3"/>
      <c r="I1343" s="3"/>
      <c r="J1343" s="3"/>
      <c r="K1343" s="3"/>
      <c r="M1343" s="3"/>
    </row>
    <row r="1344" customHeight="1" spans="1:13">
      <c r="A1344" s="3"/>
      <c r="D1344" s="91"/>
      <c r="E1344" s="91"/>
      <c r="F1344" s="3"/>
      <c r="G1344" s="3"/>
      <c r="H1344" s="3"/>
      <c r="I1344" s="3"/>
      <c r="J1344" s="3"/>
      <c r="K1344" s="3"/>
      <c r="M1344" s="3"/>
    </row>
    <row r="1345" customHeight="1" spans="1:13">
      <c r="A1345" s="3"/>
      <c r="D1345" s="91"/>
      <c r="E1345" s="91"/>
      <c r="F1345" s="3"/>
      <c r="G1345" s="3"/>
      <c r="H1345" s="3"/>
      <c r="I1345" s="3"/>
      <c r="J1345" s="3"/>
      <c r="K1345" s="3"/>
      <c r="M1345" s="3"/>
    </row>
    <row r="1346" customHeight="1" spans="1:13">
      <c r="A1346" s="3"/>
      <c r="D1346" s="91"/>
      <c r="E1346" s="91"/>
      <c r="F1346" s="3"/>
      <c r="G1346" s="3"/>
      <c r="H1346" s="3"/>
      <c r="I1346" s="3"/>
      <c r="J1346" s="3"/>
      <c r="K1346" s="3"/>
      <c r="M1346" s="3"/>
    </row>
    <row r="1347" customHeight="1" spans="1:13">
      <c r="A1347" s="3"/>
      <c r="D1347" s="91"/>
      <c r="E1347" s="91"/>
      <c r="F1347" s="3"/>
      <c r="G1347" s="3"/>
      <c r="H1347" s="3"/>
      <c r="I1347" s="3"/>
      <c r="J1347" s="3"/>
      <c r="K1347" s="3"/>
      <c r="M1347" s="3"/>
    </row>
    <row r="1348" customHeight="1" spans="1:13">
      <c r="A1348" s="3"/>
      <c r="D1348" s="91"/>
      <c r="E1348" s="91"/>
      <c r="F1348" s="3"/>
      <c r="G1348" s="3"/>
      <c r="H1348" s="3"/>
      <c r="I1348" s="3"/>
      <c r="J1348" s="3"/>
      <c r="K1348" s="3"/>
      <c r="M1348" s="3"/>
    </row>
    <row r="1349" customHeight="1" spans="1:13">
      <c r="A1349" s="3"/>
      <c r="D1349" s="91"/>
      <c r="E1349" s="91"/>
      <c r="F1349" s="3"/>
      <c r="G1349" s="3"/>
      <c r="H1349" s="3"/>
      <c r="I1349" s="3"/>
      <c r="J1349" s="3"/>
      <c r="K1349" s="3"/>
      <c r="M1349" s="3"/>
    </row>
    <row r="1350" customHeight="1" spans="1:13">
      <c r="A1350" s="3"/>
      <c r="D1350" s="91"/>
      <c r="E1350" s="91"/>
      <c r="F1350" s="3"/>
      <c r="G1350" s="3"/>
      <c r="H1350" s="3"/>
      <c r="I1350" s="3"/>
      <c r="J1350" s="3"/>
      <c r="K1350" s="3"/>
      <c r="M1350" s="3"/>
    </row>
    <row r="1351" customHeight="1" spans="1:13">
      <c r="A1351" s="3"/>
      <c r="D1351" s="91"/>
      <c r="E1351" s="91"/>
      <c r="F1351" s="3"/>
      <c r="G1351" s="3"/>
      <c r="H1351" s="3"/>
      <c r="I1351" s="3"/>
      <c r="J1351" s="3"/>
      <c r="K1351" s="3"/>
      <c r="M1351" s="3"/>
    </row>
    <row r="1352" customHeight="1" spans="1:13">
      <c r="A1352" s="3"/>
      <c r="D1352" s="91"/>
      <c r="E1352" s="91"/>
      <c r="F1352" s="3"/>
      <c r="G1352" s="3"/>
      <c r="H1352" s="3"/>
      <c r="I1352" s="3"/>
      <c r="J1352" s="3"/>
      <c r="K1352" s="3"/>
      <c r="M1352" s="3"/>
    </row>
    <row r="1353" customHeight="1" spans="1:13">
      <c r="A1353" s="3"/>
      <c r="D1353" s="91"/>
      <c r="E1353" s="91"/>
      <c r="F1353" s="3"/>
      <c r="G1353" s="3"/>
      <c r="H1353" s="3"/>
      <c r="I1353" s="3"/>
      <c r="J1353" s="3"/>
      <c r="K1353" s="3"/>
      <c r="M1353" s="3"/>
    </row>
    <row r="1354" customHeight="1" spans="1:13">
      <c r="A1354" s="3"/>
      <c r="D1354" s="91"/>
      <c r="E1354" s="91"/>
      <c r="F1354" s="3"/>
      <c r="G1354" s="3"/>
      <c r="H1354" s="3"/>
      <c r="I1354" s="3"/>
      <c r="J1354" s="3"/>
      <c r="K1354" s="3"/>
      <c r="M1354" s="3"/>
    </row>
    <row r="1355" customHeight="1" spans="1:13">
      <c r="A1355" s="3"/>
      <c r="D1355" s="91"/>
      <c r="E1355" s="91"/>
      <c r="F1355" s="3"/>
      <c r="G1355" s="3"/>
      <c r="H1355" s="3"/>
      <c r="I1355" s="3"/>
      <c r="J1355" s="3"/>
      <c r="K1355" s="3"/>
      <c r="M1355" s="3"/>
    </row>
    <row r="1356" customHeight="1" spans="1:13">
      <c r="A1356" s="3"/>
      <c r="D1356" s="91"/>
      <c r="E1356" s="91"/>
      <c r="F1356" s="3"/>
      <c r="G1356" s="3"/>
      <c r="H1356" s="3"/>
      <c r="I1356" s="3"/>
      <c r="J1356" s="3"/>
      <c r="K1356" s="3"/>
      <c r="M1356" s="3"/>
    </row>
    <row r="1357" customHeight="1" spans="1:13">
      <c r="A1357" s="3"/>
      <c r="D1357" s="91"/>
      <c r="E1357" s="91"/>
      <c r="F1357" s="3"/>
      <c r="G1357" s="3"/>
      <c r="H1357" s="3"/>
      <c r="I1357" s="3"/>
      <c r="J1357" s="3"/>
      <c r="K1357" s="3"/>
      <c r="M1357" s="3"/>
    </row>
    <row r="1358" customHeight="1" spans="1:13">
      <c r="A1358" s="3"/>
      <c r="D1358" s="91"/>
      <c r="E1358" s="91"/>
      <c r="F1358" s="3"/>
      <c r="G1358" s="3"/>
      <c r="H1358" s="3"/>
      <c r="I1358" s="3"/>
      <c r="J1358" s="3"/>
      <c r="K1358" s="3"/>
      <c r="M1358" s="3"/>
    </row>
    <row r="1359" customHeight="1" spans="1:13">
      <c r="A1359" s="3"/>
      <c r="D1359" s="91"/>
      <c r="E1359" s="91"/>
      <c r="F1359" s="3"/>
      <c r="G1359" s="3"/>
      <c r="H1359" s="3"/>
      <c r="I1359" s="3"/>
      <c r="J1359" s="3"/>
      <c r="K1359" s="3"/>
      <c r="M1359" s="3"/>
    </row>
    <row r="1360" customHeight="1" spans="1:13">
      <c r="A1360" s="3"/>
      <c r="D1360" s="91"/>
      <c r="E1360" s="91"/>
      <c r="F1360" s="3"/>
      <c r="G1360" s="3"/>
      <c r="H1360" s="3"/>
      <c r="I1360" s="3"/>
      <c r="J1360" s="3"/>
      <c r="K1360" s="3"/>
      <c r="M1360" s="3"/>
    </row>
    <row r="1361" customHeight="1" spans="1:13">
      <c r="A1361" s="3"/>
      <c r="D1361" s="91"/>
      <c r="E1361" s="91"/>
      <c r="F1361" s="3"/>
      <c r="G1361" s="3"/>
      <c r="H1361" s="3"/>
      <c r="I1361" s="3"/>
      <c r="J1361" s="3"/>
      <c r="K1361" s="3"/>
      <c r="M1361" s="3"/>
    </row>
    <row r="1362" customHeight="1" spans="1:13">
      <c r="A1362" s="3"/>
      <c r="D1362" s="91"/>
      <c r="E1362" s="91"/>
      <c r="F1362" s="3"/>
      <c r="G1362" s="3"/>
      <c r="H1362" s="3"/>
      <c r="I1362" s="3"/>
      <c r="J1362" s="3"/>
      <c r="K1362" s="3"/>
      <c r="M1362" s="3"/>
    </row>
    <row r="1363" customHeight="1" spans="1:13">
      <c r="A1363" s="3"/>
      <c r="D1363" s="91"/>
      <c r="E1363" s="91"/>
      <c r="F1363" s="3"/>
      <c r="G1363" s="3"/>
      <c r="H1363" s="3"/>
      <c r="I1363" s="3"/>
      <c r="J1363" s="3"/>
      <c r="K1363" s="3"/>
      <c r="M1363" s="3"/>
    </row>
    <row r="1364" customHeight="1" spans="1:13">
      <c r="A1364" s="3"/>
      <c r="D1364" s="91"/>
      <c r="E1364" s="91"/>
      <c r="F1364" s="3"/>
      <c r="G1364" s="3"/>
      <c r="H1364" s="3"/>
      <c r="I1364" s="3"/>
      <c r="J1364" s="3"/>
      <c r="K1364" s="3"/>
      <c r="M1364" s="3"/>
    </row>
    <row r="1365" customHeight="1" spans="1:13">
      <c r="A1365" s="3"/>
      <c r="D1365" s="91"/>
      <c r="E1365" s="91"/>
      <c r="F1365" s="3"/>
      <c r="G1365" s="3"/>
      <c r="H1365" s="3"/>
      <c r="I1365" s="3"/>
      <c r="J1365" s="3"/>
      <c r="K1365" s="3"/>
      <c r="M1365" s="3"/>
    </row>
    <row r="1366" customHeight="1" spans="1:13">
      <c r="A1366" s="3"/>
      <c r="D1366" s="91"/>
      <c r="E1366" s="91"/>
      <c r="F1366" s="3"/>
      <c r="G1366" s="3"/>
      <c r="H1366" s="3"/>
      <c r="I1366" s="3"/>
      <c r="J1366" s="3"/>
      <c r="K1366" s="3"/>
      <c r="M1366" s="3"/>
    </row>
    <row r="1367" customHeight="1" spans="1:13">
      <c r="A1367" s="3"/>
      <c r="D1367" s="91"/>
      <c r="E1367" s="91"/>
      <c r="F1367" s="3"/>
      <c r="G1367" s="3"/>
      <c r="H1367" s="3"/>
      <c r="I1367" s="3"/>
      <c r="J1367" s="3"/>
      <c r="K1367" s="3"/>
      <c r="M1367" s="3"/>
    </row>
    <row r="1368" customHeight="1" spans="1:13">
      <c r="A1368" s="3"/>
      <c r="D1368" s="91"/>
      <c r="E1368" s="91"/>
      <c r="F1368" s="3"/>
      <c r="G1368" s="3"/>
      <c r="H1368" s="3"/>
      <c r="I1368" s="3"/>
      <c r="J1368" s="3"/>
      <c r="K1368" s="3"/>
      <c r="M1368" s="3"/>
    </row>
    <row r="1369" customHeight="1" spans="1:13">
      <c r="A1369" s="3"/>
      <c r="D1369" s="91"/>
      <c r="E1369" s="91"/>
      <c r="F1369" s="3"/>
      <c r="G1369" s="3"/>
      <c r="H1369" s="3"/>
      <c r="I1369" s="3"/>
      <c r="J1369" s="3"/>
      <c r="K1369" s="3"/>
      <c r="M1369" s="3"/>
    </row>
    <row r="1370" customHeight="1" spans="1:13">
      <c r="A1370" s="3"/>
      <c r="D1370" s="91"/>
      <c r="E1370" s="91"/>
      <c r="F1370" s="3"/>
      <c r="G1370" s="3"/>
      <c r="H1370" s="3"/>
      <c r="I1370" s="3"/>
      <c r="J1370" s="3"/>
      <c r="K1370" s="3"/>
      <c r="M1370" s="3"/>
    </row>
    <row r="1371" customHeight="1" spans="1:13">
      <c r="A1371" s="3"/>
      <c r="D1371" s="91"/>
      <c r="E1371" s="91"/>
      <c r="F1371" s="3"/>
      <c r="G1371" s="3"/>
      <c r="H1371" s="3"/>
      <c r="I1371" s="3"/>
      <c r="J1371" s="3"/>
      <c r="K1371" s="3"/>
      <c r="M1371" s="3"/>
    </row>
    <row r="1372" customHeight="1" spans="1:13">
      <c r="A1372" s="3"/>
      <c r="D1372" s="91"/>
      <c r="E1372" s="91"/>
      <c r="F1372" s="3"/>
      <c r="G1372" s="3"/>
      <c r="H1372" s="3"/>
      <c r="I1372" s="3"/>
      <c r="J1372" s="3"/>
      <c r="K1372" s="3"/>
      <c r="M1372" s="3"/>
    </row>
    <row r="1373" customHeight="1" spans="1:13">
      <c r="A1373" s="3"/>
      <c r="D1373" s="91"/>
      <c r="E1373" s="91"/>
      <c r="F1373" s="3"/>
      <c r="G1373" s="3"/>
      <c r="H1373" s="3"/>
      <c r="I1373" s="3"/>
      <c r="J1373" s="3"/>
      <c r="K1373" s="3"/>
      <c r="M1373" s="3"/>
    </row>
    <row r="1374" customHeight="1" spans="1:13">
      <c r="A1374" s="3"/>
      <c r="D1374" s="91"/>
      <c r="E1374" s="91"/>
      <c r="F1374" s="3"/>
      <c r="G1374" s="3"/>
      <c r="H1374" s="3"/>
      <c r="I1374" s="3"/>
      <c r="J1374" s="3"/>
      <c r="K1374" s="3"/>
      <c r="M1374" s="3"/>
    </row>
    <row r="1375" customHeight="1" spans="1:13">
      <c r="A1375" s="3"/>
      <c r="D1375" s="91"/>
      <c r="E1375" s="91"/>
      <c r="F1375" s="3"/>
      <c r="G1375" s="3"/>
      <c r="H1375" s="3"/>
      <c r="I1375" s="3"/>
      <c r="J1375" s="3"/>
      <c r="K1375" s="3"/>
      <c r="M1375" s="3"/>
    </row>
    <row r="1376" customHeight="1" spans="1:13">
      <c r="A1376" s="3"/>
      <c r="D1376" s="91"/>
      <c r="E1376" s="91"/>
      <c r="F1376" s="3"/>
      <c r="G1376" s="3"/>
      <c r="H1376" s="3"/>
      <c r="I1376" s="3"/>
      <c r="J1376" s="3"/>
      <c r="K1376" s="3"/>
      <c r="M1376" s="3"/>
    </row>
    <row r="1377" customHeight="1" spans="1:13">
      <c r="A1377" s="3"/>
      <c r="D1377" s="91"/>
      <c r="E1377" s="91"/>
      <c r="F1377" s="3"/>
      <c r="G1377" s="3"/>
      <c r="H1377" s="3"/>
      <c r="I1377" s="3"/>
      <c r="J1377" s="3"/>
      <c r="K1377" s="3"/>
      <c r="M1377" s="3"/>
    </row>
    <row r="1378" customHeight="1" spans="1:13">
      <c r="A1378" s="3"/>
      <c r="D1378" s="91"/>
      <c r="E1378" s="91"/>
      <c r="F1378" s="3"/>
      <c r="G1378" s="3"/>
      <c r="H1378" s="3"/>
      <c r="I1378" s="3"/>
      <c r="J1378" s="3"/>
      <c r="K1378" s="3"/>
      <c r="M1378" s="3"/>
    </row>
    <row r="1379" customHeight="1" spans="1:13">
      <c r="A1379" s="3"/>
      <c r="D1379" s="91"/>
      <c r="E1379" s="91"/>
      <c r="F1379" s="3"/>
      <c r="G1379" s="3"/>
      <c r="H1379" s="3"/>
      <c r="I1379" s="3"/>
      <c r="J1379" s="3"/>
      <c r="K1379" s="3"/>
      <c r="M1379" s="3"/>
    </row>
    <row r="1380" customHeight="1" spans="1:13">
      <c r="A1380" s="3"/>
      <c r="D1380" s="91"/>
      <c r="E1380" s="91"/>
      <c r="F1380" s="3"/>
      <c r="G1380" s="3"/>
      <c r="H1380" s="3"/>
      <c r="I1380" s="3"/>
      <c r="J1380" s="3"/>
      <c r="K1380" s="3"/>
      <c r="M1380" s="3"/>
    </row>
    <row r="1381" customHeight="1" spans="1:13">
      <c r="A1381" s="3"/>
      <c r="D1381" s="91"/>
      <c r="E1381" s="91"/>
      <c r="F1381" s="3"/>
      <c r="G1381" s="3"/>
      <c r="H1381" s="3"/>
      <c r="I1381" s="3"/>
      <c r="J1381" s="3"/>
      <c r="K1381" s="3"/>
      <c r="M1381" s="3"/>
    </row>
    <row r="1382" customHeight="1" spans="1:13">
      <c r="A1382" s="3"/>
      <c r="D1382" s="91"/>
      <c r="E1382" s="91"/>
      <c r="F1382" s="3"/>
      <c r="G1382" s="3"/>
      <c r="H1382" s="3"/>
      <c r="I1382" s="3"/>
      <c r="J1382" s="3"/>
      <c r="K1382" s="3"/>
      <c r="M1382" s="3"/>
    </row>
    <row r="1383" customHeight="1" spans="1:13">
      <c r="A1383" s="3"/>
      <c r="D1383" s="91"/>
      <c r="E1383" s="91"/>
      <c r="F1383" s="3"/>
      <c r="G1383" s="3"/>
      <c r="H1383" s="3"/>
      <c r="I1383" s="3"/>
      <c r="J1383" s="3"/>
      <c r="K1383" s="3"/>
      <c r="M1383" s="3"/>
    </row>
    <row r="1384" customHeight="1" spans="1:13">
      <c r="A1384" s="3"/>
      <c r="D1384" s="91"/>
      <c r="E1384" s="91"/>
      <c r="F1384" s="3"/>
      <c r="G1384" s="3"/>
      <c r="H1384" s="3"/>
      <c r="I1384" s="3"/>
      <c r="J1384" s="3"/>
      <c r="K1384" s="3"/>
      <c r="M1384" s="3"/>
    </row>
    <row r="1385" customHeight="1" spans="1:13">
      <c r="A1385" s="3"/>
      <c r="D1385" s="91"/>
      <c r="E1385" s="91"/>
      <c r="F1385" s="3"/>
      <c r="G1385" s="3"/>
      <c r="H1385" s="3"/>
      <c r="I1385" s="3"/>
      <c r="J1385" s="3"/>
      <c r="K1385" s="3"/>
      <c r="M1385" s="3"/>
    </row>
    <row r="1386" customHeight="1" spans="1:13">
      <c r="A1386" s="3"/>
      <c r="D1386" s="91"/>
      <c r="E1386" s="91"/>
      <c r="F1386" s="3"/>
      <c r="G1386" s="3"/>
      <c r="H1386" s="3"/>
      <c r="I1386" s="3"/>
      <c r="J1386" s="3"/>
      <c r="K1386" s="3"/>
      <c r="M1386" s="3"/>
    </row>
    <row r="1387" customHeight="1" spans="1:13">
      <c r="A1387" s="3"/>
      <c r="D1387" s="91"/>
      <c r="E1387" s="91"/>
      <c r="F1387" s="3"/>
      <c r="G1387" s="3"/>
      <c r="H1387" s="3"/>
      <c r="I1387" s="3"/>
      <c r="J1387" s="3"/>
      <c r="K1387" s="3"/>
      <c r="M1387" s="3"/>
    </row>
    <row r="1388" customHeight="1" spans="1:13">
      <c r="A1388" s="3"/>
      <c r="D1388" s="91"/>
      <c r="E1388" s="91"/>
      <c r="F1388" s="3"/>
      <c r="G1388" s="3"/>
      <c r="H1388" s="3"/>
      <c r="I1388" s="3"/>
      <c r="J1388" s="3"/>
      <c r="K1388" s="3"/>
      <c r="M1388" s="3"/>
    </row>
    <row r="1389" customHeight="1" spans="1:13">
      <c r="A1389" s="3"/>
      <c r="D1389" s="91"/>
      <c r="E1389" s="91"/>
      <c r="F1389" s="3"/>
      <c r="G1389" s="3"/>
      <c r="H1389" s="3"/>
      <c r="I1389" s="3"/>
      <c r="J1389" s="3"/>
      <c r="K1389" s="3"/>
      <c r="M1389" s="3"/>
    </row>
    <row r="1390" customHeight="1" spans="1:13">
      <c r="A1390" s="3"/>
      <c r="D1390" s="91"/>
      <c r="E1390" s="91"/>
      <c r="F1390" s="3"/>
      <c r="G1390" s="3"/>
      <c r="H1390" s="3"/>
      <c r="I1390" s="3"/>
      <c r="J1390" s="3"/>
      <c r="K1390" s="3"/>
      <c r="M1390" s="3"/>
    </row>
    <row r="1391" customHeight="1" spans="1:13">
      <c r="A1391" s="3"/>
      <c r="D1391" s="91"/>
      <c r="E1391" s="91"/>
      <c r="F1391" s="3"/>
      <c r="G1391" s="3"/>
      <c r="H1391" s="3"/>
      <c r="I1391" s="3"/>
      <c r="J1391" s="3"/>
      <c r="K1391" s="3"/>
      <c r="M1391" s="3"/>
    </row>
    <row r="1392" customHeight="1" spans="1:13">
      <c r="A1392" s="3"/>
      <c r="D1392" s="91"/>
      <c r="E1392" s="91"/>
      <c r="F1392" s="3"/>
      <c r="G1392" s="3"/>
      <c r="H1392" s="3"/>
      <c r="I1392" s="3"/>
      <c r="J1392" s="3"/>
      <c r="K1392" s="3"/>
      <c r="M1392" s="3"/>
    </row>
    <row r="1393" customHeight="1" spans="1:13">
      <c r="A1393" s="3"/>
      <c r="D1393" s="91"/>
      <c r="E1393" s="91"/>
      <c r="F1393" s="3"/>
      <c r="G1393" s="3"/>
      <c r="H1393" s="3"/>
      <c r="I1393" s="3"/>
      <c r="J1393" s="3"/>
      <c r="K1393" s="3"/>
      <c r="M1393" s="3"/>
    </row>
    <row r="1394" customHeight="1" spans="1:13">
      <c r="A1394" s="3"/>
      <c r="D1394" s="91"/>
      <c r="E1394" s="91"/>
      <c r="F1394" s="3"/>
      <c r="G1394" s="3"/>
      <c r="H1394" s="3"/>
      <c r="I1394" s="3"/>
      <c r="J1394" s="3"/>
      <c r="K1394" s="3"/>
      <c r="M1394" s="3"/>
    </row>
    <row r="1395" customHeight="1" spans="1:13">
      <c r="A1395" s="3"/>
      <c r="D1395" s="91"/>
      <c r="E1395" s="91"/>
      <c r="F1395" s="3"/>
      <c r="G1395" s="3"/>
      <c r="H1395" s="3"/>
      <c r="I1395" s="3"/>
      <c r="J1395" s="3"/>
      <c r="K1395" s="3"/>
      <c r="M1395" s="3"/>
    </row>
    <row r="1396" customHeight="1" spans="1:13">
      <c r="A1396" s="3"/>
      <c r="D1396" s="91"/>
      <c r="E1396" s="91"/>
      <c r="F1396" s="3"/>
      <c r="G1396" s="3"/>
      <c r="H1396" s="3"/>
      <c r="I1396" s="3"/>
      <c r="J1396" s="3"/>
      <c r="K1396" s="3"/>
      <c r="M1396" s="3"/>
    </row>
    <row r="1397" customHeight="1" spans="1:13">
      <c r="A1397" s="3"/>
      <c r="D1397" s="91"/>
      <c r="E1397" s="91"/>
      <c r="F1397" s="3"/>
      <c r="G1397" s="3"/>
      <c r="H1397" s="3"/>
      <c r="I1397" s="3"/>
      <c r="J1397" s="3"/>
      <c r="K1397" s="3"/>
      <c r="M1397" s="3"/>
    </row>
    <row r="1398" customHeight="1" spans="1:13">
      <c r="A1398" s="3"/>
      <c r="D1398" s="91"/>
      <c r="E1398" s="91"/>
      <c r="F1398" s="3"/>
      <c r="G1398" s="3"/>
      <c r="H1398" s="3"/>
      <c r="I1398" s="3"/>
      <c r="J1398" s="3"/>
      <c r="K1398" s="3"/>
      <c r="M1398" s="3"/>
    </row>
    <row r="1399" customHeight="1" spans="1:13">
      <c r="A1399" s="3"/>
      <c r="D1399" s="91"/>
      <c r="E1399" s="91"/>
      <c r="F1399" s="3"/>
      <c r="G1399" s="3"/>
      <c r="H1399" s="3"/>
      <c r="I1399" s="3"/>
      <c r="J1399" s="3"/>
      <c r="K1399" s="3"/>
      <c r="M1399" s="3"/>
    </row>
    <row r="1400" customHeight="1" spans="1:13">
      <c r="A1400" s="3"/>
      <c r="D1400" s="91"/>
      <c r="E1400" s="91"/>
      <c r="F1400" s="3"/>
      <c r="G1400" s="3"/>
      <c r="H1400" s="3"/>
      <c r="I1400" s="3"/>
      <c r="J1400" s="3"/>
      <c r="K1400" s="3"/>
      <c r="M1400" s="3"/>
    </row>
    <row r="1401" customHeight="1" spans="1:13">
      <c r="A1401" s="3"/>
      <c r="D1401" s="91"/>
      <c r="E1401" s="91"/>
      <c r="F1401" s="3"/>
      <c r="G1401" s="3"/>
      <c r="H1401" s="3"/>
      <c r="I1401" s="3"/>
      <c r="J1401" s="3"/>
      <c r="K1401" s="3"/>
      <c r="M1401" s="3"/>
    </row>
    <row r="1402" customHeight="1" spans="1:13">
      <c r="A1402" s="3"/>
      <c r="D1402" s="91"/>
      <c r="E1402" s="91"/>
      <c r="F1402" s="3"/>
      <c r="G1402" s="3"/>
      <c r="H1402" s="3"/>
      <c r="I1402" s="3"/>
      <c r="J1402" s="3"/>
      <c r="K1402" s="3"/>
      <c r="M1402" s="3"/>
    </row>
    <row r="1403" customHeight="1" spans="1:13">
      <c r="A1403" s="3"/>
      <c r="D1403" s="91"/>
      <c r="E1403" s="91"/>
      <c r="F1403" s="3"/>
      <c r="G1403" s="3"/>
      <c r="H1403" s="3"/>
      <c r="I1403" s="3"/>
      <c r="J1403" s="3"/>
      <c r="K1403" s="3"/>
      <c r="M1403" s="3"/>
    </row>
    <row r="1404" customHeight="1" spans="1:13">
      <c r="A1404" s="3"/>
      <c r="D1404" s="91"/>
      <c r="E1404" s="91"/>
      <c r="F1404" s="3"/>
      <c r="G1404" s="3"/>
      <c r="H1404" s="3"/>
      <c r="I1404" s="3"/>
      <c r="J1404" s="3"/>
      <c r="K1404" s="3"/>
      <c r="M1404" s="3"/>
    </row>
    <row r="1405" customHeight="1" spans="1:13">
      <c r="A1405" s="3"/>
      <c r="D1405" s="91"/>
      <c r="E1405" s="91"/>
      <c r="F1405" s="3"/>
      <c r="G1405" s="3"/>
      <c r="H1405" s="3"/>
      <c r="I1405" s="3"/>
      <c r="J1405" s="3"/>
      <c r="K1405" s="3"/>
      <c r="M1405" s="3"/>
    </row>
    <row r="1406" customHeight="1" spans="1:13">
      <c r="A1406" s="3"/>
      <c r="D1406" s="91"/>
      <c r="E1406" s="91"/>
      <c r="F1406" s="3"/>
      <c r="G1406" s="3"/>
      <c r="H1406" s="3"/>
      <c r="I1406" s="3"/>
      <c r="J1406" s="3"/>
      <c r="K1406" s="3"/>
      <c r="M1406" s="3"/>
    </row>
    <row r="1407" customHeight="1" spans="1:13">
      <c r="A1407" s="3"/>
      <c r="D1407" s="91"/>
      <c r="E1407" s="91"/>
      <c r="F1407" s="3"/>
      <c r="G1407" s="3"/>
      <c r="H1407" s="3"/>
      <c r="I1407" s="3"/>
      <c r="J1407" s="3"/>
      <c r="K1407" s="3"/>
      <c r="M1407" s="3"/>
    </row>
    <row r="1408" customHeight="1" spans="1:13">
      <c r="A1408" s="3"/>
      <c r="D1408" s="91"/>
      <c r="E1408" s="91"/>
      <c r="F1408" s="3"/>
      <c r="G1408" s="3"/>
      <c r="H1408" s="3"/>
      <c r="I1408" s="3"/>
      <c r="J1408" s="3"/>
      <c r="K1408" s="3"/>
      <c r="M1408" s="3"/>
    </row>
    <row r="1409" customHeight="1" spans="1:13">
      <c r="A1409" s="3"/>
      <c r="D1409" s="91"/>
      <c r="E1409" s="91"/>
      <c r="F1409" s="3"/>
      <c r="G1409" s="3"/>
      <c r="H1409" s="3"/>
      <c r="I1409" s="3"/>
      <c r="J1409" s="3"/>
      <c r="K1409" s="3"/>
      <c r="M1409" s="3"/>
    </row>
    <row r="1410" customHeight="1" spans="1:13">
      <c r="A1410" s="3"/>
      <c r="D1410" s="91"/>
      <c r="E1410" s="91"/>
      <c r="F1410" s="3"/>
      <c r="G1410" s="3"/>
      <c r="H1410" s="3"/>
      <c r="I1410" s="3"/>
      <c r="J1410" s="3"/>
      <c r="K1410" s="3"/>
      <c r="M1410" s="3"/>
    </row>
    <row r="1411" customHeight="1" spans="1:13">
      <c r="A1411" s="3"/>
      <c r="D1411" s="91"/>
      <c r="E1411" s="91"/>
      <c r="F1411" s="3"/>
      <c r="G1411" s="3"/>
      <c r="H1411" s="3"/>
      <c r="I1411" s="3"/>
      <c r="J1411" s="3"/>
      <c r="K1411" s="3"/>
      <c r="M1411" s="3"/>
    </row>
    <row r="1412" customHeight="1" spans="1:13">
      <c r="A1412" s="3"/>
      <c r="D1412" s="91"/>
      <c r="E1412" s="91"/>
      <c r="F1412" s="3"/>
      <c r="G1412" s="3"/>
      <c r="H1412" s="3"/>
      <c r="I1412" s="3"/>
      <c r="J1412" s="3"/>
      <c r="K1412" s="3"/>
      <c r="M1412" s="3"/>
    </row>
    <row r="1413" customHeight="1" spans="1:13">
      <c r="A1413" s="3"/>
      <c r="D1413" s="91"/>
      <c r="E1413" s="91"/>
      <c r="F1413" s="3"/>
      <c r="G1413" s="3"/>
      <c r="H1413" s="3"/>
      <c r="I1413" s="3"/>
      <c r="J1413" s="3"/>
      <c r="K1413" s="3"/>
      <c r="M1413" s="3"/>
    </row>
    <row r="1414" customHeight="1" spans="1:13">
      <c r="A1414" s="3"/>
      <c r="D1414" s="91"/>
      <c r="E1414" s="91"/>
      <c r="F1414" s="3"/>
      <c r="G1414" s="3"/>
      <c r="H1414" s="3"/>
      <c r="I1414" s="3"/>
      <c r="J1414" s="3"/>
      <c r="K1414" s="3"/>
      <c r="M1414" s="3"/>
    </row>
    <row r="1415" customHeight="1" spans="1:13">
      <c r="A1415" s="3"/>
      <c r="D1415" s="91"/>
      <c r="E1415" s="91"/>
      <c r="F1415" s="3"/>
      <c r="G1415" s="3"/>
      <c r="H1415" s="3"/>
      <c r="I1415" s="3"/>
      <c r="J1415" s="3"/>
      <c r="K1415" s="3"/>
      <c r="M1415" s="3"/>
    </row>
    <row r="1416" customHeight="1" spans="1:13">
      <c r="A1416" s="3"/>
      <c r="D1416" s="91"/>
      <c r="E1416" s="91"/>
      <c r="F1416" s="3"/>
      <c r="G1416" s="3"/>
      <c r="H1416" s="3"/>
      <c r="I1416" s="3"/>
      <c r="J1416" s="3"/>
      <c r="K1416" s="3"/>
      <c r="M1416" s="3"/>
    </row>
    <row r="1417" customHeight="1" spans="1:13">
      <c r="A1417" s="3"/>
      <c r="D1417" s="91"/>
      <c r="E1417" s="91"/>
      <c r="F1417" s="3"/>
      <c r="G1417" s="3"/>
      <c r="H1417" s="3"/>
      <c r="I1417" s="3"/>
      <c r="J1417" s="3"/>
      <c r="K1417" s="3"/>
      <c r="M1417" s="3"/>
    </row>
    <row r="1418" customHeight="1" spans="1:13">
      <c r="A1418" s="3"/>
      <c r="D1418" s="91"/>
      <c r="E1418" s="91"/>
      <c r="F1418" s="3"/>
      <c r="G1418" s="3"/>
      <c r="H1418" s="3"/>
      <c r="I1418" s="3"/>
      <c r="J1418" s="3"/>
      <c r="K1418" s="3"/>
      <c r="M1418" s="3"/>
    </row>
    <row r="1419" customHeight="1" spans="1:13">
      <c r="A1419" s="3"/>
      <c r="D1419" s="91"/>
      <c r="E1419" s="91"/>
      <c r="F1419" s="3"/>
      <c r="G1419" s="3"/>
      <c r="H1419" s="3"/>
      <c r="I1419" s="3"/>
      <c r="J1419" s="3"/>
      <c r="K1419" s="3"/>
      <c r="M1419" s="3"/>
    </row>
    <row r="1420" customHeight="1" spans="1:13">
      <c r="A1420" s="3"/>
      <c r="D1420" s="91"/>
      <c r="E1420" s="91"/>
      <c r="F1420" s="3"/>
      <c r="G1420" s="3"/>
      <c r="H1420" s="3"/>
      <c r="I1420" s="3"/>
      <c r="J1420" s="3"/>
      <c r="K1420" s="3"/>
      <c r="M1420" s="3"/>
    </row>
    <row r="1421" customHeight="1" spans="1:13">
      <c r="A1421" s="3"/>
      <c r="D1421" s="91"/>
      <c r="E1421" s="91"/>
      <c r="F1421" s="3"/>
      <c r="G1421" s="3"/>
      <c r="H1421" s="3"/>
      <c r="I1421" s="3"/>
      <c r="J1421" s="3"/>
      <c r="K1421" s="3"/>
      <c r="M1421" s="3"/>
    </row>
    <row r="1422" customHeight="1" spans="1:13">
      <c r="A1422" s="3"/>
      <c r="D1422" s="91"/>
      <c r="E1422" s="91"/>
      <c r="F1422" s="3"/>
      <c r="G1422" s="3"/>
      <c r="H1422" s="3"/>
      <c r="I1422" s="3"/>
      <c r="J1422" s="3"/>
      <c r="K1422" s="3"/>
      <c r="M1422" s="3"/>
    </row>
    <row r="1423" customHeight="1" spans="1:13">
      <c r="A1423" s="3"/>
      <c r="D1423" s="91"/>
      <c r="E1423" s="91"/>
      <c r="F1423" s="3"/>
      <c r="G1423" s="3"/>
      <c r="H1423" s="3"/>
      <c r="I1423" s="3"/>
      <c r="J1423" s="3"/>
      <c r="K1423" s="3"/>
      <c r="M1423" s="3"/>
    </row>
    <row r="1424" customHeight="1" spans="1:13">
      <c r="A1424" s="3"/>
      <c r="D1424" s="91"/>
      <c r="E1424" s="91"/>
      <c r="F1424" s="3"/>
      <c r="G1424" s="3"/>
      <c r="H1424" s="3"/>
      <c r="I1424" s="3"/>
      <c r="J1424" s="3"/>
      <c r="K1424" s="3"/>
      <c r="M1424" s="3"/>
    </row>
    <row r="1425" customHeight="1" spans="1:13">
      <c r="A1425" s="3"/>
      <c r="D1425" s="91"/>
      <c r="E1425" s="91"/>
      <c r="F1425" s="3"/>
      <c r="G1425" s="3"/>
      <c r="H1425" s="3"/>
      <c r="I1425" s="3"/>
      <c r="J1425" s="3"/>
      <c r="K1425" s="3"/>
      <c r="M1425" s="3"/>
    </row>
    <row r="1426" customHeight="1" spans="1:13">
      <c r="A1426" s="3"/>
      <c r="D1426" s="91"/>
      <c r="E1426" s="91"/>
      <c r="F1426" s="3"/>
      <c r="G1426" s="3"/>
      <c r="H1426" s="3"/>
      <c r="I1426" s="3"/>
      <c r="J1426" s="3"/>
      <c r="K1426" s="3"/>
      <c r="M1426" s="3"/>
    </row>
    <row r="1427" customHeight="1" spans="1:13">
      <c r="A1427" s="3"/>
      <c r="D1427" s="91"/>
      <c r="E1427" s="91"/>
      <c r="F1427" s="3"/>
      <c r="G1427" s="3"/>
      <c r="H1427" s="3"/>
      <c r="I1427" s="3"/>
      <c r="J1427" s="3"/>
      <c r="K1427" s="3"/>
      <c r="M1427" s="3"/>
    </row>
    <row r="1428" customHeight="1" spans="1:13">
      <c r="A1428" s="3"/>
      <c r="D1428" s="91"/>
      <c r="E1428" s="91"/>
      <c r="F1428" s="3"/>
      <c r="G1428" s="3"/>
      <c r="H1428" s="3"/>
      <c r="I1428" s="3"/>
      <c r="J1428" s="3"/>
      <c r="K1428" s="3"/>
      <c r="M1428" s="3"/>
    </row>
    <row r="1429" customHeight="1" spans="1:13">
      <c r="A1429" s="3"/>
      <c r="D1429" s="91"/>
      <c r="E1429" s="91"/>
      <c r="F1429" s="3"/>
      <c r="G1429" s="3"/>
      <c r="H1429" s="3"/>
      <c r="I1429" s="3"/>
      <c r="J1429" s="3"/>
      <c r="K1429" s="3"/>
      <c r="M1429" s="3"/>
    </row>
    <row r="1430" customHeight="1" spans="1:13">
      <c r="A1430" s="3"/>
      <c r="D1430" s="91"/>
      <c r="E1430" s="91"/>
      <c r="F1430" s="3"/>
      <c r="G1430" s="3"/>
      <c r="H1430" s="3"/>
      <c r="I1430" s="3"/>
      <c r="J1430" s="3"/>
      <c r="K1430" s="3"/>
      <c r="M1430" s="3"/>
    </row>
    <row r="1431" customHeight="1" spans="1:13">
      <c r="A1431" s="3"/>
      <c r="D1431" s="91"/>
      <c r="E1431" s="91"/>
      <c r="F1431" s="3"/>
      <c r="G1431" s="3"/>
      <c r="H1431" s="3"/>
      <c r="I1431" s="3"/>
      <c r="J1431" s="3"/>
      <c r="K1431" s="3"/>
      <c r="M1431" s="3"/>
    </row>
    <row r="1432" customHeight="1" spans="1:13">
      <c r="A1432" s="3"/>
      <c r="D1432" s="91"/>
      <c r="E1432" s="91"/>
      <c r="F1432" s="3"/>
      <c r="G1432" s="3"/>
      <c r="H1432" s="3"/>
      <c r="I1432" s="3"/>
      <c r="J1432" s="3"/>
      <c r="K1432" s="3"/>
      <c r="M1432" s="3"/>
    </row>
    <row r="1433" customHeight="1" spans="1:13">
      <c r="A1433" s="3"/>
      <c r="D1433" s="91"/>
      <c r="E1433" s="91"/>
      <c r="F1433" s="3"/>
      <c r="G1433" s="3"/>
      <c r="H1433" s="3"/>
      <c r="I1433" s="3"/>
      <c r="J1433" s="3"/>
      <c r="K1433" s="3"/>
      <c r="M1433" s="3"/>
    </row>
    <row r="1434" customHeight="1" spans="1:13">
      <c r="A1434" s="3"/>
      <c r="D1434" s="91"/>
      <c r="E1434" s="91"/>
      <c r="F1434" s="3"/>
      <c r="G1434" s="3"/>
      <c r="H1434" s="3"/>
      <c r="I1434" s="3"/>
      <c r="J1434" s="3"/>
      <c r="K1434" s="3"/>
      <c r="M1434" s="3"/>
    </row>
    <row r="1435" customHeight="1" spans="1:13">
      <c r="A1435" s="3"/>
      <c r="D1435" s="91"/>
      <c r="E1435" s="91"/>
      <c r="F1435" s="3"/>
      <c r="G1435" s="3"/>
      <c r="H1435" s="3"/>
      <c r="I1435" s="3"/>
      <c r="J1435" s="3"/>
      <c r="K1435" s="3"/>
      <c r="M1435" s="3"/>
    </row>
    <row r="1436" customHeight="1" spans="1:13">
      <c r="A1436" s="3"/>
      <c r="D1436" s="91"/>
      <c r="E1436" s="91"/>
      <c r="F1436" s="3"/>
      <c r="G1436" s="3"/>
      <c r="H1436" s="3"/>
      <c r="I1436" s="3"/>
      <c r="J1436" s="3"/>
      <c r="K1436" s="3"/>
      <c r="M1436" s="3"/>
    </row>
    <row r="1437" customHeight="1" spans="1:13">
      <c r="A1437" s="3"/>
      <c r="D1437" s="91"/>
      <c r="E1437" s="91"/>
      <c r="F1437" s="3"/>
      <c r="G1437" s="3"/>
      <c r="H1437" s="3"/>
      <c r="I1437" s="3"/>
      <c r="J1437" s="3"/>
      <c r="K1437" s="3"/>
      <c r="M1437" s="3"/>
    </row>
    <row r="1438" customHeight="1" spans="1:13">
      <c r="A1438" s="3"/>
      <c r="D1438" s="91"/>
      <c r="E1438" s="91"/>
      <c r="F1438" s="3"/>
      <c r="G1438" s="3"/>
      <c r="H1438" s="3"/>
      <c r="I1438" s="3"/>
      <c r="J1438" s="3"/>
      <c r="K1438" s="3"/>
      <c r="M1438" s="3"/>
    </row>
    <row r="1439" customHeight="1" spans="1:13">
      <c r="A1439" s="3"/>
      <c r="D1439" s="91"/>
      <c r="E1439" s="91"/>
      <c r="F1439" s="3"/>
      <c r="G1439" s="3"/>
      <c r="H1439" s="3"/>
      <c r="I1439" s="3"/>
      <c r="J1439" s="3"/>
      <c r="K1439" s="3"/>
      <c r="M1439" s="3"/>
    </row>
    <row r="1440" customHeight="1" spans="1:13">
      <c r="A1440" s="3"/>
      <c r="D1440" s="91"/>
      <c r="E1440" s="91"/>
      <c r="F1440" s="3"/>
      <c r="G1440" s="3"/>
      <c r="H1440" s="3"/>
      <c r="I1440" s="3"/>
      <c r="J1440" s="3"/>
      <c r="K1440" s="3"/>
      <c r="M1440" s="3"/>
    </row>
    <row r="1441" customHeight="1" spans="1:13">
      <c r="A1441" s="3"/>
      <c r="D1441" s="91"/>
      <c r="E1441" s="91"/>
      <c r="F1441" s="3"/>
      <c r="G1441" s="3"/>
      <c r="H1441" s="3"/>
      <c r="I1441" s="3"/>
      <c r="J1441" s="3"/>
      <c r="K1441" s="3"/>
      <c r="M1441" s="3"/>
    </row>
    <row r="1442" customHeight="1" spans="1:13">
      <c r="A1442" s="3"/>
      <c r="D1442" s="91"/>
      <c r="E1442" s="91"/>
      <c r="F1442" s="3"/>
      <c r="G1442" s="3"/>
      <c r="H1442" s="3"/>
      <c r="I1442" s="3"/>
      <c r="J1442" s="3"/>
      <c r="K1442" s="3"/>
      <c r="M1442" s="3"/>
    </row>
    <row r="1443" customHeight="1" spans="1:13">
      <c r="A1443" s="3"/>
      <c r="D1443" s="91"/>
      <c r="E1443" s="91"/>
      <c r="F1443" s="3"/>
      <c r="G1443" s="3"/>
      <c r="H1443" s="3"/>
      <c r="I1443" s="3"/>
      <c r="J1443" s="3"/>
      <c r="K1443" s="3"/>
      <c r="M1443" s="3"/>
    </row>
    <row r="1444" customHeight="1" spans="1:13">
      <c r="A1444" s="3"/>
      <c r="D1444" s="91"/>
      <c r="E1444" s="91"/>
      <c r="F1444" s="3"/>
      <c r="G1444" s="3"/>
      <c r="H1444" s="3"/>
      <c r="I1444" s="3"/>
      <c r="J1444" s="3"/>
      <c r="K1444" s="3"/>
      <c r="M1444" s="3"/>
    </row>
    <row r="1445" customHeight="1" spans="1:13">
      <c r="A1445" s="3"/>
      <c r="D1445" s="91"/>
      <c r="E1445" s="91"/>
      <c r="F1445" s="3"/>
      <c r="G1445" s="3"/>
      <c r="H1445" s="3"/>
      <c r="I1445" s="3"/>
      <c r="J1445" s="3"/>
      <c r="K1445" s="3"/>
      <c r="M1445" s="3"/>
    </row>
    <row r="1446" customHeight="1" spans="1:13">
      <c r="A1446" s="3"/>
      <c r="D1446" s="91"/>
      <c r="E1446" s="91"/>
      <c r="F1446" s="3"/>
      <c r="G1446" s="3"/>
      <c r="H1446" s="3"/>
      <c r="I1446" s="3"/>
      <c r="J1446" s="3"/>
      <c r="K1446" s="3"/>
      <c r="M1446" s="3"/>
    </row>
    <row r="1447" customHeight="1" spans="1:13">
      <c r="A1447" s="3"/>
      <c r="D1447" s="91"/>
      <c r="E1447" s="91"/>
      <c r="F1447" s="3"/>
      <c r="G1447" s="3"/>
      <c r="H1447" s="3"/>
      <c r="I1447" s="3"/>
      <c r="J1447" s="3"/>
      <c r="K1447" s="3"/>
      <c r="M1447" s="3"/>
    </row>
    <row r="1448" customHeight="1" spans="1:13">
      <c r="A1448" s="3"/>
      <c r="D1448" s="91"/>
      <c r="E1448" s="91"/>
      <c r="F1448" s="3"/>
      <c r="G1448" s="3"/>
      <c r="H1448" s="3"/>
      <c r="I1448" s="3"/>
      <c r="J1448" s="3"/>
      <c r="K1448" s="3"/>
      <c r="M1448" s="3"/>
    </row>
    <row r="1449" customHeight="1" spans="1:13">
      <c r="A1449" s="3"/>
      <c r="D1449" s="91"/>
      <c r="E1449" s="91"/>
      <c r="F1449" s="3"/>
      <c r="G1449" s="3"/>
      <c r="H1449" s="3"/>
      <c r="I1449" s="3"/>
      <c r="J1449" s="3"/>
      <c r="K1449" s="3"/>
      <c r="M1449" s="3"/>
    </row>
    <row r="1450" customHeight="1" spans="1:13">
      <c r="A1450" s="3"/>
      <c r="D1450" s="91"/>
      <c r="E1450" s="91"/>
      <c r="F1450" s="3"/>
      <c r="G1450" s="3"/>
      <c r="H1450" s="3"/>
      <c r="I1450" s="3"/>
      <c r="J1450" s="3"/>
      <c r="K1450" s="3"/>
      <c r="M1450" s="3"/>
    </row>
    <row r="1451" customHeight="1" spans="1:13">
      <c r="A1451" s="3"/>
      <c r="D1451" s="91"/>
      <c r="E1451" s="91"/>
      <c r="F1451" s="3"/>
      <c r="G1451" s="3"/>
      <c r="H1451" s="3"/>
      <c r="I1451" s="3"/>
      <c r="J1451" s="3"/>
      <c r="K1451" s="3"/>
      <c r="M1451" s="3"/>
    </row>
    <row r="1452" customHeight="1" spans="1:13">
      <c r="A1452" s="3"/>
      <c r="D1452" s="91"/>
      <c r="E1452" s="91"/>
      <c r="F1452" s="3"/>
      <c r="G1452" s="3"/>
      <c r="H1452" s="3"/>
      <c r="I1452" s="3"/>
      <c r="J1452" s="3"/>
      <c r="K1452" s="3"/>
      <c r="M1452" s="3"/>
    </row>
    <row r="1453" customHeight="1" spans="1:13">
      <c r="A1453" s="3"/>
      <c r="D1453" s="91"/>
      <c r="E1453" s="91"/>
      <c r="F1453" s="3"/>
      <c r="G1453" s="3"/>
      <c r="H1453" s="3"/>
      <c r="I1453" s="3"/>
      <c r="J1453" s="3"/>
      <c r="K1453" s="3"/>
      <c r="M1453" s="3"/>
    </row>
    <row r="1454" customHeight="1" spans="1:13">
      <c r="A1454" s="3"/>
      <c r="D1454" s="91"/>
      <c r="E1454" s="91"/>
      <c r="F1454" s="3"/>
      <c r="G1454" s="3"/>
      <c r="H1454" s="3"/>
      <c r="I1454" s="3"/>
      <c r="J1454" s="3"/>
      <c r="K1454" s="3"/>
      <c r="M1454" s="3"/>
    </row>
    <row r="1455" customHeight="1" spans="1:13">
      <c r="A1455" s="3"/>
      <c r="D1455" s="91"/>
      <c r="E1455" s="91"/>
      <c r="F1455" s="3"/>
      <c r="G1455" s="3"/>
      <c r="H1455" s="3"/>
      <c r="I1455" s="3"/>
      <c r="J1455" s="3"/>
      <c r="K1455" s="3"/>
      <c r="M1455" s="3"/>
    </row>
    <row r="1456" customHeight="1" spans="1:13">
      <c r="A1456" s="3"/>
      <c r="D1456" s="91"/>
      <c r="E1456" s="91"/>
      <c r="F1456" s="3"/>
      <c r="G1456" s="3"/>
      <c r="H1456" s="3"/>
      <c r="I1456" s="3"/>
      <c r="J1456" s="3"/>
      <c r="K1456" s="3"/>
      <c r="M1456" s="3"/>
    </row>
    <row r="1457" customHeight="1" spans="1:13">
      <c r="A1457" s="3"/>
      <c r="D1457" s="91"/>
      <c r="E1457" s="91"/>
      <c r="F1457" s="3"/>
      <c r="G1457" s="3"/>
      <c r="H1457" s="3"/>
      <c r="I1457" s="3"/>
      <c r="J1457" s="3"/>
      <c r="K1457" s="3"/>
      <c r="M1457" s="3"/>
    </row>
    <row r="1458" customHeight="1" spans="1:13">
      <c r="A1458" s="3"/>
      <c r="D1458" s="91"/>
      <c r="E1458" s="91"/>
      <c r="F1458" s="3"/>
      <c r="G1458" s="3"/>
      <c r="H1458" s="3"/>
      <c r="I1458" s="3"/>
      <c r="J1458" s="3"/>
      <c r="K1458" s="3"/>
      <c r="M1458" s="3"/>
    </row>
    <row r="1459" customHeight="1" spans="1:13">
      <c r="A1459" s="3"/>
      <c r="D1459" s="91"/>
      <c r="E1459" s="91"/>
      <c r="F1459" s="3"/>
      <c r="G1459" s="3"/>
      <c r="H1459" s="3"/>
      <c r="I1459" s="3"/>
      <c r="J1459" s="3"/>
      <c r="K1459" s="3"/>
      <c r="M1459" s="3"/>
    </row>
    <row r="1460" customHeight="1" spans="1:13">
      <c r="A1460" s="3"/>
      <c r="D1460" s="91"/>
      <c r="E1460" s="91"/>
      <c r="F1460" s="3"/>
      <c r="G1460" s="3"/>
      <c r="H1460" s="3"/>
      <c r="I1460" s="3"/>
      <c r="J1460" s="3"/>
      <c r="K1460" s="3"/>
      <c r="M1460" s="3"/>
    </row>
    <row r="1461" customHeight="1" spans="1:13">
      <c r="A1461" s="3"/>
      <c r="D1461" s="91"/>
      <c r="E1461" s="91"/>
      <c r="F1461" s="3"/>
      <c r="G1461" s="3"/>
      <c r="H1461" s="3"/>
      <c r="I1461" s="3"/>
      <c r="J1461" s="3"/>
      <c r="K1461" s="3"/>
      <c r="M1461" s="3"/>
    </row>
    <row r="1462" customHeight="1" spans="1:13">
      <c r="A1462" s="3"/>
      <c r="D1462" s="91"/>
      <c r="E1462" s="91"/>
      <c r="F1462" s="3"/>
      <c r="G1462" s="3"/>
      <c r="H1462" s="3"/>
      <c r="I1462" s="3"/>
      <c r="J1462" s="3"/>
      <c r="K1462" s="3"/>
      <c r="M1462" s="3"/>
    </row>
    <row r="1463" customHeight="1" spans="1:13">
      <c r="A1463" s="3"/>
      <c r="D1463" s="91"/>
      <c r="E1463" s="91"/>
      <c r="F1463" s="3"/>
      <c r="G1463" s="3"/>
      <c r="H1463" s="3"/>
      <c r="I1463" s="3"/>
      <c r="J1463" s="3"/>
      <c r="K1463" s="3"/>
      <c r="M1463" s="3"/>
    </row>
    <row r="1464" customHeight="1" spans="1:13">
      <c r="A1464" s="3"/>
      <c r="D1464" s="91"/>
      <c r="E1464" s="91"/>
      <c r="F1464" s="3"/>
      <c r="G1464" s="3"/>
      <c r="H1464" s="3"/>
      <c r="I1464" s="3"/>
      <c r="J1464" s="3"/>
      <c r="K1464" s="3"/>
      <c r="M1464" s="3"/>
    </row>
    <row r="1465" customHeight="1" spans="1:13">
      <c r="A1465" s="3"/>
      <c r="D1465" s="91"/>
      <c r="E1465" s="91"/>
      <c r="F1465" s="3"/>
      <c r="G1465" s="3"/>
      <c r="H1465" s="3"/>
      <c r="I1465" s="3"/>
      <c r="J1465" s="3"/>
      <c r="K1465" s="3"/>
      <c r="M1465" s="3"/>
    </row>
    <row r="1466" customHeight="1" spans="1:13">
      <c r="A1466" s="3"/>
      <c r="D1466" s="91"/>
      <c r="E1466" s="91"/>
      <c r="F1466" s="3"/>
      <c r="G1466" s="3"/>
      <c r="H1466" s="3"/>
      <c r="I1466" s="3"/>
      <c r="J1466" s="3"/>
      <c r="K1466" s="3"/>
      <c r="M1466" s="3"/>
    </row>
    <row r="1467" customHeight="1" spans="1:13">
      <c r="A1467" s="3"/>
      <c r="D1467" s="91"/>
      <c r="E1467" s="91"/>
      <c r="F1467" s="3"/>
      <c r="G1467" s="3"/>
      <c r="H1467" s="3"/>
      <c r="I1467" s="3"/>
      <c r="J1467" s="3"/>
      <c r="K1467" s="3"/>
      <c r="M1467" s="3"/>
    </row>
    <row r="1468" customHeight="1" spans="1:13">
      <c r="A1468" s="3"/>
      <c r="D1468" s="91"/>
      <c r="E1468" s="91"/>
      <c r="F1468" s="3"/>
      <c r="G1468" s="3"/>
      <c r="H1468" s="3"/>
      <c r="I1468" s="3"/>
      <c r="J1468" s="3"/>
      <c r="K1468" s="3"/>
      <c r="M1468" s="3"/>
    </row>
    <row r="1469" customHeight="1" spans="1:13">
      <c r="A1469" s="3"/>
      <c r="D1469" s="91"/>
      <c r="E1469" s="91"/>
      <c r="F1469" s="3"/>
      <c r="G1469" s="3"/>
      <c r="H1469" s="3"/>
      <c r="I1469" s="3"/>
      <c r="J1469" s="3"/>
      <c r="K1469" s="3"/>
      <c r="M1469" s="3"/>
    </row>
    <row r="1470" customHeight="1" spans="1:13">
      <c r="A1470" s="3"/>
      <c r="D1470" s="91"/>
      <c r="E1470" s="91"/>
      <c r="F1470" s="3"/>
      <c r="G1470" s="3"/>
      <c r="H1470" s="3"/>
      <c r="I1470" s="3"/>
      <c r="J1470" s="3"/>
      <c r="K1470" s="3"/>
      <c r="M1470" s="3"/>
    </row>
    <row r="1471" customHeight="1" spans="1:13">
      <c r="A1471" s="3"/>
      <c r="D1471" s="91"/>
      <c r="E1471" s="91"/>
      <c r="F1471" s="3"/>
      <c r="G1471" s="3"/>
      <c r="H1471" s="3"/>
      <c r="I1471" s="3"/>
      <c r="J1471" s="3"/>
      <c r="K1471" s="3"/>
      <c r="M1471" s="3"/>
    </row>
    <row r="1472" customHeight="1" spans="1:13">
      <c r="A1472" s="3"/>
      <c r="D1472" s="91"/>
      <c r="E1472" s="91"/>
      <c r="F1472" s="3"/>
      <c r="G1472" s="3"/>
      <c r="H1472" s="3"/>
      <c r="I1472" s="3"/>
      <c r="J1472" s="3"/>
      <c r="K1472" s="3"/>
      <c r="M1472" s="3"/>
    </row>
    <row r="1473" customHeight="1" spans="1:13">
      <c r="A1473" s="3"/>
      <c r="D1473" s="91"/>
      <c r="E1473" s="91"/>
      <c r="F1473" s="3"/>
      <c r="G1473" s="3"/>
      <c r="H1473" s="3"/>
      <c r="I1473" s="3"/>
      <c r="J1473" s="3"/>
      <c r="K1473" s="3"/>
      <c r="M1473" s="3"/>
    </row>
    <row r="1474" customHeight="1" spans="1:13">
      <c r="A1474" s="3"/>
      <c r="D1474" s="91"/>
      <c r="E1474" s="91"/>
      <c r="F1474" s="3"/>
      <c r="G1474" s="3"/>
      <c r="H1474" s="3"/>
      <c r="I1474" s="3"/>
      <c r="J1474" s="3"/>
      <c r="K1474" s="3"/>
      <c r="M1474" s="3"/>
    </row>
    <row r="1475" customHeight="1" spans="1:13">
      <c r="A1475" s="3"/>
      <c r="D1475" s="91"/>
      <c r="E1475" s="91"/>
      <c r="F1475" s="3"/>
      <c r="G1475" s="3"/>
      <c r="H1475" s="3"/>
      <c r="I1475" s="3"/>
      <c r="J1475" s="3"/>
      <c r="K1475" s="3"/>
      <c r="M1475" s="3"/>
    </row>
    <row r="1476" customHeight="1" spans="1:13">
      <c r="A1476" s="3"/>
      <c r="D1476" s="91"/>
      <c r="E1476" s="91"/>
      <c r="F1476" s="3"/>
      <c r="G1476" s="3"/>
      <c r="H1476" s="3"/>
      <c r="I1476" s="3"/>
      <c r="J1476" s="3"/>
      <c r="K1476" s="3"/>
      <c r="M1476" s="3"/>
    </row>
    <row r="1477" customHeight="1" spans="1:13">
      <c r="A1477" s="3"/>
      <c r="D1477" s="91"/>
      <c r="E1477" s="91"/>
      <c r="F1477" s="3"/>
      <c r="G1477" s="3"/>
      <c r="H1477" s="3"/>
      <c r="I1477" s="3"/>
      <c r="J1477" s="3"/>
      <c r="K1477" s="3"/>
      <c r="M1477" s="3"/>
    </row>
    <row r="1478" customHeight="1" spans="1:13">
      <c r="A1478" s="3"/>
      <c r="D1478" s="91"/>
      <c r="E1478" s="91"/>
      <c r="F1478" s="3"/>
      <c r="G1478" s="3"/>
      <c r="H1478" s="3"/>
      <c r="I1478" s="3"/>
      <c r="J1478" s="3"/>
      <c r="K1478" s="3"/>
      <c r="M1478" s="3"/>
    </row>
    <row r="1479" customHeight="1" spans="1:13">
      <c r="A1479" s="3"/>
      <c r="D1479" s="91"/>
      <c r="E1479" s="91"/>
      <c r="F1479" s="3"/>
      <c r="G1479" s="3"/>
      <c r="H1479" s="3"/>
      <c r="I1479" s="3"/>
      <c r="J1479" s="3"/>
      <c r="K1479" s="3"/>
      <c r="M1479" s="3"/>
    </row>
    <row r="1480" customHeight="1" spans="1:13">
      <c r="A1480" s="3"/>
      <c r="D1480" s="91"/>
      <c r="E1480" s="91"/>
      <c r="F1480" s="3"/>
      <c r="G1480" s="3"/>
      <c r="H1480" s="3"/>
      <c r="I1480" s="3"/>
      <c r="J1480" s="3"/>
      <c r="K1480" s="3"/>
      <c r="M1480" s="3"/>
    </row>
    <row r="1481" customHeight="1" spans="1:13">
      <c r="A1481" s="3"/>
      <c r="D1481" s="91"/>
      <c r="E1481" s="91"/>
      <c r="F1481" s="3"/>
      <c r="G1481" s="3"/>
      <c r="H1481" s="3"/>
      <c r="I1481" s="3"/>
      <c r="J1481" s="3"/>
      <c r="K1481" s="3"/>
      <c r="M1481" s="3"/>
    </row>
    <row r="1482" customHeight="1" spans="1:13">
      <c r="A1482" s="3"/>
      <c r="D1482" s="91"/>
      <c r="E1482" s="91"/>
      <c r="F1482" s="3"/>
      <c r="G1482" s="3"/>
      <c r="H1482" s="3"/>
      <c r="I1482" s="3"/>
      <c r="J1482" s="3"/>
      <c r="K1482" s="3"/>
      <c r="M1482" s="3"/>
    </row>
    <row r="1483" customHeight="1" spans="1:13">
      <c r="A1483" s="3"/>
      <c r="D1483" s="91"/>
      <c r="E1483" s="91"/>
      <c r="F1483" s="3"/>
      <c r="G1483" s="3"/>
      <c r="H1483" s="3"/>
      <c r="I1483" s="3"/>
      <c r="J1483" s="3"/>
      <c r="K1483" s="3"/>
      <c r="M1483" s="3"/>
    </row>
    <row r="1484" customHeight="1" spans="1:13">
      <c r="A1484" s="3"/>
      <c r="D1484" s="91"/>
      <c r="E1484" s="91"/>
      <c r="F1484" s="3"/>
      <c r="G1484" s="3"/>
      <c r="H1484" s="3"/>
      <c r="I1484" s="3"/>
      <c r="J1484" s="3"/>
      <c r="K1484" s="3"/>
      <c r="M1484" s="3"/>
    </row>
    <row r="1485" customHeight="1" spans="1:13">
      <c r="A1485" s="3"/>
      <c r="D1485" s="91"/>
      <c r="E1485" s="91"/>
      <c r="F1485" s="3"/>
      <c r="G1485" s="3"/>
      <c r="H1485" s="3"/>
      <c r="I1485" s="3"/>
      <c r="J1485" s="3"/>
      <c r="K1485" s="3"/>
      <c r="M1485" s="3"/>
    </row>
    <row r="1486" customHeight="1" spans="1:13">
      <c r="A1486" s="3"/>
      <c r="D1486" s="91"/>
      <c r="E1486" s="91"/>
      <c r="F1486" s="3"/>
      <c r="G1486" s="3"/>
      <c r="H1486" s="3"/>
      <c r="I1486" s="3"/>
      <c r="J1486" s="3"/>
      <c r="K1486" s="3"/>
      <c r="M1486" s="3"/>
    </row>
    <row r="1487" customHeight="1" spans="1:13">
      <c r="A1487" s="3"/>
      <c r="D1487" s="91"/>
      <c r="E1487" s="91"/>
      <c r="F1487" s="3"/>
      <c r="G1487" s="3"/>
      <c r="H1487" s="3"/>
      <c r="I1487" s="3"/>
      <c r="J1487" s="3"/>
      <c r="K1487" s="3"/>
      <c r="M1487" s="3"/>
    </row>
    <row r="1488" customHeight="1" spans="1:13">
      <c r="A1488" s="3"/>
      <c r="D1488" s="91"/>
      <c r="E1488" s="91"/>
      <c r="F1488" s="3"/>
      <c r="G1488" s="3"/>
      <c r="H1488" s="3"/>
      <c r="I1488" s="3"/>
      <c r="J1488" s="3"/>
      <c r="K1488" s="3"/>
      <c r="M1488" s="3"/>
    </row>
    <row r="1489" customHeight="1" spans="1:13">
      <c r="A1489" s="3"/>
      <c r="D1489" s="91"/>
      <c r="E1489" s="91"/>
      <c r="F1489" s="3"/>
      <c r="G1489" s="3"/>
      <c r="H1489" s="3"/>
      <c r="I1489" s="3"/>
      <c r="J1489" s="3"/>
      <c r="K1489" s="3"/>
      <c r="M1489" s="3"/>
    </row>
    <row r="1490" customHeight="1" spans="1:13">
      <c r="A1490" s="3"/>
      <c r="D1490" s="91"/>
      <c r="E1490" s="91"/>
      <c r="F1490" s="3"/>
      <c r="G1490" s="3"/>
      <c r="H1490" s="3"/>
      <c r="I1490" s="3"/>
      <c r="J1490" s="3"/>
      <c r="K1490" s="3"/>
      <c r="M1490" s="3"/>
    </row>
    <row r="1491" customHeight="1" spans="1:13">
      <c r="A1491" s="3"/>
      <c r="D1491" s="91"/>
      <c r="E1491" s="91"/>
      <c r="F1491" s="3"/>
      <c r="G1491" s="3"/>
      <c r="H1491" s="3"/>
      <c r="I1491" s="3"/>
      <c r="J1491" s="3"/>
      <c r="K1491" s="3"/>
      <c r="M1491" s="3"/>
    </row>
    <row r="1492" customHeight="1" spans="1:13">
      <c r="A1492" s="3"/>
      <c r="D1492" s="91"/>
      <c r="E1492" s="91"/>
      <c r="F1492" s="3"/>
      <c r="G1492" s="3"/>
      <c r="H1492" s="3"/>
      <c r="I1492" s="3"/>
      <c r="J1492" s="3"/>
      <c r="K1492" s="3"/>
      <c r="M1492" s="3"/>
    </row>
    <row r="1493" customHeight="1" spans="1:13">
      <c r="A1493" s="3"/>
      <c r="D1493" s="91"/>
      <c r="E1493" s="91"/>
      <c r="F1493" s="3"/>
      <c r="G1493" s="3"/>
      <c r="H1493" s="3"/>
      <c r="I1493" s="3"/>
      <c r="J1493" s="3"/>
      <c r="K1493" s="3"/>
      <c r="M1493" s="3"/>
    </row>
    <row r="1494" customHeight="1" spans="1:13">
      <c r="A1494" s="3"/>
      <c r="D1494" s="91"/>
      <c r="E1494" s="91"/>
      <c r="F1494" s="3"/>
      <c r="G1494" s="3"/>
      <c r="H1494" s="3"/>
      <c r="I1494" s="3"/>
      <c r="J1494" s="3"/>
      <c r="K1494" s="3"/>
      <c r="M1494" s="3"/>
    </row>
    <row r="1495" customHeight="1" spans="1:13">
      <c r="A1495" s="3"/>
      <c r="D1495" s="91"/>
      <c r="E1495" s="91"/>
      <c r="F1495" s="3"/>
      <c r="G1495" s="3"/>
      <c r="H1495" s="3"/>
      <c r="I1495" s="3"/>
      <c r="J1495" s="3"/>
      <c r="K1495" s="3"/>
      <c r="M1495" s="3"/>
    </row>
    <row r="1496" customHeight="1" spans="1:13">
      <c r="A1496" s="3"/>
      <c r="D1496" s="91"/>
      <c r="E1496" s="91"/>
      <c r="F1496" s="3"/>
      <c r="G1496" s="3"/>
      <c r="H1496" s="3"/>
      <c r="I1496" s="3"/>
      <c r="J1496" s="3"/>
      <c r="K1496" s="3"/>
      <c r="M1496" s="3"/>
    </row>
    <row r="1497" customHeight="1" spans="1:13">
      <c r="A1497" s="3"/>
      <c r="D1497" s="91"/>
      <c r="E1497" s="91"/>
      <c r="F1497" s="3"/>
      <c r="G1497" s="3"/>
      <c r="H1497" s="3"/>
      <c r="I1497" s="3"/>
      <c r="J1497" s="3"/>
      <c r="K1497" s="3"/>
      <c r="M1497" s="3"/>
    </row>
    <row r="1498" customHeight="1" spans="1:13">
      <c r="A1498" s="3"/>
      <c r="D1498" s="91"/>
      <c r="E1498" s="91"/>
      <c r="F1498" s="3"/>
      <c r="G1498" s="3"/>
      <c r="H1498" s="3"/>
      <c r="I1498" s="3"/>
      <c r="J1498" s="3"/>
      <c r="K1498" s="3"/>
      <c r="M1498" s="3"/>
    </row>
    <row r="1499" customHeight="1" spans="1:13">
      <c r="A1499" s="3"/>
      <c r="D1499" s="91"/>
      <c r="E1499" s="91"/>
      <c r="F1499" s="3"/>
      <c r="G1499" s="3"/>
      <c r="H1499" s="3"/>
      <c r="I1499" s="3"/>
      <c r="J1499" s="3"/>
      <c r="K1499" s="3"/>
      <c r="M1499" s="3"/>
    </row>
    <row r="1500" customHeight="1" spans="1:13">
      <c r="A1500" s="3"/>
      <c r="D1500" s="91"/>
      <c r="E1500" s="91"/>
      <c r="F1500" s="3"/>
      <c r="G1500" s="3"/>
      <c r="H1500" s="3"/>
      <c r="I1500" s="3"/>
      <c r="J1500" s="3"/>
      <c r="K1500" s="3"/>
      <c r="M1500" s="3"/>
    </row>
    <row r="1501" customHeight="1" spans="1:13">
      <c r="A1501" s="3"/>
      <c r="D1501" s="91"/>
      <c r="E1501" s="91"/>
      <c r="F1501" s="3"/>
      <c r="G1501" s="3"/>
      <c r="H1501" s="3"/>
      <c r="I1501" s="3"/>
      <c r="J1501" s="3"/>
      <c r="K1501" s="3"/>
      <c r="M1501" s="3"/>
    </row>
    <row r="1502" customHeight="1" spans="1:13">
      <c r="A1502" s="3"/>
      <c r="D1502" s="91"/>
      <c r="E1502" s="91"/>
      <c r="F1502" s="3"/>
      <c r="G1502" s="3"/>
      <c r="H1502" s="3"/>
      <c r="I1502" s="3"/>
      <c r="J1502" s="3"/>
      <c r="K1502" s="3"/>
      <c r="M1502" s="3"/>
    </row>
    <row r="1503" customHeight="1" spans="1:13">
      <c r="A1503" s="3"/>
      <c r="D1503" s="91"/>
      <c r="E1503" s="91"/>
      <c r="F1503" s="3"/>
      <c r="G1503" s="3"/>
      <c r="H1503" s="3"/>
      <c r="I1503" s="3"/>
      <c r="J1503" s="3"/>
      <c r="K1503" s="3"/>
      <c r="M1503" s="3"/>
    </row>
    <row r="1504" customHeight="1" spans="1:13">
      <c r="A1504" s="3"/>
      <c r="D1504" s="91"/>
      <c r="E1504" s="91"/>
      <c r="F1504" s="3"/>
      <c r="G1504" s="3"/>
      <c r="H1504" s="3"/>
      <c r="I1504" s="3"/>
      <c r="J1504" s="3"/>
      <c r="K1504" s="3"/>
      <c r="M1504" s="3"/>
    </row>
    <row r="1505" customHeight="1" spans="1:13">
      <c r="A1505" s="3"/>
      <c r="D1505" s="91"/>
      <c r="E1505" s="91"/>
      <c r="F1505" s="3"/>
      <c r="G1505" s="3"/>
      <c r="H1505" s="3"/>
      <c r="I1505" s="3"/>
      <c r="J1505" s="3"/>
      <c r="K1505" s="3"/>
      <c r="M1505" s="3"/>
    </row>
    <row r="1506" customHeight="1" spans="1:13">
      <c r="A1506" s="3"/>
      <c r="D1506" s="91"/>
      <c r="E1506" s="91"/>
      <c r="F1506" s="3"/>
      <c r="G1506" s="3"/>
      <c r="H1506" s="3"/>
      <c r="I1506" s="3"/>
      <c r="J1506" s="3"/>
      <c r="K1506" s="3"/>
      <c r="M1506" s="3"/>
    </row>
    <row r="1507" customHeight="1" spans="1:13">
      <c r="A1507" s="3"/>
      <c r="D1507" s="91"/>
      <c r="E1507" s="91"/>
      <c r="F1507" s="3"/>
      <c r="G1507" s="3"/>
      <c r="H1507" s="3"/>
      <c r="I1507" s="3"/>
      <c r="J1507" s="3"/>
      <c r="K1507" s="3"/>
      <c r="M1507" s="3"/>
    </row>
    <row r="1508" customHeight="1" spans="1:13">
      <c r="A1508" s="3"/>
      <c r="D1508" s="91"/>
      <c r="E1508" s="91"/>
      <c r="F1508" s="3"/>
      <c r="G1508" s="3"/>
      <c r="H1508" s="3"/>
      <c r="I1508" s="3"/>
      <c r="J1508" s="3"/>
      <c r="K1508" s="3"/>
      <c r="M1508" s="3"/>
    </row>
    <row r="1509" customHeight="1" spans="1:13">
      <c r="A1509" s="3"/>
      <c r="D1509" s="91"/>
      <c r="E1509" s="91"/>
      <c r="F1509" s="3"/>
      <c r="G1509" s="3"/>
      <c r="H1509" s="3"/>
      <c r="I1509" s="3"/>
      <c r="J1509" s="3"/>
      <c r="K1509" s="3"/>
      <c r="M1509" s="3"/>
    </row>
    <row r="1510" customHeight="1" spans="1:13">
      <c r="A1510" s="3"/>
      <c r="D1510" s="91"/>
      <c r="E1510" s="91"/>
      <c r="F1510" s="3"/>
      <c r="G1510" s="3"/>
      <c r="H1510" s="3"/>
      <c r="I1510" s="3"/>
      <c r="J1510" s="3"/>
      <c r="K1510" s="3"/>
      <c r="M1510" s="3"/>
    </row>
    <row r="1511" customHeight="1" spans="1:13">
      <c r="A1511" s="3"/>
      <c r="D1511" s="91"/>
      <c r="E1511" s="91"/>
      <c r="F1511" s="3"/>
      <c r="G1511" s="3"/>
      <c r="H1511" s="3"/>
      <c r="I1511" s="3"/>
      <c r="J1511" s="3"/>
      <c r="K1511" s="3"/>
      <c r="M1511" s="3"/>
    </row>
    <row r="1512" customHeight="1" spans="1:13">
      <c r="A1512" s="3"/>
      <c r="D1512" s="91"/>
      <c r="E1512" s="91"/>
      <c r="F1512" s="3"/>
      <c r="G1512" s="3"/>
      <c r="H1512" s="3"/>
      <c r="I1512" s="3"/>
      <c r="J1512" s="3"/>
      <c r="K1512" s="3"/>
      <c r="M1512" s="3"/>
    </row>
    <row r="1513" customHeight="1" spans="1:13">
      <c r="A1513" s="3"/>
      <c r="D1513" s="91"/>
      <c r="E1513" s="91"/>
      <c r="F1513" s="3"/>
      <c r="G1513" s="3"/>
      <c r="H1513" s="3"/>
      <c r="I1513" s="3"/>
      <c r="J1513" s="3"/>
      <c r="K1513" s="3"/>
      <c r="M1513" s="3"/>
    </row>
    <row r="1514" customHeight="1" spans="1:13">
      <c r="A1514" s="3"/>
      <c r="D1514" s="91"/>
      <c r="E1514" s="91"/>
      <c r="F1514" s="3"/>
      <c r="G1514" s="3"/>
      <c r="H1514" s="3"/>
      <c r="I1514" s="3"/>
      <c r="J1514" s="3"/>
      <c r="K1514" s="3"/>
      <c r="M1514" s="3"/>
    </row>
    <row r="1515" customHeight="1" spans="1:13">
      <c r="A1515" s="3"/>
      <c r="D1515" s="91"/>
      <c r="E1515" s="91"/>
      <c r="F1515" s="3"/>
      <c r="G1515" s="3"/>
      <c r="H1515" s="3"/>
      <c r="I1515" s="3"/>
      <c r="J1515" s="3"/>
      <c r="K1515" s="3"/>
      <c r="M1515" s="3"/>
    </row>
    <row r="1516" customHeight="1" spans="1:13">
      <c r="A1516" s="3"/>
      <c r="D1516" s="91"/>
      <c r="E1516" s="91"/>
      <c r="F1516" s="3"/>
      <c r="G1516" s="3"/>
      <c r="H1516" s="3"/>
      <c r="I1516" s="3"/>
      <c r="J1516" s="3"/>
      <c r="K1516" s="3"/>
      <c r="M1516" s="3"/>
    </row>
    <row r="1517" customHeight="1" spans="1:13">
      <c r="A1517" s="3"/>
      <c r="D1517" s="91"/>
      <c r="E1517" s="91"/>
      <c r="F1517" s="3"/>
      <c r="G1517" s="3"/>
      <c r="H1517" s="3"/>
      <c r="I1517" s="3"/>
      <c r="J1517" s="3"/>
      <c r="K1517" s="3"/>
      <c r="M1517" s="3"/>
    </row>
    <row r="1518" customHeight="1" spans="1:13">
      <c r="A1518" s="3"/>
      <c r="D1518" s="91"/>
      <c r="E1518" s="91"/>
      <c r="F1518" s="3"/>
      <c r="G1518" s="3"/>
      <c r="H1518" s="3"/>
      <c r="I1518" s="3"/>
      <c r="J1518" s="3"/>
      <c r="K1518" s="3"/>
      <c r="M1518" s="3"/>
    </row>
    <row r="1519" customHeight="1" spans="1:13">
      <c r="A1519" s="3"/>
      <c r="D1519" s="91"/>
      <c r="E1519" s="91"/>
      <c r="F1519" s="3"/>
      <c r="G1519" s="3"/>
      <c r="H1519" s="3"/>
      <c r="I1519" s="3"/>
      <c r="J1519" s="3"/>
      <c r="K1519" s="3"/>
      <c r="M1519" s="3"/>
    </row>
    <row r="1520" customHeight="1" spans="1:13">
      <c r="A1520" s="3"/>
      <c r="D1520" s="91"/>
      <c r="E1520" s="91"/>
      <c r="F1520" s="3"/>
      <c r="G1520" s="3"/>
      <c r="H1520" s="3"/>
      <c r="I1520" s="3"/>
      <c r="J1520" s="3"/>
      <c r="K1520" s="3"/>
      <c r="M1520" s="3"/>
    </row>
    <row r="1521" customHeight="1" spans="1:13">
      <c r="A1521" s="3"/>
      <c r="D1521" s="91"/>
      <c r="E1521" s="91"/>
      <c r="F1521" s="3"/>
      <c r="G1521" s="3"/>
      <c r="H1521" s="3"/>
      <c r="I1521" s="3"/>
      <c r="J1521" s="3"/>
      <c r="K1521" s="3"/>
      <c r="M1521" s="3"/>
    </row>
    <row r="1522" customHeight="1" spans="1:13">
      <c r="A1522" s="3"/>
      <c r="D1522" s="91"/>
      <c r="E1522" s="91"/>
      <c r="F1522" s="3"/>
      <c r="G1522" s="3"/>
      <c r="H1522" s="3"/>
      <c r="I1522" s="3"/>
      <c r="J1522" s="3"/>
      <c r="K1522" s="3"/>
      <c r="M1522" s="3"/>
    </row>
    <row r="1523" customHeight="1" spans="1:13">
      <c r="A1523" s="3"/>
      <c r="D1523" s="91"/>
      <c r="E1523" s="91"/>
      <c r="F1523" s="3"/>
      <c r="G1523" s="3"/>
      <c r="H1523" s="3"/>
      <c r="I1523" s="3"/>
      <c r="J1523" s="3"/>
      <c r="K1523" s="3"/>
      <c r="M1523" s="3"/>
    </row>
    <row r="1524" customHeight="1" spans="1:13">
      <c r="A1524" s="3"/>
      <c r="D1524" s="91"/>
      <c r="E1524" s="91"/>
      <c r="F1524" s="3"/>
      <c r="G1524" s="3"/>
      <c r="H1524" s="3"/>
      <c r="I1524" s="3"/>
      <c r="J1524" s="3"/>
      <c r="K1524" s="3"/>
      <c r="M1524" s="3"/>
    </row>
    <row r="1525" customHeight="1" spans="1:13">
      <c r="A1525" s="3"/>
      <c r="D1525" s="91"/>
      <c r="E1525" s="91"/>
      <c r="F1525" s="3"/>
      <c r="G1525" s="3"/>
      <c r="H1525" s="3"/>
      <c r="I1525" s="3"/>
      <c r="J1525" s="3"/>
      <c r="K1525" s="3"/>
      <c r="M1525" s="3"/>
    </row>
    <row r="1526" customHeight="1" spans="1:13">
      <c r="A1526" s="3"/>
      <c r="D1526" s="91"/>
      <c r="E1526" s="91"/>
      <c r="F1526" s="3"/>
      <c r="G1526" s="3"/>
      <c r="H1526" s="3"/>
      <c r="I1526" s="3"/>
      <c r="J1526" s="3"/>
      <c r="K1526" s="3"/>
      <c r="M1526" s="3"/>
    </row>
    <row r="1527" customHeight="1" spans="1:13">
      <c r="A1527" s="3"/>
      <c r="D1527" s="91"/>
      <c r="E1527" s="91"/>
      <c r="F1527" s="3"/>
      <c r="G1527" s="3"/>
      <c r="H1527" s="3"/>
      <c r="I1527" s="3"/>
      <c r="J1527" s="3"/>
      <c r="K1527" s="3"/>
      <c r="M1527" s="3"/>
    </row>
    <row r="1528" customHeight="1" spans="1:13">
      <c r="A1528" s="3"/>
      <c r="D1528" s="91"/>
      <c r="E1528" s="91"/>
      <c r="F1528" s="3"/>
      <c r="G1528" s="3"/>
      <c r="H1528" s="3"/>
      <c r="I1528" s="3"/>
      <c r="J1528" s="3"/>
      <c r="K1528" s="3"/>
      <c r="M1528" s="3"/>
    </row>
    <row r="1529" customHeight="1" spans="1:13">
      <c r="A1529" s="3"/>
      <c r="D1529" s="91"/>
      <c r="E1529" s="91"/>
      <c r="F1529" s="3"/>
      <c r="G1529" s="3"/>
      <c r="H1529" s="3"/>
      <c r="I1529" s="3"/>
      <c r="J1529" s="3"/>
      <c r="K1529" s="3"/>
      <c r="M1529" s="3"/>
    </row>
    <row r="1530" customHeight="1" spans="1:13">
      <c r="A1530" s="3"/>
      <c r="D1530" s="91"/>
      <c r="E1530" s="91"/>
      <c r="F1530" s="3"/>
      <c r="G1530" s="3"/>
      <c r="H1530" s="3"/>
      <c r="I1530" s="3"/>
      <c r="J1530" s="3"/>
      <c r="K1530" s="3"/>
      <c r="M1530" s="3"/>
    </row>
    <row r="1531" customHeight="1" spans="1:13">
      <c r="A1531" s="3"/>
      <c r="D1531" s="91"/>
      <c r="E1531" s="91"/>
      <c r="F1531" s="3"/>
      <c r="G1531" s="3"/>
      <c r="H1531" s="3"/>
      <c r="I1531" s="3"/>
      <c r="J1531" s="3"/>
      <c r="K1531" s="3"/>
      <c r="M1531" s="3"/>
    </row>
    <row r="1532" customHeight="1" spans="1:13">
      <c r="A1532" s="3"/>
      <c r="D1532" s="91"/>
      <c r="E1532" s="91"/>
      <c r="F1532" s="3"/>
      <c r="G1532" s="3"/>
      <c r="H1532" s="3"/>
      <c r="I1532" s="3"/>
      <c r="J1532" s="3"/>
      <c r="K1532" s="3"/>
      <c r="M1532" s="3"/>
    </row>
    <row r="1533" customHeight="1" spans="1:13">
      <c r="A1533" s="3"/>
      <c r="D1533" s="91"/>
      <c r="E1533" s="91"/>
      <c r="F1533" s="3"/>
      <c r="G1533" s="3"/>
      <c r="H1533" s="3"/>
      <c r="I1533" s="3"/>
      <c r="J1533" s="3"/>
      <c r="K1533" s="3"/>
      <c r="M1533" s="3"/>
    </row>
    <row r="1534" customHeight="1" spans="1:13">
      <c r="A1534" s="3"/>
      <c r="D1534" s="91"/>
      <c r="E1534" s="91"/>
      <c r="F1534" s="3"/>
      <c r="G1534" s="3"/>
      <c r="H1534" s="3"/>
      <c r="I1534" s="3"/>
      <c r="J1534" s="3"/>
      <c r="K1534" s="3"/>
      <c r="M1534" s="3"/>
    </row>
    <row r="1535" customHeight="1" spans="1:13">
      <c r="A1535" s="3"/>
      <c r="D1535" s="91"/>
      <c r="E1535" s="91"/>
      <c r="F1535" s="3"/>
      <c r="G1535" s="3"/>
      <c r="H1535" s="3"/>
      <c r="I1535" s="3"/>
      <c r="J1535" s="3"/>
      <c r="K1535" s="3"/>
      <c r="M1535" s="3"/>
    </row>
    <row r="1536" customHeight="1" spans="1:13">
      <c r="A1536" s="3"/>
      <c r="D1536" s="91"/>
      <c r="E1536" s="91"/>
      <c r="F1536" s="3"/>
      <c r="G1536" s="3"/>
      <c r="H1536" s="3"/>
      <c r="I1536" s="3"/>
      <c r="J1536" s="3"/>
      <c r="K1536" s="3"/>
      <c r="M1536" s="3"/>
    </row>
    <row r="1537" customHeight="1" spans="1:13">
      <c r="A1537" s="3"/>
      <c r="D1537" s="91"/>
      <c r="E1537" s="91"/>
      <c r="F1537" s="3"/>
      <c r="G1537" s="3"/>
      <c r="H1537" s="3"/>
      <c r="I1537" s="3"/>
      <c r="J1537" s="3"/>
      <c r="K1537" s="3"/>
      <c r="M1537" s="3"/>
    </row>
    <row r="1538" customHeight="1" spans="1:13">
      <c r="A1538" s="3"/>
      <c r="D1538" s="91"/>
      <c r="E1538" s="91"/>
      <c r="F1538" s="3"/>
      <c r="G1538" s="3"/>
      <c r="H1538" s="3"/>
      <c r="I1538" s="3"/>
      <c r="J1538" s="3"/>
      <c r="K1538" s="3"/>
      <c r="M1538" s="3"/>
    </row>
    <row r="1539" customHeight="1" spans="1:13">
      <c r="A1539" s="3"/>
      <c r="D1539" s="91"/>
      <c r="E1539" s="91"/>
      <c r="F1539" s="3"/>
      <c r="G1539" s="3"/>
      <c r="H1539" s="3"/>
      <c r="I1539" s="3"/>
      <c r="J1539" s="3"/>
      <c r="K1539" s="3"/>
      <c r="M1539" s="3"/>
    </row>
    <row r="1540" customHeight="1" spans="1:13">
      <c r="A1540" s="3"/>
      <c r="D1540" s="91"/>
      <c r="E1540" s="91"/>
      <c r="F1540" s="3"/>
      <c r="G1540" s="3"/>
      <c r="H1540" s="3"/>
      <c r="I1540" s="3"/>
      <c r="J1540" s="3"/>
      <c r="K1540" s="3"/>
      <c r="M1540" s="3"/>
    </row>
    <row r="1541" customHeight="1" spans="1:13">
      <c r="A1541" s="3"/>
      <c r="D1541" s="91"/>
      <c r="E1541" s="91"/>
      <c r="F1541" s="3"/>
      <c r="G1541" s="3"/>
      <c r="H1541" s="3"/>
      <c r="I1541" s="3"/>
      <c r="J1541" s="3"/>
      <c r="K1541" s="3"/>
      <c r="M1541" s="3"/>
    </row>
    <row r="1542" customHeight="1" spans="1:13">
      <c r="A1542" s="3"/>
      <c r="D1542" s="91"/>
      <c r="E1542" s="91"/>
      <c r="F1542" s="3"/>
      <c r="G1542" s="3"/>
      <c r="H1542" s="3"/>
      <c r="I1542" s="3"/>
      <c r="J1542" s="3"/>
      <c r="K1542" s="3"/>
      <c r="M1542" s="3"/>
    </row>
    <row r="1543" customHeight="1" spans="1:13">
      <c r="A1543" s="3"/>
      <c r="D1543" s="91"/>
      <c r="E1543" s="91"/>
      <c r="F1543" s="3"/>
      <c r="G1543" s="3"/>
      <c r="H1543" s="3"/>
      <c r="I1543" s="3"/>
      <c r="J1543" s="3"/>
      <c r="K1543" s="3"/>
      <c r="M1543" s="3"/>
    </row>
    <row r="1544" customHeight="1" spans="1:13">
      <c r="A1544" s="3"/>
      <c r="D1544" s="91"/>
      <c r="E1544" s="91"/>
      <c r="F1544" s="3"/>
      <c r="G1544" s="3"/>
      <c r="H1544" s="3"/>
      <c r="I1544" s="3"/>
      <c r="J1544" s="3"/>
      <c r="K1544" s="3"/>
      <c r="M1544" s="3"/>
    </row>
    <row r="1545" customHeight="1" spans="1:13">
      <c r="A1545" s="3"/>
      <c r="D1545" s="91"/>
      <c r="E1545" s="91"/>
      <c r="F1545" s="3"/>
      <c r="G1545" s="3"/>
      <c r="H1545" s="3"/>
      <c r="I1545" s="3"/>
      <c r="J1545" s="3"/>
      <c r="K1545" s="3"/>
      <c r="M1545" s="3"/>
    </row>
    <row r="1546" customHeight="1" spans="1:13">
      <c r="A1546" s="3"/>
      <c r="D1546" s="91"/>
      <c r="E1546" s="91"/>
      <c r="F1546" s="3"/>
      <c r="G1546" s="3"/>
      <c r="H1546" s="3"/>
      <c r="I1546" s="3"/>
      <c r="J1546" s="3"/>
      <c r="K1546" s="3"/>
      <c r="M1546" s="3"/>
    </row>
    <row r="1547" customHeight="1" spans="1:13">
      <c r="A1547" s="3"/>
      <c r="D1547" s="91"/>
      <c r="E1547" s="91"/>
      <c r="F1547" s="3"/>
      <c r="G1547" s="3"/>
      <c r="H1547" s="3"/>
      <c r="I1547" s="3"/>
      <c r="J1547" s="3"/>
      <c r="K1547" s="3"/>
      <c r="M1547" s="3"/>
    </row>
    <row r="1548" customHeight="1" spans="1:13">
      <c r="A1548" s="3"/>
      <c r="D1548" s="91"/>
      <c r="E1548" s="91"/>
      <c r="F1548" s="3"/>
      <c r="G1548" s="3"/>
      <c r="H1548" s="3"/>
      <c r="I1548" s="3"/>
      <c r="J1548" s="3"/>
      <c r="K1548" s="3"/>
      <c r="M1548" s="3"/>
    </row>
    <row r="1549" customHeight="1" spans="1:13">
      <c r="A1549" s="3"/>
      <c r="D1549" s="91"/>
      <c r="E1549" s="91"/>
      <c r="F1549" s="3"/>
      <c r="G1549" s="3"/>
      <c r="H1549" s="3"/>
      <c r="I1549" s="3"/>
      <c r="J1549" s="3"/>
      <c r="K1549" s="3"/>
      <c r="M1549" s="3"/>
    </row>
    <row r="1550" customHeight="1" spans="1:13">
      <c r="A1550" s="3"/>
      <c r="D1550" s="91"/>
      <c r="E1550" s="91"/>
      <c r="F1550" s="3"/>
      <c r="G1550" s="3"/>
      <c r="H1550" s="3"/>
      <c r="I1550" s="3"/>
      <c r="J1550" s="3"/>
      <c r="K1550" s="3"/>
      <c r="M1550" s="3"/>
    </row>
    <row r="1551" customHeight="1" spans="1:13">
      <c r="A1551" s="3"/>
      <c r="D1551" s="91"/>
      <c r="E1551" s="91"/>
      <c r="F1551" s="3"/>
      <c r="G1551" s="3"/>
      <c r="H1551" s="3"/>
      <c r="I1551" s="3"/>
      <c r="J1551" s="3"/>
      <c r="K1551" s="3"/>
      <c r="M1551" s="3"/>
    </row>
    <row r="1552" customHeight="1" spans="1:13">
      <c r="A1552" s="3"/>
      <c r="D1552" s="91"/>
      <c r="E1552" s="91"/>
      <c r="F1552" s="3"/>
      <c r="G1552" s="3"/>
      <c r="H1552" s="3"/>
      <c r="I1552" s="3"/>
      <c r="J1552" s="3"/>
      <c r="K1552" s="3"/>
      <c r="M1552" s="3"/>
    </row>
    <row r="1553" customHeight="1" spans="1:13">
      <c r="A1553" s="3"/>
      <c r="D1553" s="91"/>
      <c r="E1553" s="91"/>
      <c r="F1553" s="3"/>
      <c r="G1553" s="3"/>
      <c r="H1553" s="3"/>
      <c r="I1553" s="3"/>
      <c r="J1553" s="3"/>
      <c r="K1553" s="3"/>
      <c r="M1553" s="3"/>
    </row>
    <row r="1554" customHeight="1" spans="1:13">
      <c r="A1554" s="3"/>
      <c r="D1554" s="91"/>
      <c r="E1554" s="91"/>
      <c r="F1554" s="3"/>
      <c r="G1554" s="3"/>
      <c r="H1554" s="3"/>
      <c r="I1554" s="3"/>
      <c r="J1554" s="3"/>
      <c r="K1554" s="3"/>
      <c r="M1554" s="3"/>
    </row>
    <row r="1555" customHeight="1" spans="1:13">
      <c r="A1555" s="3"/>
      <c r="D1555" s="91"/>
      <c r="E1555" s="91"/>
      <c r="F1555" s="3"/>
      <c r="G1555" s="3"/>
      <c r="H1555" s="3"/>
      <c r="I1555" s="3"/>
      <c r="J1555" s="3"/>
      <c r="K1555" s="3"/>
      <c r="M1555" s="3"/>
    </row>
    <row r="1556" customHeight="1" spans="1:13">
      <c r="A1556" s="3"/>
      <c r="D1556" s="91"/>
      <c r="E1556" s="91"/>
      <c r="F1556" s="3"/>
      <c r="G1556" s="3"/>
      <c r="H1556" s="3"/>
      <c r="I1556" s="3"/>
      <c r="J1556" s="3"/>
      <c r="K1556" s="3"/>
      <c r="M1556" s="3"/>
    </row>
    <row r="1557" customHeight="1" spans="1:13">
      <c r="A1557" s="3"/>
      <c r="D1557" s="91"/>
      <c r="E1557" s="91"/>
      <c r="F1557" s="3"/>
      <c r="G1557" s="3"/>
      <c r="H1557" s="3"/>
      <c r="I1557" s="3"/>
      <c r="J1557" s="3"/>
      <c r="K1557" s="3"/>
      <c r="M1557" s="3"/>
    </row>
    <row r="1558" customHeight="1" spans="1:13">
      <c r="A1558" s="3"/>
      <c r="D1558" s="91"/>
      <c r="E1558" s="91"/>
      <c r="F1558" s="3"/>
      <c r="G1558" s="3"/>
      <c r="H1558" s="3"/>
      <c r="I1558" s="3"/>
      <c r="J1558" s="3"/>
      <c r="K1558" s="3"/>
      <c r="M1558" s="3"/>
    </row>
    <row r="1559" customHeight="1" spans="1:13">
      <c r="A1559" s="3"/>
      <c r="D1559" s="91"/>
      <c r="E1559" s="91"/>
      <c r="F1559" s="3"/>
      <c r="G1559" s="3"/>
      <c r="H1559" s="3"/>
      <c r="I1559" s="3"/>
      <c r="J1559" s="3"/>
      <c r="K1559" s="3"/>
      <c r="M1559" s="3"/>
    </row>
    <row r="1560" customHeight="1" spans="1:13">
      <c r="A1560" s="3"/>
      <c r="D1560" s="91"/>
      <c r="E1560" s="91"/>
      <c r="F1560" s="3"/>
      <c r="G1560" s="3"/>
      <c r="H1560" s="3"/>
      <c r="I1560" s="3"/>
      <c r="J1560" s="3"/>
      <c r="K1560" s="3"/>
      <c r="M1560" s="3"/>
    </row>
    <row r="1561" customHeight="1" spans="1:13">
      <c r="A1561" s="3"/>
      <c r="D1561" s="91"/>
      <c r="E1561" s="91"/>
      <c r="F1561" s="3"/>
      <c r="G1561" s="3"/>
      <c r="H1561" s="3"/>
      <c r="I1561" s="3"/>
      <c r="J1561" s="3"/>
      <c r="K1561" s="3"/>
      <c r="M1561" s="3"/>
    </row>
    <row r="1562" customHeight="1" spans="1:13">
      <c r="A1562" s="3"/>
      <c r="D1562" s="91"/>
      <c r="E1562" s="91"/>
      <c r="F1562" s="3"/>
      <c r="G1562" s="3"/>
      <c r="H1562" s="3"/>
      <c r="I1562" s="3"/>
      <c r="J1562" s="3"/>
      <c r="K1562" s="3"/>
      <c r="M1562" s="3"/>
    </row>
    <row r="1563" customHeight="1" spans="1:13">
      <c r="A1563" s="3"/>
      <c r="D1563" s="91"/>
      <c r="E1563" s="91"/>
      <c r="F1563" s="3"/>
      <c r="G1563" s="3"/>
      <c r="H1563" s="3"/>
      <c r="I1563" s="3"/>
      <c r="J1563" s="3"/>
      <c r="K1563" s="3"/>
      <c r="M1563" s="3"/>
    </row>
    <row r="1564" customHeight="1" spans="1:13">
      <c r="A1564" s="3"/>
      <c r="D1564" s="91"/>
      <c r="E1564" s="91"/>
      <c r="F1564" s="3"/>
      <c r="G1564" s="3"/>
      <c r="H1564" s="3"/>
      <c r="I1564" s="3"/>
      <c r="J1564" s="3"/>
      <c r="K1564" s="3"/>
      <c r="M1564" s="3"/>
    </row>
    <row r="1565" customHeight="1" spans="1:13">
      <c r="A1565" s="3"/>
      <c r="D1565" s="91"/>
      <c r="E1565" s="91"/>
      <c r="F1565" s="3"/>
      <c r="G1565" s="3"/>
      <c r="H1565" s="3"/>
      <c r="I1565" s="3"/>
      <c r="J1565" s="3"/>
      <c r="K1565" s="3"/>
      <c r="M1565" s="3"/>
    </row>
    <row r="1566" customHeight="1" spans="1:13">
      <c r="A1566" s="3"/>
      <c r="D1566" s="91"/>
      <c r="E1566" s="91"/>
      <c r="F1566" s="3"/>
      <c r="G1566" s="3"/>
      <c r="H1566" s="3"/>
      <c r="I1566" s="3"/>
      <c r="J1566" s="3"/>
      <c r="K1566" s="3"/>
      <c r="M1566" s="3"/>
    </row>
    <row r="1567" customHeight="1" spans="1:13">
      <c r="A1567" s="3"/>
      <c r="D1567" s="91"/>
      <c r="E1567" s="91"/>
      <c r="F1567" s="3"/>
      <c r="G1567" s="3"/>
      <c r="H1567" s="3"/>
      <c r="I1567" s="3"/>
      <c r="J1567" s="3"/>
      <c r="K1567" s="3"/>
      <c r="M1567" s="3"/>
    </row>
    <row r="1568" customHeight="1" spans="1:13">
      <c r="A1568" s="3"/>
      <c r="D1568" s="91"/>
      <c r="E1568" s="91"/>
      <c r="F1568" s="3"/>
      <c r="G1568" s="3"/>
      <c r="H1568" s="3"/>
      <c r="I1568" s="3"/>
      <c r="J1568" s="3"/>
      <c r="K1568" s="3"/>
      <c r="M1568" s="3"/>
    </row>
    <row r="1569" customHeight="1" spans="1:13">
      <c r="A1569" s="3"/>
      <c r="D1569" s="91"/>
      <c r="E1569" s="91"/>
      <c r="F1569" s="3"/>
      <c r="G1569" s="3"/>
      <c r="H1569" s="3"/>
      <c r="I1569" s="3"/>
      <c r="J1569" s="3"/>
      <c r="K1569" s="3"/>
      <c r="M1569" s="3"/>
    </row>
    <row r="1570" customHeight="1" spans="1:13">
      <c r="A1570" s="3"/>
      <c r="D1570" s="91"/>
      <c r="E1570" s="91"/>
      <c r="F1570" s="3"/>
      <c r="G1570" s="3"/>
      <c r="H1570" s="3"/>
      <c r="I1570" s="3"/>
      <c r="J1570" s="3"/>
      <c r="K1570" s="3"/>
      <c r="M1570" s="3"/>
    </row>
    <row r="1571" customHeight="1" spans="1:13">
      <c r="A1571" s="3"/>
      <c r="D1571" s="91"/>
      <c r="E1571" s="91"/>
      <c r="F1571" s="3"/>
      <c r="G1571" s="3"/>
      <c r="H1571" s="3"/>
      <c r="I1571" s="3"/>
      <c r="J1571" s="3"/>
      <c r="K1571" s="3"/>
      <c r="M1571" s="3"/>
    </row>
    <row r="1572" customHeight="1" spans="1:13">
      <c r="A1572" s="3"/>
      <c r="D1572" s="91"/>
      <c r="E1572" s="91"/>
      <c r="F1572" s="3"/>
      <c r="G1572" s="3"/>
      <c r="H1572" s="3"/>
      <c r="I1572" s="3"/>
      <c r="J1572" s="3"/>
      <c r="K1572" s="3"/>
      <c r="M1572" s="3"/>
    </row>
    <row r="1573" customHeight="1" spans="1:13">
      <c r="A1573" s="3"/>
      <c r="D1573" s="91"/>
      <c r="E1573" s="91"/>
      <c r="F1573" s="3"/>
      <c r="G1573" s="3"/>
      <c r="H1573" s="3"/>
      <c r="I1573" s="3"/>
      <c r="J1573" s="3"/>
      <c r="K1573" s="3"/>
      <c r="M1573" s="3"/>
    </row>
    <row r="1574" customHeight="1" spans="1:13">
      <c r="A1574" s="3"/>
      <c r="D1574" s="91"/>
      <c r="E1574" s="91"/>
      <c r="F1574" s="3"/>
      <c r="G1574" s="3"/>
      <c r="H1574" s="3"/>
      <c r="I1574" s="3"/>
      <c r="J1574" s="3"/>
      <c r="K1574" s="3"/>
      <c r="M1574" s="3"/>
    </row>
    <row r="1575" customHeight="1" spans="1:13">
      <c r="A1575" s="3"/>
      <c r="D1575" s="91"/>
      <c r="E1575" s="91"/>
      <c r="F1575" s="3"/>
      <c r="G1575" s="3"/>
      <c r="H1575" s="3"/>
      <c r="I1575" s="3"/>
      <c r="J1575" s="3"/>
      <c r="K1575" s="3"/>
      <c r="M1575" s="3"/>
    </row>
    <row r="1576" customHeight="1" spans="1:13">
      <c r="A1576" s="3"/>
      <c r="D1576" s="91"/>
      <c r="E1576" s="91"/>
      <c r="F1576" s="3"/>
      <c r="G1576" s="3"/>
      <c r="H1576" s="3"/>
      <c r="I1576" s="3"/>
      <c r="J1576" s="3"/>
      <c r="K1576" s="3"/>
      <c r="M1576" s="3"/>
    </row>
    <row r="1577" customHeight="1" spans="1:13">
      <c r="A1577" s="3"/>
      <c r="D1577" s="91"/>
      <c r="E1577" s="91"/>
      <c r="F1577" s="3"/>
      <c r="G1577" s="3"/>
      <c r="H1577" s="3"/>
      <c r="I1577" s="3"/>
      <c r="J1577" s="3"/>
      <c r="K1577" s="3"/>
      <c r="M1577" s="3"/>
    </row>
    <row r="1578" customHeight="1" spans="1:13">
      <c r="A1578" s="3"/>
      <c r="D1578" s="91"/>
      <c r="E1578" s="91"/>
      <c r="F1578" s="3"/>
      <c r="G1578" s="3"/>
      <c r="H1578" s="3"/>
      <c r="I1578" s="3"/>
      <c r="J1578" s="3"/>
      <c r="K1578" s="3"/>
      <c r="M1578" s="3"/>
    </row>
    <row r="1579" customHeight="1" spans="1:13">
      <c r="A1579" s="3"/>
      <c r="D1579" s="91"/>
      <c r="E1579" s="91"/>
      <c r="F1579" s="3"/>
      <c r="G1579" s="3"/>
      <c r="H1579" s="3"/>
      <c r="I1579" s="3"/>
      <c r="J1579" s="3"/>
      <c r="K1579" s="3"/>
      <c r="M1579" s="3"/>
    </row>
    <row r="1580" customHeight="1" spans="1:13">
      <c r="A1580" s="3"/>
      <c r="D1580" s="91"/>
      <c r="E1580" s="91"/>
      <c r="F1580" s="3"/>
      <c r="G1580" s="3"/>
      <c r="H1580" s="3"/>
      <c r="I1580" s="3"/>
      <c r="J1580" s="3"/>
      <c r="K1580" s="3"/>
      <c r="M1580" s="3"/>
    </row>
    <row r="1581" customHeight="1" spans="1:13">
      <c r="A1581" s="3"/>
      <c r="D1581" s="91"/>
      <c r="E1581" s="91"/>
      <c r="F1581" s="3"/>
      <c r="G1581" s="3"/>
      <c r="H1581" s="3"/>
      <c r="I1581" s="3"/>
      <c r="J1581" s="3"/>
      <c r="K1581" s="3"/>
      <c r="M1581" s="3"/>
    </row>
    <row r="1582" customHeight="1" spans="1:13">
      <c r="A1582" s="3"/>
      <c r="D1582" s="91"/>
      <c r="E1582" s="91"/>
      <c r="F1582" s="3"/>
      <c r="G1582" s="3"/>
      <c r="H1582" s="3"/>
      <c r="I1582" s="3"/>
      <c r="J1582" s="3"/>
      <c r="K1582" s="3"/>
      <c r="M1582" s="3"/>
    </row>
    <row r="1583" customHeight="1" spans="1:13">
      <c r="A1583" s="3"/>
      <c r="D1583" s="91"/>
      <c r="E1583" s="91"/>
      <c r="F1583" s="3"/>
      <c r="G1583" s="3"/>
      <c r="H1583" s="3"/>
      <c r="I1583" s="3"/>
      <c r="J1583" s="3"/>
      <c r="K1583" s="3"/>
      <c r="M1583" s="3"/>
    </row>
    <row r="1584" customHeight="1" spans="1:13">
      <c r="A1584" s="3"/>
      <c r="D1584" s="91"/>
      <c r="E1584" s="91"/>
      <c r="F1584" s="3"/>
      <c r="G1584" s="3"/>
      <c r="H1584" s="3"/>
      <c r="I1584" s="3"/>
      <c r="J1584" s="3"/>
      <c r="K1584" s="3"/>
      <c r="M1584" s="3"/>
    </row>
    <row r="1585" customHeight="1" spans="1:13">
      <c r="A1585" s="3"/>
      <c r="D1585" s="91"/>
      <c r="E1585" s="91"/>
      <c r="F1585" s="3"/>
      <c r="G1585" s="3"/>
      <c r="H1585" s="3"/>
      <c r="I1585" s="3"/>
      <c r="J1585" s="3"/>
      <c r="K1585" s="3"/>
      <c r="M1585" s="3"/>
    </row>
    <row r="1586" customHeight="1" spans="1:13">
      <c r="A1586" s="3"/>
      <c r="D1586" s="91"/>
      <c r="E1586" s="91"/>
      <c r="F1586" s="3"/>
      <c r="G1586" s="3"/>
      <c r="H1586" s="3"/>
      <c r="I1586" s="3"/>
      <c r="J1586" s="3"/>
      <c r="K1586" s="3"/>
      <c r="M1586" s="3"/>
    </row>
    <row r="1587" customHeight="1" spans="1:13">
      <c r="A1587" s="3"/>
      <c r="D1587" s="91"/>
      <c r="E1587" s="91"/>
      <c r="F1587" s="3"/>
      <c r="G1587" s="3"/>
      <c r="H1587" s="3"/>
      <c r="I1587" s="3"/>
      <c r="J1587" s="3"/>
      <c r="K1587" s="3"/>
      <c r="M1587" s="3"/>
    </row>
    <row r="1588" customHeight="1" spans="1:13">
      <c r="A1588" s="3"/>
      <c r="D1588" s="91"/>
      <c r="E1588" s="91"/>
      <c r="F1588" s="3"/>
      <c r="G1588" s="3"/>
      <c r="H1588" s="3"/>
      <c r="I1588" s="3"/>
      <c r="J1588" s="3"/>
      <c r="K1588" s="3"/>
      <c r="M1588" s="3"/>
    </row>
    <row r="1589" customHeight="1" spans="1:13">
      <c r="A1589" s="3"/>
      <c r="D1589" s="91"/>
      <c r="E1589" s="91"/>
      <c r="F1589" s="3"/>
      <c r="G1589" s="3"/>
      <c r="H1589" s="3"/>
      <c r="I1589" s="3"/>
      <c r="J1589" s="3"/>
      <c r="K1589" s="3"/>
      <c r="M1589" s="3"/>
    </row>
    <row r="1590" customHeight="1" spans="1:13">
      <c r="A1590" s="3"/>
      <c r="D1590" s="91"/>
      <c r="E1590" s="91"/>
      <c r="F1590" s="3"/>
      <c r="G1590" s="3"/>
      <c r="H1590" s="3"/>
      <c r="I1590" s="3"/>
      <c r="J1590" s="3"/>
      <c r="K1590" s="3"/>
      <c r="M1590" s="3"/>
    </row>
    <row r="1591" customHeight="1" spans="1:13">
      <c r="A1591" s="3"/>
      <c r="D1591" s="91"/>
      <c r="E1591" s="91"/>
      <c r="F1591" s="3"/>
      <c r="G1591" s="3"/>
      <c r="H1591" s="3"/>
      <c r="I1591" s="3"/>
      <c r="J1591" s="3"/>
      <c r="K1591" s="3"/>
      <c r="M1591" s="3"/>
    </row>
    <row r="1592" customHeight="1" spans="1:13">
      <c r="A1592" s="3"/>
      <c r="D1592" s="91"/>
      <c r="E1592" s="91"/>
      <c r="F1592" s="3"/>
      <c r="G1592" s="3"/>
      <c r="H1592" s="3"/>
      <c r="I1592" s="3"/>
      <c r="J1592" s="3"/>
      <c r="K1592" s="3"/>
      <c r="M1592" s="3"/>
    </row>
    <row r="1593" customHeight="1" spans="1:13">
      <c r="A1593" s="3"/>
      <c r="D1593" s="91"/>
      <c r="E1593" s="91"/>
      <c r="F1593" s="3"/>
      <c r="G1593" s="3"/>
      <c r="H1593" s="3"/>
      <c r="I1593" s="3"/>
      <c r="J1593" s="3"/>
      <c r="K1593" s="3"/>
      <c r="M1593" s="3"/>
    </row>
    <row r="1594" customHeight="1" spans="1:13">
      <c r="A1594" s="3"/>
      <c r="D1594" s="91"/>
      <c r="E1594" s="91"/>
      <c r="F1594" s="3"/>
      <c r="G1594" s="3"/>
      <c r="H1594" s="3"/>
      <c r="I1594" s="3"/>
      <c r="J1594" s="3"/>
      <c r="K1594" s="3"/>
      <c r="M1594" s="3"/>
    </row>
    <row r="1595" customHeight="1" spans="1:13">
      <c r="A1595" s="3"/>
      <c r="D1595" s="91"/>
      <c r="E1595" s="91"/>
      <c r="F1595" s="3"/>
      <c r="G1595" s="3"/>
      <c r="H1595" s="3"/>
      <c r="I1595" s="3"/>
      <c r="J1595" s="3"/>
      <c r="K1595" s="3"/>
      <c r="M1595" s="3"/>
    </row>
    <row r="1596" customHeight="1" spans="1:13">
      <c r="A1596" s="3"/>
      <c r="D1596" s="91"/>
      <c r="E1596" s="91"/>
      <c r="F1596" s="3"/>
      <c r="G1596" s="3"/>
      <c r="H1596" s="3"/>
      <c r="I1596" s="3"/>
      <c r="J1596" s="3"/>
      <c r="K1596" s="3"/>
      <c r="M1596" s="3"/>
    </row>
    <row r="1597" customHeight="1" spans="1:13">
      <c r="A1597" s="3"/>
      <c r="D1597" s="91"/>
      <c r="E1597" s="91"/>
      <c r="F1597" s="3"/>
      <c r="G1597" s="3"/>
      <c r="H1597" s="3"/>
      <c r="I1597" s="3"/>
      <c r="J1597" s="3"/>
      <c r="K1597" s="3"/>
      <c r="M1597" s="3"/>
    </row>
    <row r="1598" customHeight="1" spans="1:13">
      <c r="A1598" s="3"/>
      <c r="D1598" s="91"/>
      <c r="E1598" s="91"/>
      <c r="F1598" s="3"/>
      <c r="G1598" s="3"/>
      <c r="H1598" s="3"/>
      <c r="I1598" s="3"/>
      <c r="J1598" s="3"/>
      <c r="K1598" s="3"/>
      <c r="M1598" s="3"/>
    </row>
    <row r="1599" customHeight="1" spans="1:13">
      <c r="A1599" s="3"/>
      <c r="D1599" s="91"/>
      <c r="E1599" s="91"/>
      <c r="F1599" s="3"/>
      <c r="G1599" s="3"/>
      <c r="H1599" s="3"/>
      <c r="I1599" s="3"/>
      <c r="J1599" s="3"/>
      <c r="K1599" s="3"/>
      <c r="M1599" s="3"/>
    </row>
    <row r="1600" customHeight="1" spans="1:13">
      <c r="A1600" s="3"/>
      <c r="D1600" s="91"/>
      <c r="E1600" s="91"/>
      <c r="F1600" s="3"/>
      <c r="G1600" s="3"/>
      <c r="H1600" s="3"/>
      <c r="I1600" s="3"/>
      <c r="J1600" s="3"/>
      <c r="K1600" s="3"/>
      <c r="M1600" s="3"/>
    </row>
    <row r="1601" customHeight="1" spans="1:13">
      <c r="A1601" s="3"/>
      <c r="D1601" s="91"/>
      <c r="E1601" s="91"/>
      <c r="F1601" s="3"/>
      <c r="G1601" s="3"/>
      <c r="H1601" s="3"/>
      <c r="I1601" s="3"/>
      <c r="J1601" s="3"/>
      <c r="K1601" s="3"/>
      <c r="M1601" s="3"/>
    </row>
    <row r="1602" customHeight="1" spans="1:13">
      <c r="A1602" s="3"/>
      <c r="D1602" s="91"/>
      <c r="E1602" s="91"/>
      <c r="F1602" s="3"/>
      <c r="G1602" s="3"/>
      <c r="H1602" s="3"/>
      <c r="I1602" s="3"/>
      <c r="J1602" s="3"/>
      <c r="K1602" s="3"/>
      <c r="M1602" s="3"/>
    </row>
    <row r="1603" customHeight="1" spans="1:13">
      <c r="A1603" s="3"/>
      <c r="D1603" s="91"/>
      <c r="E1603" s="91"/>
      <c r="F1603" s="3"/>
      <c r="G1603" s="3"/>
      <c r="H1603" s="3"/>
      <c r="I1603" s="3"/>
      <c r="J1603" s="3"/>
      <c r="K1603" s="3"/>
      <c r="M1603" s="3"/>
    </row>
    <row r="1604" customHeight="1" spans="1:13">
      <c r="A1604" s="3"/>
      <c r="D1604" s="91"/>
      <c r="E1604" s="91"/>
      <c r="F1604" s="3"/>
      <c r="G1604" s="3"/>
      <c r="H1604" s="3"/>
      <c r="I1604" s="3"/>
      <c r="J1604" s="3"/>
      <c r="K1604" s="3"/>
      <c r="M1604" s="3"/>
    </row>
    <row r="1605" customHeight="1" spans="1:13">
      <c r="A1605" s="3"/>
      <c r="D1605" s="91"/>
      <c r="E1605" s="91"/>
      <c r="F1605" s="3"/>
      <c r="G1605" s="3"/>
      <c r="H1605" s="3"/>
      <c r="I1605" s="3"/>
      <c r="J1605" s="3"/>
      <c r="K1605" s="3"/>
      <c r="M1605" s="3"/>
    </row>
    <row r="1606" customHeight="1" spans="1:13">
      <c r="A1606" s="3"/>
      <c r="D1606" s="91"/>
      <c r="E1606" s="91"/>
      <c r="F1606" s="3"/>
      <c r="G1606" s="3"/>
      <c r="H1606" s="3"/>
      <c r="I1606" s="3"/>
      <c r="J1606" s="3"/>
      <c r="K1606" s="3"/>
      <c r="M1606" s="3"/>
    </row>
    <row r="1607" customHeight="1" spans="1:13">
      <c r="A1607" s="3"/>
      <c r="D1607" s="91"/>
      <c r="E1607" s="91"/>
      <c r="F1607" s="3"/>
      <c r="G1607" s="3"/>
      <c r="H1607" s="3"/>
      <c r="I1607" s="3"/>
      <c r="J1607" s="3"/>
      <c r="K1607" s="3"/>
      <c r="M1607" s="3"/>
    </row>
    <row r="1608" customHeight="1" spans="1:13">
      <c r="A1608" s="3"/>
      <c r="D1608" s="91"/>
      <c r="E1608" s="91"/>
      <c r="F1608" s="3"/>
      <c r="G1608" s="3"/>
      <c r="H1608" s="3"/>
      <c r="I1608" s="3"/>
      <c r="J1608" s="3"/>
      <c r="K1608" s="3"/>
      <c r="M1608" s="3"/>
    </row>
    <row r="1609" customHeight="1" spans="1:13">
      <c r="A1609" s="3"/>
      <c r="D1609" s="91"/>
      <c r="E1609" s="91"/>
      <c r="F1609" s="3"/>
      <c r="G1609" s="3"/>
      <c r="H1609" s="3"/>
      <c r="I1609" s="3"/>
      <c r="J1609" s="3"/>
      <c r="K1609" s="3"/>
      <c r="M1609" s="3"/>
    </row>
    <row r="1610" customHeight="1" spans="1:13">
      <c r="A1610" s="3"/>
      <c r="D1610" s="91"/>
      <c r="E1610" s="91"/>
      <c r="F1610" s="3"/>
      <c r="G1610" s="3"/>
      <c r="H1610" s="3"/>
      <c r="I1610" s="3"/>
      <c r="J1610" s="3"/>
      <c r="K1610" s="3"/>
      <c r="M1610" s="3"/>
    </row>
    <row r="1611" customHeight="1" spans="1:13">
      <c r="A1611" s="3"/>
      <c r="D1611" s="91"/>
      <c r="E1611" s="91"/>
      <c r="F1611" s="3"/>
      <c r="G1611" s="3"/>
      <c r="H1611" s="3"/>
      <c r="I1611" s="3"/>
      <c r="J1611" s="3"/>
      <c r="K1611" s="3"/>
      <c r="M1611" s="3"/>
    </row>
    <row r="1612" customHeight="1" spans="1:13">
      <c r="A1612" s="3"/>
      <c r="D1612" s="91"/>
      <c r="E1612" s="91"/>
      <c r="F1612" s="3"/>
      <c r="G1612" s="3"/>
      <c r="H1612" s="3"/>
      <c r="I1612" s="3"/>
      <c r="J1612" s="3"/>
      <c r="K1612" s="3"/>
      <c r="M1612" s="3"/>
    </row>
    <row r="1613" customHeight="1" spans="1:13">
      <c r="A1613" s="3"/>
      <c r="D1613" s="91"/>
      <c r="E1613" s="91"/>
      <c r="F1613" s="3"/>
      <c r="G1613" s="3"/>
      <c r="H1613" s="3"/>
      <c r="I1613" s="3"/>
      <c r="J1613" s="3"/>
      <c r="K1613" s="3"/>
      <c r="M1613" s="3"/>
    </row>
    <row r="1614" customHeight="1" spans="1:13">
      <c r="A1614" s="3"/>
      <c r="D1614" s="91"/>
      <c r="E1614" s="91"/>
      <c r="F1614" s="3"/>
      <c r="G1614" s="3"/>
      <c r="H1614" s="3"/>
      <c r="I1614" s="3"/>
      <c r="J1614" s="3"/>
      <c r="K1614" s="3"/>
      <c r="M1614" s="3"/>
    </row>
    <row r="1615" customHeight="1" spans="1:13">
      <c r="A1615" s="3"/>
      <c r="D1615" s="91"/>
      <c r="E1615" s="91"/>
      <c r="F1615" s="3"/>
      <c r="G1615" s="3"/>
      <c r="H1615" s="3"/>
      <c r="I1615" s="3"/>
      <c r="J1615" s="3"/>
      <c r="K1615" s="3"/>
      <c r="M1615" s="3"/>
    </row>
    <row r="1616" customHeight="1" spans="1:13">
      <c r="A1616" s="3"/>
      <c r="D1616" s="91"/>
      <c r="E1616" s="91"/>
      <c r="F1616" s="3"/>
      <c r="G1616" s="3"/>
      <c r="H1616" s="3"/>
      <c r="I1616" s="3"/>
      <c r="J1616" s="3"/>
      <c r="K1616" s="3"/>
      <c r="M1616" s="3"/>
    </row>
    <row r="1617" customHeight="1" spans="1:13">
      <c r="A1617" s="3"/>
      <c r="D1617" s="91"/>
      <c r="E1617" s="91"/>
      <c r="F1617" s="3"/>
      <c r="G1617" s="3"/>
      <c r="H1617" s="3"/>
      <c r="I1617" s="3"/>
      <c r="J1617" s="3"/>
      <c r="K1617" s="3"/>
      <c r="M1617" s="3"/>
    </row>
    <row r="1618" customHeight="1" spans="1:13">
      <c r="A1618" s="3"/>
      <c r="D1618" s="91"/>
      <c r="E1618" s="91"/>
      <c r="F1618" s="3"/>
      <c r="G1618" s="3"/>
      <c r="H1618" s="3"/>
      <c r="I1618" s="3"/>
      <c r="J1618" s="3"/>
      <c r="K1618" s="3"/>
      <c r="M1618" s="3"/>
    </row>
    <row r="1619" customHeight="1" spans="1:13">
      <c r="A1619" s="3"/>
      <c r="D1619" s="91"/>
      <c r="E1619" s="91"/>
      <c r="F1619" s="3"/>
      <c r="G1619" s="3"/>
      <c r="H1619" s="3"/>
      <c r="I1619" s="3"/>
      <c r="J1619" s="3"/>
      <c r="K1619" s="3"/>
      <c r="M1619" s="3"/>
    </row>
    <row r="1620" customHeight="1" spans="1:13">
      <c r="A1620" s="3"/>
      <c r="D1620" s="91"/>
      <c r="E1620" s="91"/>
      <c r="F1620" s="3"/>
      <c r="G1620" s="3"/>
      <c r="H1620" s="3"/>
      <c r="I1620" s="3"/>
      <c r="J1620" s="3"/>
      <c r="K1620" s="3"/>
      <c r="M1620" s="3"/>
    </row>
    <row r="1621" customHeight="1" spans="1:13">
      <c r="A1621" s="3"/>
      <c r="D1621" s="91"/>
      <c r="E1621" s="91"/>
      <c r="F1621" s="3"/>
      <c r="G1621" s="3"/>
      <c r="H1621" s="3"/>
      <c r="I1621" s="3"/>
      <c r="J1621" s="3"/>
      <c r="K1621" s="3"/>
      <c r="M1621" s="3"/>
    </row>
    <row r="1622" customHeight="1" spans="1:13">
      <c r="A1622" s="3"/>
      <c r="D1622" s="91"/>
      <c r="E1622" s="91"/>
      <c r="F1622" s="3"/>
      <c r="G1622" s="3"/>
      <c r="H1622" s="3"/>
      <c r="I1622" s="3"/>
      <c r="J1622" s="3"/>
      <c r="K1622" s="3"/>
      <c r="M1622" s="3"/>
    </row>
    <row r="1623" customHeight="1" spans="1:13">
      <c r="A1623" s="3"/>
      <c r="D1623" s="91"/>
      <c r="E1623" s="91"/>
      <c r="F1623" s="3"/>
      <c r="G1623" s="3"/>
      <c r="H1623" s="3"/>
      <c r="I1623" s="3"/>
      <c r="J1623" s="3"/>
      <c r="K1623" s="3"/>
      <c r="M1623" s="3"/>
    </row>
    <row r="1624" customHeight="1" spans="1:13">
      <c r="A1624" s="3"/>
      <c r="D1624" s="91"/>
      <c r="E1624" s="91"/>
      <c r="F1624" s="3"/>
      <c r="G1624" s="3"/>
      <c r="H1624" s="3"/>
      <c r="I1624" s="3"/>
      <c r="J1624" s="3"/>
      <c r="K1624" s="3"/>
      <c r="M1624" s="3"/>
    </row>
    <row r="1625" customHeight="1" spans="1:13">
      <c r="A1625" s="3"/>
      <c r="D1625" s="91"/>
      <c r="E1625" s="91"/>
      <c r="F1625" s="3"/>
      <c r="G1625" s="3"/>
      <c r="H1625" s="3"/>
      <c r="I1625" s="3"/>
      <c r="J1625" s="3"/>
      <c r="K1625" s="3"/>
      <c r="M1625" s="3"/>
    </row>
    <row r="1626" customHeight="1" spans="1:13">
      <c r="A1626" s="3"/>
      <c r="D1626" s="91"/>
      <c r="E1626" s="91"/>
      <c r="F1626" s="3"/>
      <c r="G1626" s="3"/>
      <c r="H1626" s="3"/>
      <c r="I1626" s="3"/>
      <c r="J1626" s="3"/>
      <c r="K1626" s="3"/>
      <c r="M1626" s="3"/>
    </row>
    <row r="1627" customHeight="1" spans="1:13">
      <c r="A1627" s="3"/>
      <c r="D1627" s="91"/>
      <c r="E1627" s="91"/>
      <c r="F1627" s="3"/>
      <c r="G1627" s="3"/>
      <c r="H1627" s="3"/>
      <c r="I1627" s="3"/>
      <c r="J1627" s="3"/>
      <c r="K1627" s="3"/>
      <c r="M1627" s="3"/>
    </row>
    <row r="1628" customHeight="1" spans="1:13">
      <c r="A1628" s="3"/>
      <c r="D1628" s="91"/>
      <c r="E1628" s="91"/>
      <c r="F1628" s="3"/>
      <c r="G1628" s="3"/>
      <c r="H1628" s="3"/>
      <c r="I1628" s="3"/>
      <c r="J1628" s="3"/>
      <c r="K1628" s="3"/>
      <c r="M1628" s="3"/>
    </row>
    <row r="1629" customHeight="1" spans="1:13">
      <c r="A1629" s="3"/>
      <c r="D1629" s="91"/>
      <c r="E1629" s="91"/>
      <c r="F1629" s="3"/>
      <c r="G1629" s="3"/>
      <c r="H1629" s="3"/>
      <c r="I1629" s="3"/>
      <c r="J1629" s="3"/>
      <c r="K1629" s="3"/>
      <c r="M1629" s="3"/>
    </row>
    <row r="1630" customHeight="1" spans="1:13">
      <c r="A1630" s="3"/>
      <c r="D1630" s="91"/>
      <c r="E1630" s="91"/>
      <c r="F1630" s="3"/>
      <c r="G1630" s="3"/>
      <c r="H1630" s="3"/>
      <c r="I1630" s="3"/>
      <c r="J1630" s="3"/>
      <c r="K1630" s="3"/>
      <c r="M1630" s="3"/>
    </row>
    <row r="1631" customHeight="1" spans="1:13">
      <c r="A1631" s="3"/>
      <c r="D1631" s="91"/>
      <c r="E1631" s="91"/>
      <c r="F1631" s="3"/>
      <c r="G1631" s="3"/>
      <c r="H1631" s="3"/>
      <c r="I1631" s="3"/>
      <c r="J1631" s="3"/>
      <c r="K1631" s="3"/>
      <c r="M1631" s="3"/>
    </row>
    <row r="1632" customHeight="1" spans="1:13">
      <c r="A1632" s="3"/>
      <c r="D1632" s="91"/>
      <c r="E1632" s="91"/>
      <c r="F1632" s="3"/>
      <c r="G1632" s="3"/>
      <c r="H1632" s="3"/>
      <c r="I1632" s="3"/>
      <c r="J1632" s="3"/>
      <c r="K1632" s="3"/>
      <c r="M1632" s="3"/>
    </row>
    <row r="1633" customHeight="1" spans="1:13">
      <c r="A1633" s="3"/>
      <c r="D1633" s="91"/>
      <c r="E1633" s="91"/>
      <c r="F1633" s="3"/>
      <c r="G1633" s="3"/>
      <c r="H1633" s="3"/>
      <c r="I1633" s="3"/>
      <c r="J1633" s="3"/>
      <c r="K1633" s="3"/>
      <c r="M1633" s="3"/>
    </row>
    <row r="1634" customHeight="1" spans="1:13">
      <c r="A1634" s="3"/>
      <c r="D1634" s="91"/>
      <c r="E1634" s="91"/>
      <c r="F1634" s="3"/>
      <c r="G1634" s="3"/>
      <c r="H1634" s="3"/>
      <c r="I1634" s="3"/>
      <c r="J1634" s="3"/>
      <c r="K1634" s="3"/>
      <c r="M1634" s="3"/>
    </row>
    <row r="1635" customHeight="1" spans="1:13">
      <c r="A1635" s="3"/>
      <c r="D1635" s="91"/>
      <c r="E1635" s="91"/>
      <c r="F1635" s="3"/>
      <c r="G1635" s="3"/>
      <c r="H1635" s="3"/>
      <c r="I1635" s="3"/>
      <c r="J1635" s="3"/>
      <c r="K1635" s="3"/>
      <c r="M1635" s="3"/>
    </row>
    <row r="1636" customHeight="1" spans="1:13">
      <c r="A1636" s="3"/>
      <c r="D1636" s="91"/>
      <c r="E1636" s="91"/>
      <c r="F1636" s="3"/>
      <c r="G1636" s="3"/>
      <c r="H1636" s="3"/>
      <c r="I1636" s="3"/>
      <c r="J1636" s="3"/>
      <c r="K1636" s="3"/>
      <c r="M1636" s="3"/>
    </row>
    <row r="1637" customHeight="1" spans="1:13">
      <c r="A1637" s="3"/>
      <c r="D1637" s="91"/>
      <c r="E1637" s="91"/>
      <c r="F1637" s="3"/>
      <c r="G1637" s="3"/>
      <c r="H1637" s="3"/>
      <c r="I1637" s="3"/>
      <c r="J1637" s="3"/>
      <c r="K1637" s="3"/>
      <c r="M1637" s="3"/>
    </row>
    <row r="1638" customHeight="1" spans="1:13">
      <c r="A1638" s="3"/>
      <c r="D1638" s="91"/>
      <c r="E1638" s="91"/>
      <c r="F1638" s="3"/>
      <c r="G1638" s="3"/>
      <c r="H1638" s="3"/>
      <c r="I1638" s="3"/>
      <c r="J1638" s="3"/>
      <c r="K1638" s="3"/>
      <c r="M1638" s="3"/>
    </row>
    <row r="1639" customHeight="1" spans="1:13">
      <c r="A1639" s="3"/>
      <c r="D1639" s="91"/>
      <c r="E1639" s="91"/>
      <c r="F1639" s="3"/>
      <c r="G1639" s="3"/>
      <c r="H1639" s="3"/>
      <c r="I1639" s="3"/>
      <c r="J1639" s="3"/>
      <c r="K1639" s="3"/>
      <c r="M1639" s="3"/>
    </row>
    <row r="1640" customHeight="1" spans="1:13">
      <c r="A1640" s="3"/>
      <c r="D1640" s="91"/>
      <c r="E1640" s="91"/>
      <c r="F1640" s="3"/>
      <c r="G1640" s="3"/>
      <c r="H1640" s="3"/>
      <c r="I1640" s="3"/>
      <c r="J1640" s="3"/>
      <c r="K1640" s="3"/>
      <c r="M1640" s="3"/>
    </row>
    <row r="1641" customHeight="1" spans="1:13">
      <c r="A1641" s="3"/>
      <c r="D1641" s="91"/>
      <c r="E1641" s="91"/>
      <c r="F1641" s="3"/>
      <c r="G1641" s="3"/>
      <c r="H1641" s="3"/>
      <c r="I1641" s="3"/>
      <c r="J1641" s="3"/>
      <c r="K1641" s="3"/>
      <c r="M1641" s="3"/>
    </row>
    <row r="1642" customHeight="1" spans="1:13">
      <c r="A1642" s="3"/>
      <c r="D1642" s="91"/>
      <c r="E1642" s="91"/>
      <c r="F1642" s="3"/>
      <c r="G1642" s="3"/>
      <c r="H1642" s="3"/>
      <c r="I1642" s="3"/>
      <c r="J1642" s="3"/>
      <c r="K1642" s="3"/>
      <c r="M1642" s="3"/>
    </row>
    <row r="1643" customHeight="1" spans="1:13">
      <c r="A1643" s="3"/>
      <c r="D1643" s="91"/>
      <c r="E1643" s="91"/>
      <c r="F1643" s="3"/>
      <c r="G1643" s="3"/>
      <c r="H1643" s="3"/>
      <c r="I1643" s="3"/>
      <c r="J1643" s="3"/>
      <c r="K1643" s="3"/>
      <c r="M1643" s="3"/>
    </row>
    <row r="1644" customHeight="1" spans="1:13">
      <c r="A1644" s="3"/>
      <c r="D1644" s="91"/>
      <c r="E1644" s="91"/>
      <c r="F1644" s="3"/>
      <c r="G1644" s="3"/>
      <c r="H1644" s="3"/>
      <c r="I1644" s="3"/>
      <c r="J1644" s="3"/>
      <c r="K1644" s="3"/>
      <c r="M1644" s="3"/>
    </row>
    <row r="1645" customHeight="1" spans="1:13">
      <c r="A1645" s="3"/>
      <c r="D1645" s="91"/>
      <c r="E1645" s="91"/>
      <c r="F1645" s="3"/>
      <c r="G1645" s="3"/>
      <c r="H1645" s="3"/>
      <c r="I1645" s="3"/>
      <c r="J1645" s="3"/>
      <c r="K1645" s="3"/>
      <c r="M1645" s="3"/>
    </row>
    <row r="1646" customHeight="1" spans="1:13">
      <c r="A1646" s="3"/>
      <c r="D1646" s="91"/>
      <c r="E1646" s="91"/>
      <c r="F1646" s="3"/>
      <c r="G1646" s="3"/>
      <c r="H1646" s="3"/>
      <c r="I1646" s="3"/>
      <c r="J1646" s="3"/>
      <c r="K1646" s="3"/>
      <c r="M1646" s="3"/>
    </row>
    <row r="1647" customHeight="1" spans="1:13">
      <c r="A1647" s="3"/>
      <c r="D1647" s="91"/>
      <c r="E1647" s="91"/>
      <c r="F1647" s="3"/>
      <c r="G1647" s="3"/>
      <c r="H1647" s="3"/>
      <c r="I1647" s="3"/>
      <c r="J1647" s="3"/>
      <c r="K1647" s="3"/>
      <c r="M1647" s="3"/>
    </row>
    <row r="1648" customHeight="1" spans="1:13">
      <c r="A1648" s="3"/>
      <c r="D1648" s="91"/>
      <c r="E1648" s="91"/>
      <c r="F1648" s="3"/>
      <c r="G1648" s="3"/>
      <c r="H1648" s="3"/>
      <c r="I1648" s="3"/>
      <c r="J1648" s="3"/>
      <c r="K1648" s="3"/>
      <c r="M1648" s="3"/>
    </row>
    <row r="1649" customHeight="1" spans="1:13">
      <c r="A1649" s="3"/>
      <c r="D1649" s="91"/>
      <c r="E1649" s="91"/>
      <c r="F1649" s="3"/>
      <c r="G1649" s="3"/>
      <c r="H1649" s="3"/>
      <c r="I1649" s="3"/>
      <c r="J1649" s="3"/>
      <c r="K1649" s="3"/>
      <c r="M1649" s="3"/>
    </row>
    <row r="1650" customHeight="1" spans="1:13">
      <c r="A1650" s="3"/>
      <c r="D1650" s="91"/>
      <c r="E1650" s="91"/>
      <c r="F1650" s="3"/>
      <c r="G1650" s="3"/>
      <c r="H1650" s="3"/>
      <c r="I1650" s="3"/>
      <c r="J1650" s="3"/>
      <c r="K1650" s="3"/>
      <c r="M1650" s="3"/>
    </row>
    <row r="1651" customHeight="1" spans="1:13">
      <c r="A1651" s="3"/>
      <c r="D1651" s="91"/>
      <c r="E1651" s="91"/>
      <c r="F1651" s="3"/>
      <c r="G1651" s="3"/>
      <c r="H1651" s="3"/>
      <c r="I1651" s="3"/>
      <c r="J1651" s="3"/>
      <c r="K1651" s="3"/>
      <c r="M1651" s="3"/>
    </row>
    <row r="1652" customHeight="1" spans="1:13">
      <c r="A1652" s="3"/>
      <c r="D1652" s="91"/>
      <c r="E1652" s="91"/>
      <c r="F1652" s="3"/>
      <c r="G1652" s="3"/>
      <c r="H1652" s="3"/>
      <c r="I1652" s="3"/>
      <c r="J1652" s="3"/>
      <c r="K1652" s="3"/>
      <c r="M1652" s="3"/>
    </row>
    <row r="1653" customHeight="1" spans="1:13">
      <c r="A1653" s="3"/>
      <c r="D1653" s="91"/>
      <c r="E1653" s="91"/>
      <c r="F1653" s="3"/>
      <c r="G1653" s="3"/>
      <c r="H1653" s="3"/>
      <c r="I1653" s="3"/>
      <c r="J1653" s="3"/>
      <c r="K1653" s="3"/>
      <c r="M1653" s="3"/>
    </row>
    <row r="1654" customHeight="1" spans="1:13">
      <c r="A1654" s="3"/>
      <c r="D1654" s="91"/>
      <c r="E1654" s="91"/>
      <c r="F1654" s="3"/>
      <c r="G1654" s="3"/>
      <c r="H1654" s="3"/>
      <c r="I1654" s="3"/>
      <c r="J1654" s="3"/>
      <c r="K1654" s="3"/>
      <c r="M1654" s="3"/>
    </row>
    <row r="1655" customHeight="1" spans="1:13">
      <c r="A1655" s="3"/>
      <c r="D1655" s="91"/>
      <c r="E1655" s="91"/>
      <c r="F1655" s="3"/>
      <c r="G1655" s="3"/>
      <c r="H1655" s="3"/>
      <c r="I1655" s="3"/>
      <c r="J1655" s="3"/>
      <c r="K1655" s="3"/>
      <c r="M1655" s="3"/>
    </row>
    <row r="1656" customHeight="1" spans="1:13">
      <c r="A1656" s="3"/>
      <c r="D1656" s="91"/>
      <c r="E1656" s="91"/>
      <c r="F1656" s="3"/>
      <c r="G1656" s="3"/>
      <c r="H1656" s="3"/>
      <c r="I1656" s="3"/>
      <c r="J1656" s="3"/>
      <c r="K1656" s="3"/>
      <c r="M1656" s="3"/>
    </row>
    <row r="1657" customHeight="1" spans="1:13">
      <c r="A1657" s="3"/>
      <c r="D1657" s="91"/>
      <c r="E1657" s="91"/>
      <c r="F1657" s="3"/>
      <c r="G1657" s="3"/>
      <c r="H1657" s="3"/>
      <c r="I1657" s="3"/>
      <c r="J1657" s="3"/>
      <c r="K1657" s="3"/>
      <c r="M1657" s="3"/>
    </row>
    <row r="1658" customHeight="1" spans="1:13">
      <c r="A1658" s="3"/>
      <c r="D1658" s="91"/>
      <c r="E1658" s="91"/>
      <c r="F1658" s="3"/>
      <c r="G1658" s="3"/>
      <c r="H1658" s="3"/>
      <c r="I1658" s="3"/>
      <c r="J1658" s="3"/>
      <c r="K1658" s="3"/>
      <c r="M1658" s="3"/>
    </row>
    <row r="1659" customHeight="1" spans="1:13">
      <c r="A1659" s="3"/>
      <c r="D1659" s="91"/>
      <c r="E1659" s="91"/>
      <c r="F1659" s="3"/>
      <c r="G1659" s="3"/>
      <c r="H1659" s="3"/>
      <c r="I1659" s="3"/>
      <c r="J1659" s="3"/>
      <c r="K1659" s="3"/>
      <c r="M1659" s="3"/>
    </row>
    <row r="1660" customHeight="1" spans="1:13">
      <c r="A1660" s="3"/>
      <c r="D1660" s="91"/>
      <c r="E1660" s="91"/>
      <c r="F1660" s="3"/>
      <c r="G1660" s="3"/>
      <c r="H1660" s="3"/>
      <c r="I1660" s="3"/>
      <c r="J1660" s="3"/>
      <c r="K1660" s="3"/>
      <c r="M1660" s="3"/>
    </row>
    <row r="1661" customHeight="1" spans="1:13">
      <c r="A1661" s="3"/>
      <c r="D1661" s="91"/>
      <c r="E1661" s="91"/>
      <c r="F1661" s="3"/>
      <c r="G1661" s="3"/>
      <c r="H1661" s="3"/>
      <c r="I1661" s="3"/>
      <c r="J1661" s="3"/>
      <c r="K1661" s="3"/>
      <c r="M1661" s="3"/>
    </row>
    <row r="1662" customHeight="1" spans="1:13">
      <c r="A1662" s="3"/>
      <c r="D1662" s="91"/>
      <c r="E1662" s="91"/>
      <c r="F1662" s="3"/>
      <c r="G1662" s="3"/>
      <c r="H1662" s="3"/>
      <c r="I1662" s="3"/>
      <c r="J1662" s="3"/>
      <c r="K1662" s="3"/>
      <c r="M1662" s="3"/>
    </row>
    <row r="1663" customHeight="1" spans="1:13">
      <c r="A1663" s="3"/>
      <c r="D1663" s="91"/>
      <c r="E1663" s="91"/>
      <c r="F1663" s="3"/>
      <c r="G1663" s="3"/>
      <c r="H1663" s="3"/>
      <c r="I1663" s="3"/>
      <c r="J1663" s="3"/>
      <c r="K1663" s="3"/>
      <c r="M1663" s="3"/>
    </row>
    <row r="1664" customHeight="1" spans="1:13">
      <c r="A1664" s="3"/>
      <c r="D1664" s="91"/>
      <c r="E1664" s="91"/>
      <c r="F1664" s="3"/>
      <c r="G1664" s="3"/>
      <c r="H1664" s="3"/>
      <c r="I1664" s="3"/>
      <c r="J1664" s="3"/>
      <c r="K1664" s="3"/>
      <c r="M1664" s="3"/>
    </row>
    <row r="1665" customHeight="1" spans="1:13">
      <c r="A1665" s="3"/>
      <c r="D1665" s="91"/>
      <c r="E1665" s="91"/>
      <c r="F1665" s="3"/>
      <c r="G1665" s="3"/>
      <c r="H1665" s="3"/>
      <c r="I1665" s="3"/>
      <c r="J1665" s="3"/>
      <c r="K1665" s="3"/>
      <c r="M1665" s="3"/>
    </row>
    <row r="1666" customHeight="1" spans="1:13">
      <c r="A1666" s="3"/>
      <c r="D1666" s="91"/>
      <c r="E1666" s="91"/>
      <c r="F1666" s="3"/>
      <c r="G1666" s="3"/>
      <c r="H1666" s="3"/>
      <c r="I1666" s="3"/>
      <c r="J1666" s="3"/>
      <c r="K1666" s="3"/>
      <c r="M1666" s="3"/>
    </row>
    <row r="1667" customHeight="1" spans="1:13">
      <c r="A1667" s="3"/>
      <c r="D1667" s="91"/>
      <c r="E1667" s="91"/>
      <c r="F1667" s="3"/>
      <c r="G1667" s="3"/>
      <c r="H1667" s="3"/>
      <c r="I1667" s="3"/>
      <c r="J1667" s="3"/>
      <c r="K1667" s="3"/>
      <c r="M1667" s="3"/>
    </row>
    <row r="1668" customHeight="1" spans="1:13">
      <c r="A1668" s="3"/>
      <c r="D1668" s="91"/>
      <c r="E1668" s="91"/>
      <c r="F1668" s="3"/>
      <c r="G1668" s="3"/>
      <c r="H1668" s="3"/>
      <c r="I1668" s="3"/>
      <c r="J1668" s="3"/>
      <c r="K1668" s="3"/>
      <c r="M1668" s="3"/>
    </row>
    <row r="1669" customHeight="1" spans="1:13">
      <c r="A1669" s="3"/>
      <c r="D1669" s="91"/>
      <c r="E1669" s="91"/>
      <c r="F1669" s="3"/>
      <c r="G1669" s="3"/>
      <c r="H1669" s="3"/>
      <c r="I1669" s="3"/>
      <c r="J1669" s="3"/>
      <c r="K1669" s="3"/>
      <c r="M1669" s="3"/>
    </row>
    <row r="1670" customHeight="1" spans="1:13">
      <c r="A1670" s="3"/>
      <c r="D1670" s="91"/>
      <c r="E1670" s="91"/>
      <c r="F1670" s="3"/>
      <c r="G1670" s="3"/>
      <c r="H1670" s="3"/>
      <c r="I1670" s="3"/>
      <c r="J1670" s="3"/>
      <c r="K1670" s="3"/>
      <c r="M1670" s="3"/>
    </row>
    <row r="1671" customHeight="1" spans="1:13">
      <c r="A1671" s="3"/>
      <c r="D1671" s="91"/>
      <c r="E1671" s="91"/>
      <c r="F1671" s="3"/>
      <c r="G1671" s="3"/>
      <c r="H1671" s="3"/>
      <c r="I1671" s="3"/>
      <c r="J1671" s="3"/>
      <c r="K1671" s="3"/>
      <c r="M1671" s="3"/>
    </row>
    <row r="1672" customHeight="1" spans="1:13">
      <c r="A1672" s="3"/>
      <c r="D1672" s="91"/>
      <c r="E1672" s="91"/>
      <c r="F1672" s="3"/>
      <c r="G1672" s="3"/>
      <c r="H1672" s="3"/>
      <c r="I1672" s="3"/>
      <c r="J1672" s="3"/>
      <c r="K1672" s="3"/>
      <c r="M1672" s="3"/>
    </row>
    <row r="1673" customHeight="1" spans="1:13">
      <c r="A1673" s="3"/>
      <c r="D1673" s="91"/>
      <c r="E1673" s="91"/>
      <c r="F1673" s="3"/>
      <c r="G1673" s="3"/>
      <c r="H1673" s="3"/>
      <c r="I1673" s="3"/>
      <c r="J1673" s="3"/>
      <c r="K1673" s="3"/>
      <c r="M1673" s="3"/>
    </row>
    <row r="1674" customHeight="1" spans="1:13">
      <c r="A1674" s="3"/>
      <c r="D1674" s="91"/>
      <c r="E1674" s="91"/>
      <c r="F1674" s="3"/>
      <c r="G1674" s="3"/>
      <c r="H1674" s="3"/>
      <c r="I1674" s="3"/>
      <c r="J1674" s="3"/>
      <c r="K1674" s="3"/>
      <c r="M1674" s="3"/>
    </row>
    <row r="1675" customHeight="1" spans="1:13">
      <c r="A1675" s="3"/>
      <c r="D1675" s="91"/>
      <c r="E1675" s="91"/>
      <c r="F1675" s="3"/>
      <c r="G1675" s="3"/>
      <c r="H1675" s="3"/>
      <c r="I1675" s="3"/>
      <c r="J1675" s="3"/>
      <c r="K1675" s="3"/>
      <c r="M1675" s="3"/>
    </row>
    <row r="1676" customHeight="1" spans="1:13">
      <c r="A1676" s="3"/>
      <c r="D1676" s="91"/>
      <c r="E1676" s="91"/>
      <c r="F1676" s="3"/>
      <c r="G1676" s="3"/>
      <c r="H1676" s="3"/>
      <c r="I1676" s="3"/>
      <c r="J1676" s="3"/>
      <c r="K1676" s="3"/>
      <c r="M1676" s="3"/>
    </row>
    <row r="1677" customHeight="1" spans="1:13">
      <c r="A1677" s="3"/>
      <c r="D1677" s="91"/>
      <c r="E1677" s="91"/>
      <c r="F1677" s="3"/>
      <c r="G1677" s="3"/>
      <c r="H1677" s="3"/>
      <c r="I1677" s="3"/>
      <c r="J1677" s="3"/>
      <c r="K1677" s="3"/>
      <c r="M1677" s="3"/>
    </row>
    <row r="1678" customHeight="1" spans="1:13">
      <c r="A1678" s="3"/>
      <c r="D1678" s="91"/>
      <c r="E1678" s="91"/>
      <c r="F1678" s="3"/>
      <c r="G1678" s="3"/>
      <c r="H1678" s="3"/>
      <c r="I1678" s="3"/>
      <c r="J1678" s="3"/>
      <c r="K1678" s="3"/>
      <c r="M1678" s="3"/>
    </row>
    <row r="1679" customHeight="1" spans="1:13">
      <c r="A1679" s="3"/>
      <c r="D1679" s="91"/>
      <c r="E1679" s="91"/>
      <c r="F1679" s="3"/>
      <c r="G1679" s="3"/>
      <c r="H1679" s="3"/>
      <c r="I1679" s="3"/>
      <c r="J1679" s="3"/>
      <c r="K1679" s="3"/>
      <c r="M1679" s="3"/>
    </row>
    <row r="1680" customHeight="1" spans="1:13">
      <c r="A1680" s="3"/>
      <c r="D1680" s="91"/>
      <c r="E1680" s="91"/>
      <c r="F1680" s="3"/>
      <c r="G1680" s="3"/>
      <c r="H1680" s="3"/>
      <c r="I1680" s="3"/>
      <c r="J1680" s="3"/>
      <c r="K1680" s="3"/>
      <c r="M1680" s="3"/>
    </row>
    <row r="1681" customHeight="1" spans="1:13">
      <c r="A1681" s="3"/>
      <c r="D1681" s="91"/>
      <c r="E1681" s="91"/>
      <c r="F1681" s="3"/>
      <c r="G1681" s="3"/>
      <c r="H1681" s="3"/>
      <c r="I1681" s="3"/>
      <c r="J1681" s="3"/>
      <c r="K1681" s="3"/>
      <c r="M1681" s="3"/>
    </row>
    <row r="1682" customHeight="1" spans="1:13">
      <c r="A1682" s="3"/>
      <c r="D1682" s="91"/>
      <c r="E1682" s="91"/>
      <c r="F1682" s="3"/>
      <c r="G1682" s="3"/>
      <c r="H1682" s="3"/>
      <c r="I1682" s="3"/>
      <c r="J1682" s="3"/>
      <c r="K1682" s="3"/>
      <c r="M1682" s="3"/>
    </row>
    <row r="1683" customHeight="1" spans="1:13">
      <c r="A1683" s="3"/>
      <c r="D1683" s="91"/>
      <c r="E1683" s="91"/>
      <c r="F1683" s="3"/>
      <c r="G1683" s="3"/>
      <c r="H1683" s="3"/>
      <c r="I1683" s="3"/>
      <c r="J1683" s="3"/>
      <c r="K1683" s="3"/>
      <c r="M1683" s="3"/>
    </row>
    <row r="1684" customHeight="1" spans="1:13">
      <c r="A1684" s="3"/>
      <c r="D1684" s="91"/>
      <c r="E1684" s="91"/>
      <c r="F1684" s="3"/>
      <c r="G1684" s="3"/>
      <c r="H1684" s="3"/>
      <c r="I1684" s="3"/>
      <c r="J1684" s="3"/>
      <c r="K1684" s="3"/>
      <c r="M1684" s="3"/>
    </row>
    <row r="1685" customHeight="1" spans="1:13">
      <c r="A1685" s="3"/>
      <c r="D1685" s="91"/>
      <c r="E1685" s="91"/>
      <c r="F1685" s="3"/>
      <c r="G1685" s="3"/>
      <c r="H1685" s="3"/>
      <c r="I1685" s="3"/>
      <c r="J1685" s="3"/>
      <c r="K1685" s="3"/>
      <c r="M1685" s="3"/>
    </row>
    <row r="1686" customHeight="1" spans="1:13">
      <c r="A1686" s="3"/>
      <c r="D1686" s="91"/>
      <c r="E1686" s="91"/>
      <c r="F1686" s="3"/>
      <c r="G1686" s="3"/>
      <c r="H1686" s="3"/>
      <c r="I1686" s="3"/>
      <c r="J1686" s="3"/>
      <c r="K1686" s="3"/>
      <c r="M1686" s="3"/>
    </row>
    <row r="1687" customHeight="1" spans="1:13">
      <c r="A1687" s="3"/>
      <c r="D1687" s="91"/>
      <c r="E1687" s="91"/>
      <c r="F1687" s="3"/>
      <c r="G1687" s="3"/>
      <c r="H1687" s="3"/>
      <c r="I1687" s="3"/>
      <c r="J1687" s="3"/>
      <c r="K1687" s="3"/>
      <c r="M1687" s="3"/>
    </row>
    <row r="1688" customHeight="1" spans="1:13">
      <c r="A1688" s="3"/>
      <c r="D1688" s="91"/>
      <c r="E1688" s="91"/>
      <c r="F1688" s="3"/>
      <c r="G1688" s="3"/>
      <c r="H1688" s="3"/>
      <c r="I1688" s="3"/>
      <c r="J1688" s="3"/>
      <c r="K1688" s="3"/>
      <c r="M1688" s="3"/>
    </row>
    <row r="1689" customHeight="1" spans="1:13">
      <c r="A1689" s="3"/>
      <c r="D1689" s="91"/>
      <c r="E1689" s="91"/>
      <c r="F1689" s="3"/>
      <c r="G1689" s="3"/>
      <c r="H1689" s="3"/>
      <c r="I1689" s="3"/>
      <c r="J1689" s="3"/>
      <c r="K1689" s="3"/>
      <c r="M1689" s="3"/>
    </row>
    <row r="1690" customHeight="1" spans="1:13">
      <c r="A1690" s="3"/>
      <c r="D1690" s="91"/>
      <c r="E1690" s="91"/>
      <c r="F1690" s="3"/>
      <c r="G1690" s="3"/>
      <c r="H1690" s="3"/>
      <c r="I1690" s="3"/>
      <c r="J1690" s="3"/>
      <c r="K1690" s="3"/>
      <c r="M1690" s="3"/>
    </row>
    <row r="1691" customHeight="1" spans="1:13">
      <c r="A1691" s="3"/>
      <c r="D1691" s="91"/>
      <c r="E1691" s="91"/>
      <c r="F1691" s="3"/>
      <c r="G1691" s="3"/>
      <c r="H1691" s="3"/>
      <c r="I1691" s="3"/>
      <c r="J1691" s="3"/>
      <c r="K1691" s="3"/>
      <c r="M1691" s="3"/>
    </row>
    <row r="1692" customHeight="1" spans="1:13">
      <c r="A1692" s="3"/>
      <c r="D1692" s="91"/>
      <c r="E1692" s="91"/>
      <c r="F1692" s="3"/>
      <c r="G1692" s="3"/>
      <c r="H1692" s="3"/>
      <c r="I1692" s="3"/>
      <c r="J1692" s="3"/>
      <c r="K1692" s="3"/>
      <c r="M1692" s="3"/>
    </row>
    <row r="1693" customHeight="1" spans="1:13">
      <c r="A1693" s="3"/>
      <c r="D1693" s="91"/>
      <c r="E1693" s="91"/>
      <c r="F1693" s="3"/>
      <c r="G1693" s="3"/>
      <c r="H1693" s="3"/>
      <c r="I1693" s="3"/>
      <c r="J1693" s="3"/>
      <c r="K1693" s="3"/>
      <c r="M1693" s="3"/>
    </row>
    <row r="1694" customHeight="1" spans="1:13">
      <c r="A1694" s="3"/>
      <c r="D1694" s="91"/>
      <c r="E1694" s="91"/>
      <c r="F1694" s="3"/>
      <c r="G1694" s="3"/>
      <c r="H1694" s="3"/>
      <c r="I1694" s="3"/>
      <c r="J1694" s="3"/>
      <c r="K1694" s="3"/>
      <c r="M1694" s="3"/>
    </row>
    <row r="1695" customHeight="1" spans="1:13">
      <c r="A1695" s="3"/>
      <c r="D1695" s="91"/>
      <c r="E1695" s="91"/>
      <c r="F1695" s="3"/>
      <c r="G1695" s="3"/>
      <c r="H1695" s="3"/>
      <c r="I1695" s="3"/>
      <c r="J1695" s="3"/>
      <c r="K1695" s="3"/>
      <c r="M1695" s="3"/>
    </row>
    <row r="1696" customHeight="1" spans="1:13">
      <c r="A1696" s="3"/>
      <c r="D1696" s="91"/>
      <c r="E1696" s="91"/>
      <c r="F1696" s="3"/>
      <c r="G1696" s="3"/>
      <c r="H1696" s="3"/>
      <c r="I1696" s="3"/>
      <c r="J1696" s="3"/>
      <c r="K1696" s="3"/>
      <c r="M1696" s="3"/>
    </row>
    <row r="1697" customHeight="1" spans="1:13">
      <c r="A1697" s="3"/>
      <c r="D1697" s="91"/>
      <c r="E1697" s="91"/>
      <c r="F1697" s="3"/>
      <c r="G1697" s="3"/>
      <c r="H1697" s="3"/>
      <c r="I1697" s="3"/>
      <c r="J1697" s="3"/>
      <c r="K1697" s="3"/>
      <c r="M1697" s="3"/>
    </row>
    <row r="1698" customHeight="1" spans="1:13">
      <c r="A1698" s="3"/>
      <c r="D1698" s="91"/>
      <c r="E1698" s="91"/>
      <c r="F1698" s="3"/>
      <c r="G1698" s="3"/>
      <c r="H1698" s="3"/>
      <c r="I1698" s="3"/>
      <c r="J1698" s="3"/>
      <c r="K1698" s="3"/>
      <c r="M1698" s="3"/>
    </row>
    <row r="1699" customHeight="1" spans="1:13">
      <c r="A1699" s="3"/>
      <c r="D1699" s="91"/>
      <c r="E1699" s="91"/>
      <c r="F1699" s="3"/>
      <c r="G1699" s="3"/>
      <c r="H1699" s="3"/>
      <c r="I1699" s="3"/>
      <c r="J1699" s="3"/>
      <c r="K1699" s="3"/>
      <c r="M1699" s="3"/>
    </row>
    <row r="1700" customHeight="1" spans="1:13">
      <c r="A1700" s="3"/>
      <c r="D1700" s="91"/>
      <c r="E1700" s="91"/>
      <c r="F1700" s="3"/>
      <c r="G1700" s="3"/>
      <c r="H1700" s="3"/>
      <c r="I1700" s="3"/>
      <c r="J1700" s="3"/>
      <c r="K1700" s="3"/>
      <c r="M1700" s="3"/>
    </row>
    <row r="1701" customHeight="1" spans="1:13">
      <c r="A1701" s="3"/>
      <c r="D1701" s="91"/>
      <c r="E1701" s="91"/>
      <c r="F1701" s="3"/>
      <c r="G1701" s="3"/>
      <c r="H1701" s="3"/>
      <c r="I1701" s="3"/>
      <c r="J1701" s="3"/>
      <c r="K1701" s="3"/>
      <c r="M1701" s="3"/>
    </row>
    <row r="1702" customHeight="1" spans="1:13">
      <c r="A1702" s="3"/>
      <c r="D1702" s="91"/>
      <c r="E1702" s="91"/>
      <c r="F1702" s="3"/>
      <c r="G1702" s="3"/>
      <c r="H1702" s="3"/>
      <c r="I1702" s="3"/>
      <c r="J1702" s="3"/>
      <c r="K1702" s="3"/>
      <c r="M1702" s="3"/>
    </row>
    <row r="1703" customHeight="1" spans="1:13">
      <c r="A1703" s="3"/>
      <c r="D1703" s="91"/>
      <c r="E1703" s="91"/>
      <c r="F1703" s="3"/>
      <c r="G1703" s="3"/>
      <c r="H1703" s="3"/>
      <c r="I1703" s="3"/>
      <c r="J1703" s="3"/>
      <c r="K1703" s="3"/>
      <c r="M1703" s="3"/>
    </row>
    <row r="1704" customHeight="1" spans="1:13">
      <c r="A1704" s="3"/>
      <c r="D1704" s="91"/>
      <c r="E1704" s="91"/>
      <c r="F1704" s="3"/>
      <c r="G1704" s="3"/>
      <c r="H1704" s="3"/>
      <c r="I1704" s="3"/>
      <c r="J1704" s="3"/>
      <c r="K1704" s="3"/>
      <c r="M1704" s="3"/>
    </row>
    <row r="1705" customHeight="1" spans="1:13">
      <c r="A1705" s="3"/>
      <c r="D1705" s="91"/>
      <c r="E1705" s="91"/>
      <c r="F1705" s="3"/>
      <c r="G1705" s="3"/>
      <c r="H1705" s="3"/>
      <c r="I1705" s="3"/>
      <c r="J1705" s="3"/>
      <c r="K1705" s="3"/>
      <c r="M1705" s="3"/>
    </row>
    <row r="1706" customHeight="1" spans="1:13">
      <c r="A1706" s="3"/>
      <c r="D1706" s="91"/>
      <c r="E1706" s="91"/>
      <c r="F1706" s="3"/>
      <c r="G1706" s="3"/>
      <c r="H1706" s="3"/>
      <c r="I1706" s="3"/>
      <c r="J1706" s="3"/>
      <c r="K1706" s="3"/>
      <c r="M1706" s="3"/>
    </row>
    <row r="1707" customHeight="1" spans="1:13">
      <c r="A1707" s="3"/>
      <c r="D1707" s="91"/>
      <c r="E1707" s="91"/>
      <c r="F1707" s="3"/>
      <c r="G1707" s="3"/>
      <c r="H1707" s="3"/>
      <c r="I1707" s="3"/>
      <c r="J1707" s="3"/>
      <c r="K1707" s="3"/>
      <c r="M1707" s="3"/>
    </row>
    <row r="1708" customHeight="1" spans="1:13">
      <c r="A1708" s="3"/>
      <c r="D1708" s="91"/>
      <c r="E1708" s="91"/>
      <c r="F1708" s="3"/>
      <c r="G1708" s="3"/>
      <c r="H1708" s="3"/>
      <c r="I1708" s="3"/>
      <c r="J1708" s="3"/>
      <c r="K1708" s="3"/>
      <c r="M1708" s="3"/>
    </row>
    <row r="1709" customHeight="1" spans="1:13">
      <c r="A1709" s="3"/>
      <c r="D1709" s="91"/>
      <c r="E1709" s="91"/>
      <c r="F1709" s="3"/>
      <c r="G1709" s="3"/>
      <c r="H1709" s="3"/>
      <c r="I1709" s="3"/>
      <c r="J1709" s="3"/>
      <c r="K1709" s="3"/>
      <c r="M1709" s="3"/>
    </row>
    <row r="1710" customHeight="1" spans="1:13">
      <c r="A1710" s="3"/>
      <c r="D1710" s="91"/>
      <c r="E1710" s="91"/>
      <c r="F1710" s="3"/>
      <c r="G1710" s="3"/>
      <c r="H1710" s="3"/>
      <c r="I1710" s="3"/>
      <c r="J1710" s="3"/>
      <c r="K1710" s="3"/>
      <c r="M1710" s="3"/>
    </row>
    <row r="1711" customHeight="1" spans="1:13">
      <c r="A1711" s="3"/>
      <c r="D1711" s="91"/>
      <c r="E1711" s="91"/>
      <c r="F1711" s="3"/>
      <c r="G1711" s="3"/>
      <c r="H1711" s="3"/>
      <c r="I1711" s="3"/>
      <c r="J1711" s="3"/>
      <c r="K1711" s="3"/>
      <c r="M1711" s="3"/>
    </row>
    <row r="1712" customHeight="1" spans="1:13">
      <c r="A1712" s="3"/>
      <c r="D1712" s="91"/>
      <c r="E1712" s="91"/>
      <c r="F1712" s="3"/>
      <c r="G1712" s="3"/>
      <c r="H1712" s="3"/>
      <c r="I1712" s="3"/>
      <c r="J1712" s="3"/>
      <c r="K1712" s="3"/>
      <c r="M1712" s="3"/>
    </row>
    <row r="1713" customHeight="1" spans="1:13">
      <c r="A1713" s="3"/>
      <c r="D1713" s="91"/>
      <c r="E1713" s="91"/>
      <c r="F1713" s="3"/>
      <c r="G1713" s="3"/>
      <c r="H1713" s="3"/>
      <c r="I1713" s="3"/>
      <c r="J1713" s="3"/>
      <c r="K1713" s="3"/>
      <c r="M1713" s="3"/>
    </row>
    <row r="1714" customHeight="1" spans="1:13">
      <c r="A1714" s="3"/>
      <c r="D1714" s="91"/>
      <c r="E1714" s="91"/>
      <c r="F1714" s="3"/>
      <c r="G1714" s="3"/>
      <c r="H1714" s="3"/>
      <c r="I1714" s="3"/>
      <c r="J1714" s="3"/>
      <c r="K1714" s="3"/>
      <c r="M1714" s="3"/>
    </row>
    <row r="1715" customHeight="1" spans="1:13">
      <c r="A1715" s="3"/>
      <c r="D1715" s="91"/>
      <c r="E1715" s="91"/>
      <c r="F1715" s="3"/>
      <c r="G1715" s="3"/>
      <c r="H1715" s="3"/>
      <c r="I1715" s="3"/>
      <c r="J1715" s="3"/>
      <c r="K1715" s="3"/>
      <c r="M1715" s="3"/>
    </row>
    <row r="1716" customHeight="1" spans="1:13">
      <c r="A1716" s="3"/>
      <c r="D1716" s="91"/>
      <c r="E1716" s="91"/>
      <c r="F1716" s="3"/>
      <c r="G1716" s="3"/>
      <c r="H1716" s="3"/>
      <c r="I1716" s="3"/>
      <c r="J1716" s="3"/>
      <c r="K1716" s="3"/>
      <c r="M1716" s="3"/>
    </row>
    <row r="1717" customHeight="1" spans="1:13">
      <c r="A1717" s="3"/>
      <c r="D1717" s="91"/>
      <c r="E1717" s="91"/>
      <c r="F1717" s="3"/>
      <c r="G1717" s="3"/>
      <c r="H1717" s="3"/>
      <c r="I1717" s="3"/>
      <c r="J1717" s="3"/>
      <c r="K1717" s="3"/>
      <c r="M1717" s="3"/>
    </row>
    <row r="1718" customHeight="1" spans="1:13">
      <c r="A1718" s="3"/>
      <c r="D1718" s="91"/>
      <c r="E1718" s="91"/>
      <c r="F1718" s="3"/>
      <c r="G1718" s="3"/>
      <c r="H1718" s="3"/>
      <c r="I1718" s="3"/>
      <c r="J1718" s="3"/>
      <c r="K1718" s="3"/>
      <c r="M1718" s="3"/>
    </row>
    <row r="1719" customHeight="1" spans="1:13">
      <c r="A1719" s="3"/>
      <c r="D1719" s="91"/>
      <c r="E1719" s="91"/>
      <c r="F1719" s="3"/>
      <c r="G1719" s="3"/>
      <c r="H1719" s="3"/>
      <c r="I1719" s="3"/>
      <c r="J1719" s="3"/>
      <c r="K1719" s="3"/>
      <c r="M1719" s="3"/>
    </row>
    <row r="1720" customHeight="1" spans="1:13">
      <c r="A1720" s="3"/>
      <c r="D1720" s="91"/>
      <c r="E1720" s="91"/>
      <c r="F1720" s="3"/>
      <c r="G1720" s="3"/>
      <c r="H1720" s="3"/>
      <c r="I1720" s="3"/>
      <c r="J1720" s="3"/>
      <c r="K1720" s="3"/>
      <c r="M1720" s="3"/>
    </row>
    <row r="1721" customHeight="1" spans="1:13">
      <c r="A1721" s="3"/>
      <c r="D1721" s="91"/>
      <c r="E1721" s="91"/>
      <c r="F1721" s="3"/>
      <c r="G1721" s="3"/>
      <c r="H1721" s="3"/>
      <c r="I1721" s="3"/>
      <c r="J1721" s="3"/>
      <c r="K1721" s="3"/>
      <c r="M1721" s="3"/>
    </row>
    <row r="1722" customHeight="1" spans="1:13">
      <c r="A1722" s="3"/>
      <c r="D1722" s="91"/>
      <c r="E1722" s="91"/>
      <c r="F1722" s="3"/>
      <c r="G1722" s="3"/>
      <c r="H1722" s="3"/>
      <c r="I1722" s="3"/>
      <c r="J1722" s="3"/>
      <c r="K1722" s="3"/>
      <c r="M1722" s="3"/>
    </row>
    <row r="1723" customHeight="1" spans="1:13">
      <c r="A1723" s="3"/>
      <c r="D1723" s="91"/>
      <c r="E1723" s="91"/>
      <c r="F1723" s="3"/>
      <c r="G1723" s="3"/>
      <c r="H1723" s="3"/>
      <c r="I1723" s="3"/>
      <c r="J1723" s="3"/>
      <c r="K1723" s="3"/>
      <c r="M1723" s="3"/>
    </row>
    <row r="1724" customHeight="1" spans="1:13">
      <c r="A1724" s="3"/>
      <c r="D1724" s="91"/>
      <c r="E1724" s="91"/>
      <c r="F1724" s="3"/>
      <c r="G1724" s="3"/>
      <c r="H1724" s="3"/>
      <c r="I1724" s="3"/>
      <c r="J1724" s="3"/>
      <c r="K1724" s="3"/>
      <c r="M1724" s="3"/>
    </row>
    <row r="1725" customHeight="1" spans="1:13">
      <c r="A1725" s="3"/>
      <c r="D1725" s="91"/>
      <c r="E1725" s="91"/>
      <c r="F1725" s="3"/>
      <c r="G1725" s="3"/>
      <c r="H1725" s="3"/>
      <c r="I1725" s="3"/>
      <c r="J1725" s="3"/>
      <c r="K1725" s="3"/>
      <c r="M1725" s="3"/>
    </row>
    <row r="1726" customHeight="1" spans="1:13">
      <c r="A1726" s="3"/>
      <c r="D1726" s="91"/>
      <c r="E1726" s="91"/>
      <c r="F1726" s="3"/>
      <c r="G1726" s="3"/>
      <c r="H1726" s="3"/>
      <c r="I1726" s="3"/>
      <c r="J1726" s="3"/>
      <c r="K1726" s="3"/>
      <c r="M1726" s="3"/>
    </row>
    <row r="1727" customHeight="1" spans="1:13">
      <c r="A1727" s="3"/>
      <c r="D1727" s="91"/>
      <c r="E1727" s="91"/>
      <c r="F1727" s="3"/>
      <c r="G1727" s="3"/>
      <c r="H1727" s="3"/>
      <c r="I1727" s="3"/>
      <c r="J1727" s="3"/>
      <c r="K1727" s="3"/>
      <c r="M1727" s="3"/>
    </row>
    <row r="1728" customHeight="1" spans="1:13">
      <c r="A1728" s="3"/>
      <c r="D1728" s="91"/>
      <c r="E1728" s="91"/>
      <c r="F1728" s="3"/>
      <c r="G1728" s="3"/>
      <c r="H1728" s="3"/>
      <c r="I1728" s="3"/>
      <c r="J1728" s="3"/>
      <c r="K1728" s="3"/>
      <c r="M1728" s="3"/>
    </row>
    <row r="1729" customHeight="1" spans="1:13">
      <c r="A1729" s="3"/>
      <c r="D1729" s="91"/>
      <c r="E1729" s="91"/>
      <c r="F1729" s="3"/>
      <c r="G1729" s="3"/>
      <c r="H1729" s="3"/>
      <c r="I1729" s="3"/>
      <c r="J1729" s="3"/>
      <c r="K1729" s="3"/>
      <c r="M1729" s="3"/>
    </row>
    <row r="1730" customHeight="1" spans="1:13">
      <c r="A1730" s="3"/>
      <c r="D1730" s="91"/>
      <c r="E1730" s="91"/>
      <c r="F1730" s="3"/>
      <c r="G1730" s="3"/>
      <c r="H1730" s="3"/>
      <c r="I1730" s="3"/>
      <c r="J1730" s="3"/>
      <c r="K1730" s="3"/>
      <c r="M1730" s="3"/>
    </row>
    <row r="1731" customHeight="1" spans="1:13">
      <c r="A1731" s="3"/>
      <c r="D1731" s="91"/>
      <c r="E1731" s="91"/>
      <c r="F1731" s="3"/>
      <c r="G1731" s="3"/>
      <c r="H1731" s="3"/>
      <c r="I1731" s="3"/>
      <c r="J1731" s="3"/>
      <c r="K1731" s="3"/>
      <c r="M1731" s="3"/>
    </row>
    <row r="1732" customHeight="1" spans="1:13">
      <c r="A1732" s="3"/>
      <c r="D1732" s="91"/>
      <c r="E1732" s="91"/>
      <c r="F1732" s="3"/>
      <c r="G1732" s="3"/>
      <c r="H1732" s="3"/>
      <c r="I1732" s="3"/>
      <c r="J1732" s="3"/>
      <c r="K1732" s="3"/>
      <c r="M1732" s="3"/>
    </row>
    <row r="1733" customHeight="1" spans="1:13">
      <c r="A1733" s="3"/>
      <c r="D1733" s="91"/>
      <c r="E1733" s="91"/>
      <c r="F1733" s="3"/>
      <c r="G1733" s="3"/>
      <c r="H1733" s="3"/>
      <c r="I1733" s="3"/>
      <c r="J1733" s="3"/>
      <c r="K1733" s="3"/>
      <c r="M1733" s="3"/>
    </row>
    <row r="1734" customHeight="1" spans="1:13">
      <c r="A1734" s="3"/>
      <c r="D1734" s="91"/>
      <c r="E1734" s="91"/>
      <c r="F1734" s="3"/>
      <c r="G1734" s="3"/>
      <c r="H1734" s="3"/>
      <c r="I1734" s="3"/>
      <c r="J1734" s="3"/>
      <c r="K1734" s="3"/>
      <c r="M1734" s="3"/>
    </row>
    <row r="1735" customHeight="1" spans="1:13">
      <c r="A1735" s="3"/>
      <c r="D1735" s="91"/>
      <c r="E1735" s="91"/>
      <c r="F1735" s="3"/>
      <c r="G1735" s="3"/>
      <c r="H1735" s="3"/>
      <c r="I1735" s="3"/>
      <c r="J1735" s="3"/>
      <c r="K1735" s="3"/>
      <c r="M1735" s="3"/>
    </row>
    <row r="1736" customHeight="1" spans="1:13">
      <c r="A1736" s="3"/>
      <c r="D1736" s="91"/>
      <c r="E1736" s="91"/>
      <c r="F1736" s="3"/>
      <c r="G1736" s="3"/>
      <c r="H1736" s="3"/>
      <c r="I1736" s="3"/>
      <c r="J1736" s="3"/>
      <c r="K1736" s="3"/>
      <c r="M1736" s="3"/>
    </row>
    <row r="1737" customHeight="1" spans="1:13">
      <c r="A1737" s="3"/>
      <c r="D1737" s="91"/>
      <c r="E1737" s="91"/>
      <c r="F1737" s="3"/>
      <c r="G1737" s="3"/>
      <c r="H1737" s="3"/>
      <c r="I1737" s="3"/>
      <c r="J1737" s="3"/>
      <c r="K1737" s="3"/>
      <c r="M1737" s="3"/>
    </row>
    <row r="1738" customHeight="1" spans="1:13">
      <c r="A1738" s="3"/>
      <c r="D1738" s="91"/>
      <c r="E1738" s="91"/>
      <c r="F1738" s="3"/>
      <c r="G1738" s="3"/>
      <c r="H1738" s="3"/>
      <c r="I1738" s="3"/>
      <c r="J1738" s="3"/>
      <c r="K1738" s="3"/>
      <c r="M1738" s="3"/>
    </row>
    <row r="1739" customHeight="1" spans="1:13">
      <c r="A1739" s="3"/>
      <c r="D1739" s="91"/>
      <c r="E1739" s="91"/>
      <c r="F1739" s="3"/>
      <c r="G1739" s="3"/>
      <c r="H1739" s="3"/>
      <c r="I1739" s="3"/>
      <c r="J1739" s="3"/>
      <c r="K1739" s="3"/>
      <c r="M1739" s="3"/>
    </row>
    <row r="1740" customHeight="1" spans="1:13">
      <c r="A1740" s="3"/>
      <c r="D1740" s="91"/>
      <c r="E1740" s="91"/>
      <c r="F1740" s="3"/>
      <c r="G1740" s="3"/>
      <c r="H1740" s="3"/>
      <c r="I1740" s="3"/>
      <c r="J1740" s="3"/>
      <c r="K1740" s="3"/>
      <c r="M1740" s="3"/>
    </row>
    <row r="1741" customHeight="1" spans="1:13">
      <c r="A1741" s="3"/>
      <c r="D1741" s="91"/>
      <c r="E1741" s="91"/>
      <c r="F1741" s="3"/>
      <c r="G1741" s="3"/>
      <c r="H1741" s="3"/>
      <c r="I1741" s="3"/>
      <c r="J1741" s="3"/>
      <c r="K1741" s="3"/>
      <c r="M1741" s="3"/>
    </row>
    <row r="1742" customHeight="1" spans="1:13">
      <c r="A1742" s="3"/>
      <c r="D1742" s="91"/>
      <c r="E1742" s="91"/>
      <c r="F1742" s="3"/>
      <c r="G1742" s="3"/>
      <c r="H1742" s="3"/>
      <c r="I1742" s="3"/>
      <c r="J1742" s="3"/>
      <c r="K1742" s="3"/>
      <c r="M1742" s="3"/>
    </row>
    <row r="1743" customHeight="1" spans="1:13">
      <c r="A1743" s="3"/>
      <c r="D1743" s="91"/>
      <c r="E1743" s="91"/>
      <c r="F1743" s="3"/>
      <c r="G1743" s="3"/>
      <c r="H1743" s="3"/>
      <c r="I1743" s="3"/>
      <c r="J1743" s="3"/>
      <c r="K1743" s="3"/>
      <c r="M1743" s="3"/>
    </row>
    <row r="1744" customHeight="1" spans="1:13">
      <c r="A1744" s="3"/>
      <c r="D1744" s="91"/>
      <c r="E1744" s="91"/>
      <c r="F1744" s="3"/>
      <c r="G1744" s="3"/>
      <c r="H1744" s="3"/>
      <c r="I1744" s="3"/>
      <c r="J1744" s="3"/>
      <c r="K1744" s="3"/>
      <c r="M1744" s="3"/>
    </row>
    <row r="1745" customHeight="1" spans="1:13">
      <c r="A1745" s="3"/>
      <c r="D1745" s="91"/>
      <c r="E1745" s="91"/>
      <c r="F1745" s="3"/>
      <c r="G1745" s="3"/>
      <c r="H1745" s="3"/>
      <c r="I1745" s="3"/>
      <c r="J1745" s="3"/>
      <c r="K1745" s="3"/>
      <c r="M1745" s="3"/>
    </row>
    <row r="1746" customHeight="1" spans="1:13">
      <c r="A1746" s="3"/>
      <c r="D1746" s="91"/>
      <c r="E1746" s="91"/>
      <c r="F1746" s="3"/>
      <c r="G1746" s="3"/>
      <c r="H1746" s="3"/>
      <c r="I1746" s="3"/>
      <c r="J1746" s="3"/>
      <c r="K1746" s="3"/>
      <c r="M1746" s="3"/>
    </row>
    <row r="1747" customHeight="1" spans="1:13">
      <c r="A1747" s="3"/>
      <c r="D1747" s="91"/>
      <c r="E1747" s="91"/>
      <c r="F1747" s="3"/>
      <c r="G1747" s="3"/>
      <c r="H1747" s="3"/>
      <c r="I1747" s="3"/>
      <c r="J1747" s="3"/>
      <c r="K1747" s="3"/>
      <c r="M1747" s="3"/>
    </row>
    <row r="1748" customHeight="1" spans="1:13">
      <c r="A1748" s="3"/>
      <c r="D1748" s="91"/>
      <c r="E1748" s="91"/>
      <c r="F1748" s="3"/>
      <c r="G1748" s="3"/>
      <c r="H1748" s="3"/>
      <c r="I1748" s="3"/>
      <c r="J1748" s="3"/>
      <c r="K1748" s="3"/>
      <c r="M1748" s="3"/>
    </row>
    <row r="1749" customHeight="1" spans="1:13">
      <c r="A1749" s="3"/>
      <c r="D1749" s="91"/>
      <c r="E1749" s="91"/>
      <c r="F1749" s="3"/>
      <c r="G1749" s="3"/>
      <c r="H1749" s="3"/>
      <c r="I1749" s="3"/>
      <c r="J1749" s="3"/>
      <c r="K1749" s="3"/>
      <c r="M1749" s="3"/>
    </row>
    <row r="1750" customHeight="1" spans="1:13">
      <c r="A1750" s="3"/>
      <c r="D1750" s="91"/>
      <c r="E1750" s="91"/>
      <c r="F1750" s="3"/>
      <c r="G1750" s="3"/>
      <c r="H1750" s="3"/>
      <c r="I1750" s="3"/>
      <c r="J1750" s="3"/>
      <c r="K1750" s="3"/>
      <c r="M1750" s="3"/>
    </row>
    <row r="1751" customHeight="1" spans="1:13">
      <c r="A1751" s="3"/>
      <c r="D1751" s="91"/>
      <c r="E1751" s="91"/>
      <c r="F1751" s="3"/>
      <c r="G1751" s="3"/>
      <c r="H1751" s="3"/>
      <c r="I1751" s="3"/>
      <c r="J1751" s="3"/>
      <c r="K1751" s="3"/>
      <c r="M1751" s="3"/>
    </row>
    <row r="1752" customHeight="1" spans="1:13">
      <c r="A1752" s="3"/>
      <c r="D1752" s="91"/>
      <c r="E1752" s="91"/>
      <c r="F1752" s="3"/>
      <c r="G1752" s="3"/>
      <c r="H1752" s="3"/>
      <c r="I1752" s="3"/>
      <c r="J1752" s="3"/>
      <c r="K1752" s="3"/>
      <c r="M1752" s="3"/>
    </row>
    <row r="1753" customHeight="1" spans="1:13">
      <c r="A1753" s="3"/>
      <c r="D1753" s="91"/>
      <c r="E1753" s="91"/>
      <c r="F1753" s="3"/>
      <c r="G1753" s="3"/>
      <c r="H1753" s="3"/>
      <c r="I1753" s="3"/>
      <c r="J1753" s="3"/>
      <c r="K1753" s="3"/>
      <c r="M1753" s="3"/>
    </row>
    <row r="1754" customHeight="1" spans="1:13">
      <c r="A1754" s="3"/>
      <c r="D1754" s="91"/>
      <c r="E1754" s="91"/>
      <c r="F1754" s="3"/>
      <c r="G1754" s="3"/>
      <c r="H1754" s="3"/>
      <c r="I1754" s="3"/>
      <c r="J1754" s="3"/>
      <c r="K1754" s="3"/>
      <c r="M1754" s="3"/>
    </row>
    <row r="1755" customHeight="1" spans="1:13">
      <c r="A1755" s="3"/>
      <c r="D1755" s="91"/>
      <c r="E1755" s="91"/>
      <c r="F1755" s="3"/>
      <c r="G1755" s="3"/>
      <c r="H1755" s="3"/>
      <c r="I1755" s="3"/>
      <c r="J1755" s="3"/>
      <c r="K1755" s="3"/>
      <c r="M1755" s="3"/>
    </row>
    <row r="1756" customHeight="1" spans="1:13">
      <c r="A1756" s="3"/>
      <c r="D1756" s="91"/>
      <c r="E1756" s="91"/>
      <c r="F1756" s="3"/>
      <c r="G1756" s="3"/>
      <c r="H1756" s="3"/>
      <c r="I1756" s="3"/>
      <c r="J1756" s="3"/>
      <c r="K1756" s="3"/>
      <c r="M1756" s="3"/>
    </row>
    <row r="1757" customHeight="1" spans="1:13">
      <c r="A1757" s="3"/>
      <c r="D1757" s="91"/>
      <c r="E1757" s="91"/>
      <c r="F1757" s="3"/>
      <c r="G1757" s="3"/>
      <c r="H1757" s="3"/>
      <c r="I1757" s="3"/>
      <c r="J1757" s="3"/>
      <c r="K1757" s="3"/>
      <c r="M1757" s="3"/>
    </row>
    <row r="1758" customHeight="1" spans="1:13">
      <c r="A1758" s="3"/>
      <c r="D1758" s="91"/>
      <c r="E1758" s="91"/>
      <c r="F1758" s="3"/>
      <c r="G1758" s="3"/>
      <c r="H1758" s="3"/>
      <c r="I1758" s="3"/>
      <c r="J1758" s="3"/>
      <c r="K1758" s="3"/>
      <c r="M1758" s="3"/>
    </row>
    <row r="1759" customHeight="1" spans="1:13">
      <c r="A1759" s="3"/>
      <c r="D1759" s="91"/>
      <c r="E1759" s="91"/>
      <c r="F1759" s="3"/>
      <c r="G1759" s="3"/>
      <c r="H1759" s="3"/>
      <c r="I1759" s="3"/>
      <c r="J1759" s="3"/>
      <c r="K1759" s="3"/>
      <c r="M1759" s="3"/>
    </row>
    <row r="1760" customHeight="1" spans="1:13">
      <c r="A1760" s="3"/>
      <c r="D1760" s="91"/>
      <c r="E1760" s="91"/>
      <c r="F1760" s="3"/>
      <c r="G1760" s="3"/>
      <c r="H1760" s="3"/>
      <c r="I1760" s="3"/>
      <c r="J1760" s="3"/>
      <c r="K1760" s="3"/>
      <c r="M1760" s="3"/>
    </row>
    <row r="1761" customHeight="1" spans="1:13">
      <c r="A1761" s="3"/>
      <c r="D1761" s="91"/>
      <c r="E1761" s="91"/>
      <c r="F1761" s="3"/>
      <c r="G1761" s="3"/>
      <c r="H1761" s="3"/>
      <c r="I1761" s="3"/>
      <c r="J1761" s="3"/>
      <c r="K1761" s="3"/>
      <c r="M1761" s="3"/>
    </row>
    <row r="1762" customHeight="1" spans="1:13">
      <c r="A1762" s="3"/>
      <c r="D1762" s="91"/>
      <c r="E1762" s="91"/>
      <c r="F1762" s="3"/>
      <c r="G1762" s="3"/>
      <c r="H1762" s="3"/>
      <c r="I1762" s="3"/>
      <c r="J1762" s="3"/>
      <c r="K1762" s="3"/>
      <c r="M1762" s="3"/>
    </row>
    <row r="1763" customHeight="1" spans="1:13">
      <c r="A1763" s="3"/>
      <c r="D1763" s="91"/>
      <c r="E1763" s="91"/>
      <c r="F1763" s="3"/>
      <c r="G1763" s="3"/>
      <c r="H1763" s="3"/>
      <c r="I1763" s="3"/>
      <c r="J1763" s="3"/>
      <c r="K1763" s="3"/>
      <c r="M1763" s="3"/>
    </row>
    <row r="1764" customHeight="1" spans="1:13">
      <c r="A1764" s="3"/>
      <c r="D1764" s="91"/>
      <c r="E1764" s="91"/>
      <c r="F1764" s="3"/>
      <c r="G1764" s="3"/>
      <c r="H1764" s="3"/>
      <c r="I1764" s="3"/>
      <c r="J1764" s="3"/>
      <c r="K1764" s="3"/>
      <c r="M1764" s="3"/>
    </row>
    <row r="1765" customHeight="1" spans="1:13">
      <c r="A1765" s="3"/>
      <c r="D1765" s="91"/>
      <c r="E1765" s="91"/>
      <c r="F1765" s="3"/>
      <c r="G1765" s="3"/>
      <c r="H1765" s="3"/>
      <c r="I1765" s="3"/>
      <c r="J1765" s="3"/>
      <c r="K1765" s="3"/>
      <c r="M1765" s="3"/>
    </row>
    <row r="1766" customHeight="1" spans="1:13">
      <c r="A1766" s="3"/>
      <c r="D1766" s="91"/>
      <c r="E1766" s="91"/>
      <c r="F1766" s="3"/>
      <c r="G1766" s="3"/>
      <c r="H1766" s="3"/>
      <c r="I1766" s="3"/>
      <c r="J1766" s="3"/>
      <c r="K1766" s="3"/>
      <c r="M1766" s="3"/>
    </row>
    <row r="1767" customHeight="1" spans="1:13">
      <c r="A1767" s="3"/>
      <c r="D1767" s="91"/>
      <c r="E1767" s="91"/>
      <c r="F1767" s="3"/>
      <c r="G1767" s="3"/>
      <c r="H1767" s="3"/>
      <c r="I1767" s="3"/>
      <c r="J1767" s="3"/>
      <c r="K1767" s="3"/>
      <c r="M1767" s="3"/>
    </row>
    <row r="1768" customHeight="1" spans="1:13">
      <c r="A1768" s="3"/>
      <c r="D1768" s="91"/>
      <c r="E1768" s="91"/>
      <c r="F1768" s="3"/>
      <c r="G1768" s="3"/>
      <c r="H1768" s="3"/>
      <c r="I1768" s="3"/>
      <c r="J1768" s="3"/>
      <c r="K1768" s="3"/>
      <c r="M1768" s="3"/>
    </row>
    <row r="1769" customHeight="1" spans="1:13">
      <c r="A1769" s="3"/>
      <c r="D1769" s="91"/>
      <c r="E1769" s="91"/>
      <c r="F1769" s="3"/>
      <c r="G1769" s="3"/>
      <c r="H1769" s="3"/>
      <c r="I1769" s="3"/>
      <c r="J1769" s="3"/>
      <c r="K1769" s="3"/>
      <c r="M1769" s="3"/>
    </row>
    <row r="1770" customHeight="1" spans="1:13">
      <c r="A1770" s="3"/>
      <c r="D1770" s="91"/>
      <c r="E1770" s="91"/>
      <c r="F1770" s="3"/>
      <c r="G1770" s="3"/>
      <c r="H1770" s="3"/>
      <c r="I1770" s="3"/>
      <c r="J1770" s="3"/>
      <c r="K1770" s="3"/>
      <c r="M1770" s="3"/>
    </row>
    <row r="1771" customHeight="1" spans="1:13">
      <c r="A1771" s="3"/>
      <c r="D1771" s="91"/>
      <c r="E1771" s="91"/>
      <c r="F1771" s="3"/>
      <c r="G1771" s="3"/>
      <c r="H1771" s="3"/>
      <c r="I1771" s="3"/>
      <c r="J1771" s="3"/>
      <c r="K1771" s="3"/>
      <c r="M1771" s="3"/>
    </row>
    <row r="1772" customHeight="1" spans="1:13">
      <c r="A1772" s="3"/>
      <c r="D1772" s="91"/>
      <c r="E1772" s="91"/>
      <c r="F1772" s="3"/>
      <c r="G1772" s="3"/>
      <c r="H1772" s="3"/>
      <c r="I1772" s="3"/>
      <c r="J1772" s="3"/>
      <c r="K1772" s="3"/>
      <c r="M1772" s="3"/>
    </row>
    <row r="1773" customHeight="1" spans="1:13">
      <c r="A1773" s="3"/>
      <c r="D1773" s="91"/>
      <c r="E1773" s="91"/>
      <c r="F1773" s="3"/>
      <c r="G1773" s="3"/>
      <c r="H1773" s="3"/>
      <c r="I1773" s="3"/>
      <c r="J1773" s="3"/>
      <c r="K1773" s="3"/>
      <c r="M1773" s="3"/>
    </row>
    <row r="1774" customHeight="1" spans="1:13">
      <c r="A1774" s="3"/>
      <c r="D1774" s="91"/>
      <c r="E1774" s="91"/>
      <c r="F1774" s="3"/>
      <c r="G1774" s="3"/>
      <c r="H1774" s="3"/>
      <c r="I1774" s="3"/>
      <c r="J1774" s="3"/>
      <c r="K1774" s="3"/>
      <c r="M1774" s="3"/>
    </row>
    <row r="1775" customHeight="1" spans="1:13">
      <c r="A1775" s="3"/>
      <c r="D1775" s="91"/>
      <c r="E1775" s="91"/>
      <c r="F1775" s="3"/>
      <c r="G1775" s="3"/>
      <c r="H1775" s="3"/>
      <c r="I1775" s="3"/>
      <c r="J1775" s="3"/>
      <c r="K1775" s="3"/>
      <c r="M1775" s="3"/>
    </row>
    <row r="1776" customHeight="1" spans="1:13">
      <c r="A1776" s="3"/>
      <c r="D1776" s="91"/>
      <c r="E1776" s="91"/>
      <c r="F1776" s="3"/>
      <c r="G1776" s="3"/>
      <c r="H1776" s="3"/>
      <c r="I1776" s="3"/>
      <c r="J1776" s="3"/>
      <c r="K1776" s="3"/>
      <c r="M1776" s="3"/>
    </row>
    <row r="1777" customHeight="1" spans="1:13">
      <c r="A1777" s="3"/>
      <c r="D1777" s="91"/>
      <c r="E1777" s="91"/>
      <c r="F1777" s="3"/>
      <c r="G1777" s="3"/>
      <c r="H1777" s="3"/>
      <c r="I1777" s="3"/>
      <c r="J1777" s="3"/>
      <c r="K1777" s="3"/>
      <c r="M1777" s="3"/>
    </row>
    <row r="1778" customHeight="1" spans="1:13">
      <c r="A1778" s="3"/>
      <c r="D1778" s="91"/>
      <c r="E1778" s="91"/>
      <c r="F1778" s="3"/>
      <c r="G1778" s="3"/>
      <c r="H1778" s="3"/>
      <c r="I1778" s="3"/>
      <c r="J1778" s="3"/>
      <c r="K1778" s="3"/>
      <c r="M1778" s="3"/>
    </row>
    <row r="1779" customHeight="1" spans="1:13">
      <c r="A1779" s="3"/>
      <c r="D1779" s="91"/>
      <c r="E1779" s="91"/>
      <c r="F1779" s="3"/>
      <c r="G1779" s="3"/>
      <c r="H1779" s="3"/>
      <c r="I1779" s="3"/>
      <c r="J1779" s="3"/>
      <c r="K1779" s="3"/>
      <c r="M1779" s="3"/>
    </row>
    <row r="1780" customHeight="1" spans="1:13">
      <c r="A1780" s="3"/>
      <c r="D1780" s="91"/>
      <c r="E1780" s="91"/>
      <c r="F1780" s="3"/>
      <c r="G1780" s="3"/>
      <c r="H1780" s="3"/>
      <c r="I1780" s="3"/>
      <c r="J1780" s="3"/>
      <c r="K1780" s="3"/>
      <c r="M1780" s="3"/>
    </row>
    <row r="1781" customHeight="1" spans="1:13">
      <c r="A1781" s="3"/>
      <c r="D1781" s="91"/>
      <c r="E1781" s="91"/>
      <c r="F1781" s="3"/>
      <c r="G1781" s="3"/>
      <c r="H1781" s="3"/>
      <c r="I1781" s="3"/>
      <c r="J1781" s="3"/>
      <c r="K1781" s="3"/>
      <c r="M1781" s="3"/>
    </row>
    <row r="1782" customHeight="1" spans="1:13">
      <c r="A1782" s="3"/>
      <c r="D1782" s="91"/>
      <c r="E1782" s="91"/>
      <c r="F1782" s="3"/>
      <c r="G1782" s="3"/>
      <c r="H1782" s="3"/>
      <c r="I1782" s="3"/>
      <c r="J1782" s="3"/>
      <c r="K1782" s="3"/>
      <c r="M1782" s="3"/>
    </row>
    <row r="1783" customHeight="1" spans="1:13">
      <c r="A1783" s="3"/>
      <c r="D1783" s="91"/>
      <c r="E1783" s="91"/>
      <c r="F1783" s="3"/>
      <c r="G1783" s="3"/>
      <c r="H1783" s="3"/>
      <c r="I1783" s="3"/>
      <c r="J1783" s="3"/>
      <c r="K1783" s="3"/>
      <c r="M1783" s="3"/>
    </row>
    <row r="1784" customHeight="1" spans="1:13">
      <c r="A1784" s="3"/>
      <c r="D1784" s="91"/>
      <c r="E1784" s="91"/>
      <c r="F1784" s="3"/>
      <c r="G1784" s="3"/>
      <c r="H1784" s="3"/>
      <c r="I1784" s="3"/>
      <c r="J1784" s="3"/>
      <c r="K1784" s="3"/>
      <c r="M1784" s="3"/>
    </row>
    <row r="1785" customHeight="1" spans="1:13">
      <c r="A1785" s="3"/>
      <c r="D1785" s="91"/>
      <c r="E1785" s="91"/>
      <c r="F1785" s="3"/>
      <c r="G1785" s="3"/>
      <c r="H1785" s="3"/>
      <c r="I1785" s="3"/>
      <c r="J1785" s="3"/>
      <c r="K1785" s="3"/>
      <c r="M1785" s="3"/>
    </row>
    <row r="1786" customHeight="1" spans="1:13">
      <c r="A1786" s="3"/>
      <c r="D1786" s="91"/>
      <c r="E1786" s="91"/>
      <c r="F1786" s="3"/>
      <c r="G1786" s="3"/>
      <c r="H1786" s="3"/>
      <c r="I1786" s="3"/>
      <c r="J1786" s="3"/>
      <c r="K1786" s="3"/>
      <c r="M1786" s="3"/>
    </row>
    <row r="1787" customHeight="1" spans="1:13">
      <c r="A1787" s="3"/>
      <c r="D1787" s="91"/>
      <c r="E1787" s="91"/>
      <c r="F1787" s="3"/>
      <c r="G1787" s="3"/>
      <c r="H1787" s="3"/>
      <c r="I1787" s="3"/>
      <c r="J1787" s="3"/>
      <c r="K1787" s="3"/>
      <c r="M1787" s="3"/>
    </row>
    <row r="1788" customHeight="1" spans="1:13">
      <c r="A1788" s="3"/>
      <c r="D1788" s="91"/>
      <c r="E1788" s="91"/>
      <c r="F1788" s="3"/>
      <c r="G1788" s="3"/>
      <c r="H1788" s="3"/>
      <c r="I1788" s="3"/>
      <c r="J1788" s="3"/>
      <c r="K1788" s="3"/>
      <c r="M1788" s="3"/>
    </row>
    <row r="1789" customHeight="1" spans="1:13">
      <c r="A1789" s="3"/>
      <c r="D1789" s="91"/>
      <c r="E1789" s="91"/>
      <c r="F1789" s="3"/>
      <c r="G1789" s="3"/>
      <c r="H1789" s="3"/>
      <c r="I1789" s="3"/>
      <c r="J1789" s="3"/>
      <c r="K1789" s="3"/>
      <c r="M1789" s="3"/>
    </row>
    <row r="1790" customHeight="1" spans="1:13">
      <c r="A1790" s="3"/>
      <c r="D1790" s="91"/>
      <c r="E1790" s="91"/>
      <c r="F1790" s="3"/>
      <c r="G1790" s="3"/>
      <c r="H1790" s="3"/>
      <c r="I1790" s="3"/>
      <c r="J1790" s="3"/>
      <c r="K1790" s="3"/>
      <c r="M1790" s="3"/>
    </row>
    <row r="1791" customHeight="1" spans="1:13">
      <c r="A1791" s="3"/>
      <c r="D1791" s="91"/>
      <c r="E1791" s="91"/>
      <c r="F1791" s="3"/>
      <c r="G1791" s="3"/>
      <c r="H1791" s="3"/>
      <c r="I1791" s="3"/>
      <c r="J1791" s="3"/>
      <c r="K1791" s="3"/>
      <c r="M1791" s="3"/>
    </row>
    <row r="1792" customHeight="1" spans="1:13">
      <c r="A1792" s="3"/>
      <c r="D1792" s="91"/>
      <c r="E1792" s="91"/>
      <c r="F1792" s="3"/>
      <c r="G1792" s="3"/>
      <c r="H1792" s="3"/>
      <c r="I1792" s="3"/>
      <c r="J1792" s="3"/>
      <c r="K1792" s="3"/>
      <c r="M1792" s="3"/>
    </row>
    <row r="1793" customHeight="1" spans="1:13">
      <c r="A1793" s="3"/>
      <c r="D1793" s="91"/>
      <c r="E1793" s="91"/>
      <c r="F1793" s="3"/>
      <c r="G1793" s="3"/>
      <c r="H1793" s="3"/>
      <c r="I1793" s="3"/>
      <c r="J1793" s="3"/>
      <c r="K1793" s="3"/>
      <c r="M1793" s="3"/>
    </row>
    <row r="1794" customHeight="1" spans="1:13">
      <c r="A1794" s="3"/>
      <c r="D1794" s="91"/>
      <c r="E1794" s="91"/>
      <c r="F1794" s="3"/>
      <c r="G1794" s="3"/>
      <c r="H1794" s="3"/>
      <c r="I1794" s="3"/>
      <c r="J1794" s="3"/>
      <c r="K1794" s="3"/>
      <c r="M1794" s="3"/>
    </row>
    <row r="1795" customHeight="1" spans="1:13">
      <c r="A1795" s="3"/>
      <c r="D1795" s="91"/>
      <c r="E1795" s="91"/>
      <c r="F1795" s="3"/>
      <c r="G1795" s="3"/>
      <c r="H1795" s="3"/>
      <c r="I1795" s="3"/>
      <c r="J1795" s="3"/>
      <c r="K1795" s="3"/>
      <c r="M1795" s="3"/>
    </row>
    <row r="1796" customHeight="1" spans="1:13">
      <c r="A1796" s="3"/>
      <c r="D1796" s="91"/>
      <c r="E1796" s="91"/>
      <c r="F1796" s="3"/>
      <c r="G1796" s="3"/>
      <c r="H1796" s="3"/>
      <c r="I1796" s="3"/>
      <c r="J1796" s="3"/>
      <c r="K1796" s="3"/>
      <c r="M1796" s="3"/>
    </row>
    <row r="1797" customHeight="1" spans="1:13">
      <c r="A1797" s="3"/>
      <c r="D1797" s="91"/>
      <c r="E1797" s="91"/>
      <c r="F1797" s="3"/>
      <c r="G1797" s="3"/>
      <c r="H1797" s="3"/>
      <c r="I1797" s="3"/>
      <c r="J1797" s="3"/>
      <c r="K1797" s="3"/>
      <c r="M1797" s="3"/>
    </row>
    <row r="1798" customHeight="1" spans="1:13">
      <c r="A1798" s="3"/>
      <c r="D1798" s="91"/>
      <c r="E1798" s="91"/>
      <c r="F1798" s="3"/>
      <c r="G1798" s="3"/>
      <c r="H1798" s="3"/>
      <c r="I1798" s="3"/>
      <c r="J1798" s="3"/>
      <c r="K1798" s="3"/>
      <c r="M1798" s="3"/>
    </row>
    <row r="1799" customHeight="1" spans="1:13">
      <c r="A1799" s="3"/>
      <c r="D1799" s="91"/>
      <c r="E1799" s="91"/>
      <c r="F1799" s="3"/>
      <c r="G1799" s="3"/>
      <c r="H1799" s="3"/>
      <c r="I1799" s="3"/>
      <c r="J1799" s="3"/>
      <c r="K1799" s="3"/>
      <c r="M1799" s="3"/>
    </row>
    <row r="1800" customHeight="1" spans="1:13">
      <c r="A1800" s="3"/>
      <c r="D1800" s="91"/>
      <c r="E1800" s="91"/>
      <c r="F1800" s="3"/>
      <c r="G1800" s="3"/>
      <c r="H1800" s="3"/>
      <c r="I1800" s="3"/>
      <c r="J1800" s="3"/>
      <c r="K1800" s="3"/>
      <c r="M1800" s="3"/>
    </row>
    <row r="1801" customHeight="1" spans="1:13">
      <c r="A1801" s="3"/>
      <c r="D1801" s="91"/>
      <c r="E1801" s="91"/>
      <c r="F1801" s="3"/>
      <c r="G1801" s="3"/>
      <c r="H1801" s="3"/>
      <c r="I1801" s="3"/>
      <c r="J1801" s="3"/>
      <c r="K1801" s="3"/>
      <c r="M1801" s="3"/>
    </row>
    <row r="1802" customHeight="1" spans="1:13">
      <c r="A1802" s="3"/>
      <c r="D1802" s="91"/>
      <c r="E1802" s="91"/>
      <c r="F1802" s="3"/>
      <c r="G1802" s="3"/>
      <c r="H1802" s="3"/>
      <c r="I1802" s="3"/>
      <c r="J1802" s="3"/>
      <c r="K1802" s="3"/>
      <c r="M1802" s="3"/>
    </row>
    <row r="1803" customHeight="1" spans="1:13">
      <c r="A1803" s="3"/>
      <c r="D1803" s="91"/>
      <c r="E1803" s="91"/>
      <c r="F1803" s="3"/>
      <c r="G1803" s="3"/>
      <c r="H1803" s="3"/>
      <c r="I1803" s="3"/>
      <c r="J1803" s="3"/>
      <c r="K1803" s="3"/>
      <c r="M1803" s="3"/>
    </row>
    <row r="1804" customHeight="1" spans="1:13">
      <c r="A1804" s="3"/>
      <c r="D1804" s="91"/>
      <c r="E1804" s="91"/>
      <c r="F1804" s="3"/>
      <c r="G1804" s="3"/>
      <c r="H1804" s="3"/>
      <c r="I1804" s="3"/>
      <c r="J1804" s="3"/>
      <c r="K1804" s="3"/>
      <c r="M1804" s="3"/>
    </row>
    <row r="1805" customHeight="1" spans="1:13">
      <c r="A1805" s="3"/>
      <c r="D1805" s="91"/>
      <c r="E1805" s="91"/>
      <c r="F1805" s="3"/>
      <c r="G1805" s="3"/>
      <c r="H1805" s="3"/>
      <c r="I1805" s="3"/>
      <c r="J1805" s="3"/>
      <c r="K1805" s="3"/>
      <c r="M1805" s="3"/>
    </row>
    <row r="1806" customHeight="1" spans="1:13">
      <c r="A1806" s="3"/>
      <c r="D1806" s="91"/>
      <c r="E1806" s="91"/>
      <c r="F1806" s="3"/>
      <c r="G1806" s="3"/>
      <c r="H1806" s="3"/>
      <c r="I1806" s="3"/>
      <c r="J1806" s="3"/>
      <c r="K1806" s="3"/>
      <c r="M1806" s="3"/>
    </row>
    <row r="1807" customHeight="1" spans="1:13">
      <c r="A1807" s="3"/>
      <c r="D1807" s="91"/>
      <c r="E1807" s="91"/>
      <c r="F1807" s="3"/>
      <c r="G1807" s="3"/>
      <c r="H1807" s="3"/>
      <c r="I1807" s="3"/>
      <c r="J1807" s="3"/>
      <c r="K1807" s="3"/>
      <c r="M1807" s="3"/>
    </row>
    <row r="1808" customHeight="1" spans="1:13">
      <c r="A1808" s="3"/>
      <c r="D1808" s="91"/>
      <c r="E1808" s="91"/>
      <c r="F1808" s="3"/>
      <c r="G1808" s="3"/>
      <c r="H1808" s="3"/>
      <c r="I1808" s="3"/>
      <c r="J1808" s="3"/>
      <c r="K1808" s="3"/>
      <c r="M1808" s="3"/>
    </row>
    <row r="1809" customHeight="1" spans="1:13">
      <c r="A1809" s="3"/>
      <c r="D1809" s="91"/>
      <c r="E1809" s="91"/>
      <c r="F1809" s="3"/>
      <c r="G1809" s="3"/>
      <c r="H1809" s="3"/>
      <c r="I1809" s="3"/>
      <c r="J1809" s="3"/>
      <c r="K1809" s="3"/>
      <c r="M1809" s="3"/>
    </row>
    <row r="1810" customHeight="1" spans="1:13">
      <c r="A1810" s="3"/>
      <c r="D1810" s="91"/>
      <c r="E1810" s="91"/>
      <c r="F1810" s="3"/>
      <c r="G1810" s="3"/>
      <c r="H1810" s="3"/>
      <c r="I1810" s="3"/>
      <c r="J1810" s="3"/>
      <c r="K1810" s="3"/>
      <c r="M1810" s="3"/>
    </row>
    <row r="1811" customHeight="1" spans="1:13">
      <c r="A1811" s="3"/>
      <c r="D1811" s="91"/>
      <c r="E1811" s="91"/>
      <c r="F1811" s="3"/>
      <c r="G1811" s="3"/>
      <c r="H1811" s="3"/>
      <c r="I1811" s="3"/>
      <c r="J1811" s="3"/>
      <c r="K1811" s="3"/>
      <c r="M1811" s="3"/>
    </row>
    <row r="1812" customHeight="1" spans="1:13">
      <c r="A1812" s="3"/>
      <c r="D1812" s="91"/>
      <c r="E1812" s="91"/>
      <c r="F1812" s="3"/>
      <c r="G1812" s="3"/>
      <c r="H1812" s="3"/>
      <c r="I1812" s="3"/>
      <c r="J1812" s="3"/>
      <c r="K1812" s="3"/>
      <c r="M1812" s="3"/>
    </row>
    <row r="1813" customHeight="1" spans="1:13">
      <c r="A1813" s="3"/>
      <c r="D1813" s="91"/>
      <c r="E1813" s="91"/>
      <c r="F1813" s="3"/>
      <c r="G1813" s="3"/>
      <c r="H1813" s="3"/>
      <c r="I1813" s="3"/>
      <c r="J1813" s="3"/>
      <c r="K1813" s="3"/>
      <c r="M1813" s="3"/>
    </row>
    <row r="1814" customHeight="1" spans="1:13">
      <c r="A1814" s="3"/>
      <c r="D1814" s="91"/>
      <c r="E1814" s="91"/>
      <c r="F1814" s="3"/>
      <c r="G1814" s="3"/>
      <c r="H1814" s="3"/>
      <c r="I1814" s="3"/>
      <c r="J1814" s="3"/>
      <c r="K1814" s="3"/>
      <c r="M1814" s="3"/>
    </row>
    <row r="1815" customHeight="1" spans="1:13">
      <c r="A1815" s="3"/>
      <c r="D1815" s="91"/>
      <c r="E1815" s="91"/>
      <c r="F1815" s="3"/>
      <c r="G1815" s="3"/>
      <c r="H1815" s="3"/>
      <c r="I1815" s="3"/>
      <c r="J1815" s="3"/>
      <c r="K1815" s="3"/>
      <c r="M1815" s="3"/>
    </row>
    <row r="1816" customHeight="1" spans="1:13">
      <c r="A1816" s="3"/>
      <c r="D1816" s="91"/>
      <c r="E1816" s="91"/>
      <c r="F1816" s="3"/>
      <c r="G1816" s="3"/>
      <c r="H1816" s="3"/>
      <c r="I1816" s="3"/>
      <c r="J1816" s="3"/>
      <c r="K1816" s="3"/>
      <c r="M1816" s="3"/>
    </row>
    <row r="1817" customHeight="1" spans="1:13">
      <c r="A1817" s="3"/>
      <c r="D1817" s="91"/>
      <c r="E1817" s="91"/>
      <c r="F1817" s="3"/>
      <c r="G1817" s="3"/>
      <c r="H1817" s="3"/>
      <c r="I1817" s="3"/>
      <c r="J1817" s="3"/>
      <c r="K1817" s="3"/>
      <c r="M1817" s="3"/>
    </row>
    <row r="1818" customHeight="1" spans="1:13">
      <c r="A1818" s="3"/>
      <c r="D1818" s="91"/>
      <c r="E1818" s="91"/>
      <c r="F1818" s="3"/>
      <c r="G1818" s="3"/>
      <c r="H1818" s="3"/>
      <c r="I1818" s="3"/>
      <c r="J1818" s="3"/>
      <c r="K1818" s="3"/>
      <c r="M1818" s="3"/>
    </row>
    <row r="1819" customHeight="1" spans="1:13">
      <c r="A1819" s="3"/>
      <c r="D1819" s="91"/>
      <c r="E1819" s="91"/>
      <c r="F1819" s="3"/>
      <c r="G1819" s="3"/>
      <c r="H1819" s="3"/>
      <c r="I1819" s="3"/>
      <c r="J1819" s="3"/>
      <c r="K1819" s="3"/>
      <c r="M1819" s="3"/>
    </row>
    <row r="1820" customHeight="1" spans="1:13">
      <c r="A1820" s="3"/>
      <c r="D1820" s="91"/>
      <c r="E1820" s="91"/>
      <c r="F1820" s="3"/>
      <c r="G1820" s="3"/>
      <c r="H1820" s="3"/>
      <c r="I1820" s="3"/>
      <c r="J1820" s="3"/>
      <c r="K1820" s="3"/>
      <c r="M1820" s="3"/>
    </row>
    <row r="1821" customHeight="1" spans="1:13">
      <c r="A1821" s="3"/>
      <c r="D1821" s="91"/>
      <c r="E1821" s="91"/>
      <c r="F1821" s="3"/>
      <c r="G1821" s="3"/>
      <c r="H1821" s="3"/>
      <c r="I1821" s="3"/>
      <c r="J1821" s="3"/>
      <c r="K1821" s="3"/>
      <c r="M1821" s="3"/>
    </row>
    <row r="1822" customHeight="1" spans="1:13">
      <c r="A1822" s="3"/>
      <c r="D1822" s="91"/>
      <c r="E1822" s="91"/>
      <c r="F1822" s="3"/>
      <c r="G1822" s="3"/>
      <c r="H1822" s="3"/>
      <c r="I1822" s="3"/>
      <c r="J1822" s="3"/>
      <c r="K1822" s="3"/>
      <c r="M1822" s="3"/>
    </row>
    <row r="1823" customHeight="1" spans="1:13">
      <c r="A1823" s="3"/>
      <c r="D1823" s="91"/>
      <c r="E1823" s="91"/>
      <c r="F1823" s="3"/>
      <c r="G1823" s="3"/>
      <c r="H1823" s="3"/>
      <c r="I1823" s="3"/>
      <c r="J1823" s="3"/>
      <c r="K1823" s="3"/>
      <c r="M1823" s="3"/>
    </row>
    <row r="1824" customHeight="1" spans="1:13">
      <c r="A1824" s="3"/>
      <c r="D1824" s="91"/>
      <c r="E1824" s="91"/>
      <c r="F1824" s="3"/>
      <c r="G1824" s="3"/>
      <c r="H1824" s="3"/>
      <c r="I1824" s="3"/>
      <c r="J1824" s="3"/>
      <c r="K1824" s="3"/>
      <c r="M1824" s="3"/>
    </row>
    <row r="1825" customHeight="1" spans="1:13">
      <c r="A1825" s="3"/>
      <c r="D1825" s="91"/>
      <c r="E1825" s="91"/>
      <c r="F1825" s="3"/>
      <c r="G1825" s="3"/>
      <c r="H1825" s="3"/>
      <c r="I1825" s="3"/>
      <c r="J1825" s="3"/>
      <c r="K1825" s="3"/>
      <c r="M1825" s="3"/>
    </row>
    <row r="1826" customHeight="1" spans="1:13">
      <c r="A1826" s="3"/>
      <c r="D1826" s="91"/>
      <c r="E1826" s="91"/>
      <c r="F1826" s="3"/>
      <c r="G1826" s="3"/>
      <c r="H1826" s="3"/>
      <c r="I1826" s="3"/>
      <c r="J1826" s="3"/>
      <c r="K1826" s="3"/>
      <c r="M1826" s="3"/>
    </row>
    <row r="1827" customHeight="1" spans="1:13">
      <c r="A1827" s="3"/>
      <c r="D1827" s="91"/>
      <c r="E1827" s="91"/>
      <c r="F1827" s="3"/>
      <c r="G1827" s="3"/>
      <c r="H1827" s="3"/>
      <c r="I1827" s="3"/>
      <c r="J1827" s="3"/>
      <c r="K1827" s="3"/>
      <c r="M1827" s="3"/>
    </row>
    <row r="1828" customHeight="1" spans="1:13">
      <c r="A1828" s="3"/>
      <c r="D1828" s="91"/>
      <c r="E1828" s="91"/>
      <c r="F1828" s="3"/>
      <c r="G1828" s="3"/>
      <c r="H1828" s="3"/>
      <c r="I1828" s="3"/>
      <c r="J1828" s="3"/>
      <c r="K1828" s="3"/>
      <c r="M1828" s="3"/>
    </row>
    <row r="1829" customHeight="1" spans="1:13">
      <c r="A1829" s="3"/>
      <c r="D1829" s="91"/>
      <c r="E1829" s="91"/>
      <c r="F1829" s="3"/>
      <c r="G1829" s="3"/>
      <c r="H1829" s="3"/>
      <c r="I1829" s="3"/>
      <c r="J1829" s="3"/>
      <c r="K1829" s="3"/>
      <c r="M1829" s="3"/>
    </row>
    <row r="1830" customHeight="1" spans="1:13">
      <c r="A1830" s="3"/>
      <c r="D1830" s="91"/>
      <c r="E1830" s="91"/>
      <c r="F1830" s="3"/>
      <c r="G1830" s="3"/>
      <c r="H1830" s="3"/>
      <c r="I1830" s="3"/>
      <c r="J1830" s="3"/>
      <c r="K1830" s="3"/>
      <c r="M1830" s="3"/>
    </row>
    <row r="1831" customHeight="1" spans="1:13">
      <c r="A1831" s="3"/>
      <c r="D1831" s="91"/>
      <c r="E1831" s="91"/>
      <c r="F1831" s="3"/>
      <c r="G1831" s="3"/>
      <c r="H1831" s="3"/>
      <c r="I1831" s="3"/>
      <c r="J1831" s="3"/>
      <c r="K1831" s="3"/>
      <c r="M1831" s="3"/>
    </row>
    <row r="1832" customHeight="1" spans="1:13">
      <c r="A1832" s="3"/>
      <c r="D1832" s="91"/>
      <c r="E1832" s="91"/>
      <c r="F1832" s="3"/>
      <c r="G1832" s="3"/>
      <c r="H1832" s="3"/>
      <c r="I1832" s="3"/>
      <c r="J1832" s="3"/>
      <c r="K1832" s="3"/>
      <c r="M1832" s="3"/>
    </row>
    <row r="1833" customHeight="1" spans="1:13">
      <c r="A1833" s="3"/>
      <c r="D1833" s="91"/>
      <c r="E1833" s="91"/>
      <c r="F1833" s="3"/>
      <c r="G1833" s="3"/>
      <c r="H1833" s="3"/>
      <c r="I1833" s="3"/>
      <c r="J1833" s="3"/>
      <c r="K1833" s="3"/>
      <c r="M1833" s="3"/>
    </row>
    <row r="1834" customHeight="1" spans="1:13">
      <c r="A1834" s="3"/>
      <c r="D1834" s="91"/>
      <c r="E1834" s="91"/>
      <c r="F1834" s="3"/>
      <c r="G1834" s="3"/>
      <c r="H1834" s="3"/>
      <c r="I1834" s="3"/>
      <c r="J1834" s="3"/>
      <c r="K1834" s="3"/>
      <c r="M1834" s="3"/>
    </row>
    <row r="1835" customHeight="1" spans="1:13">
      <c r="A1835" s="3"/>
      <c r="D1835" s="91"/>
      <c r="E1835" s="91"/>
      <c r="F1835" s="3"/>
      <c r="G1835" s="3"/>
      <c r="H1835" s="3"/>
      <c r="I1835" s="3"/>
      <c r="J1835" s="3"/>
      <c r="K1835" s="3"/>
      <c r="M1835" s="3"/>
    </row>
    <row r="1836" customHeight="1" spans="1:13">
      <c r="A1836" s="3"/>
      <c r="D1836" s="91"/>
      <c r="E1836" s="91"/>
      <c r="F1836" s="3"/>
      <c r="G1836" s="3"/>
      <c r="H1836" s="3"/>
      <c r="I1836" s="3"/>
      <c r="J1836" s="3"/>
      <c r="K1836" s="3"/>
      <c r="M1836" s="3"/>
    </row>
    <row r="1837" customHeight="1" spans="1:13">
      <c r="A1837" s="3"/>
      <c r="D1837" s="91"/>
      <c r="E1837" s="91"/>
      <c r="F1837" s="3"/>
      <c r="G1837" s="3"/>
      <c r="H1837" s="3"/>
      <c r="I1837" s="3"/>
      <c r="J1837" s="3"/>
      <c r="K1837" s="3"/>
      <c r="M1837" s="3"/>
    </row>
    <row r="1838" customHeight="1" spans="1:13">
      <c r="A1838" s="3"/>
      <c r="D1838" s="91"/>
      <c r="E1838" s="91"/>
      <c r="F1838" s="3"/>
      <c r="G1838" s="3"/>
      <c r="H1838" s="3"/>
      <c r="I1838" s="3"/>
      <c r="J1838" s="3"/>
      <c r="K1838" s="3"/>
      <c r="M1838" s="3"/>
    </row>
    <row r="1839" customHeight="1" spans="1:13">
      <c r="A1839" s="3"/>
      <c r="D1839" s="91"/>
      <c r="E1839" s="91"/>
      <c r="F1839" s="3"/>
      <c r="G1839" s="3"/>
      <c r="H1839" s="3"/>
      <c r="I1839" s="3"/>
      <c r="J1839" s="3"/>
      <c r="K1839" s="3"/>
      <c r="M1839" s="3"/>
    </row>
    <row r="1840" customHeight="1" spans="1:13">
      <c r="A1840" s="3"/>
      <c r="D1840" s="91"/>
      <c r="E1840" s="91"/>
      <c r="F1840" s="3"/>
      <c r="G1840" s="3"/>
      <c r="H1840" s="3"/>
      <c r="I1840" s="3"/>
      <c r="J1840" s="3"/>
      <c r="K1840" s="3"/>
      <c r="M1840" s="3"/>
    </row>
    <row r="1841" customHeight="1" spans="1:13">
      <c r="A1841" s="3"/>
      <c r="D1841" s="91"/>
      <c r="E1841" s="91"/>
      <c r="F1841" s="3"/>
      <c r="G1841" s="3"/>
      <c r="H1841" s="3"/>
      <c r="I1841" s="3"/>
      <c r="J1841" s="3"/>
      <c r="K1841" s="3"/>
      <c r="M1841" s="3"/>
    </row>
    <row r="1842" customHeight="1" spans="1:13">
      <c r="A1842" s="3"/>
      <c r="D1842" s="91"/>
      <c r="E1842" s="91"/>
      <c r="F1842" s="3"/>
      <c r="G1842" s="3"/>
      <c r="H1842" s="3"/>
      <c r="I1842" s="3"/>
      <c r="J1842" s="3"/>
      <c r="K1842" s="3"/>
      <c r="M1842" s="3"/>
    </row>
    <row r="1843" customHeight="1" spans="1:13">
      <c r="A1843" s="3"/>
      <c r="D1843" s="91"/>
      <c r="E1843" s="91"/>
      <c r="F1843" s="3"/>
      <c r="G1843" s="3"/>
      <c r="H1843" s="3"/>
      <c r="I1843" s="3"/>
      <c r="J1843" s="3"/>
      <c r="K1843" s="3"/>
      <c r="M1843" s="3"/>
    </row>
    <row r="1844" customHeight="1" spans="1:13">
      <c r="A1844" s="3"/>
      <c r="D1844" s="91"/>
      <c r="E1844" s="91"/>
      <c r="F1844" s="3"/>
      <c r="G1844" s="3"/>
      <c r="H1844" s="3"/>
      <c r="I1844" s="3"/>
      <c r="J1844" s="3"/>
      <c r="K1844" s="3"/>
      <c r="M1844" s="3"/>
    </row>
    <row r="1845" customHeight="1" spans="1:13">
      <c r="A1845" s="3"/>
      <c r="D1845" s="91"/>
      <c r="E1845" s="91"/>
      <c r="F1845" s="3"/>
      <c r="G1845" s="3"/>
      <c r="H1845" s="3"/>
      <c r="I1845" s="3"/>
      <c r="J1845" s="3"/>
      <c r="K1845" s="3"/>
      <c r="M1845" s="3"/>
    </row>
    <row r="1846" customHeight="1" spans="1:13">
      <c r="A1846" s="3"/>
      <c r="D1846" s="91"/>
      <c r="E1846" s="91"/>
      <c r="F1846" s="3"/>
      <c r="G1846" s="3"/>
      <c r="H1846" s="3"/>
      <c r="I1846" s="3"/>
      <c r="J1846" s="3"/>
      <c r="K1846" s="3"/>
      <c r="M1846" s="3"/>
    </row>
    <row r="1847" customHeight="1" spans="1:13">
      <c r="A1847" s="3"/>
      <c r="D1847" s="91"/>
      <c r="E1847" s="91"/>
      <c r="F1847" s="3"/>
      <c r="G1847" s="3"/>
      <c r="H1847" s="3"/>
      <c r="I1847" s="3"/>
      <c r="J1847" s="3"/>
      <c r="K1847" s="3"/>
      <c r="M1847" s="3"/>
    </row>
    <row r="1848" customHeight="1" spans="1:13">
      <c r="A1848" s="3"/>
      <c r="D1848" s="91"/>
      <c r="E1848" s="91"/>
      <c r="F1848" s="3"/>
      <c r="G1848" s="3"/>
      <c r="H1848" s="3"/>
      <c r="I1848" s="3"/>
      <c r="J1848" s="3"/>
      <c r="K1848" s="3"/>
      <c r="M1848" s="3"/>
    </row>
    <row r="1849" customHeight="1" spans="1:13">
      <c r="A1849" s="3"/>
      <c r="D1849" s="91"/>
      <c r="E1849" s="91"/>
      <c r="F1849" s="3"/>
      <c r="G1849" s="3"/>
      <c r="H1849" s="3"/>
      <c r="I1849" s="3"/>
      <c r="J1849" s="3"/>
      <c r="K1849" s="3"/>
      <c r="M1849" s="3"/>
    </row>
    <row r="1850" customHeight="1" spans="1:13">
      <c r="A1850" s="3"/>
      <c r="D1850" s="91"/>
      <c r="E1850" s="91"/>
      <c r="F1850" s="3"/>
      <c r="G1850" s="3"/>
      <c r="H1850" s="3"/>
      <c r="I1850" s="3"/>
      <c r="J1850" s="3"/>
      <c r="K1850" s="3"/>
      <c r="M1850" s="3"/>
    </row>
    <row r="1851" customHeight="1" spans="1:13">
      <c r="A1851" s="3"/>
      <c r="D1851" s="91"/>
      <c r="E1851" s="91"/>
      <c r="F1851" s="3"/>
      <c r="G1851" s="3"/>
      <c r="H1851" s="3"/>
      <c r="I1851" s="3"/>
      <c r="J1851" s="3"/>
      <c r="K1851" s="3"/>
      <c r="M1851" s="3"/>
    </row>
    <row r="1852" customHeight="1" spans="1:13">
      <c r="A1852" s="3"/>
      <c r="D1852" s="91"/>
      <c r="E1852" s="91"/>
      <c r="F1852" s="3"/>
      <c r="G1852" s="3"/>
      <c r="H1852" s="3"/>
      <c r="I1852" s="3"/>
      <c r="J1852" s="3"/>
      <c r="K1852" s="3"/>
      <c r="M1852" s="3"/>
    </row>
    <row r="1853" customHeight="1" spans="1:13">
      <c r="A1853" s="3"/>
      <c r="D1853" s="91"/>
      <c r="E1853" s="91"/>
      <c r="F1853" s="3"/>
      <c r="G1853" s="3"/>
      <c r="H1853" s="3"/>
      <c r="I1853" s="3"/>
      <c r="J1853" s="3"/>
      <c r="K1853" s="3"/>
      <c r="M1853" s="3"/>
    </row>
    <row r="1854" customHeight="1" spans="1:13">
      <c r="A1854" s="3"/>
      <c r="D1854" s="91"/>
      <c r="E1854" s="91"/>
      <c r="F1854" s="3"/>
      <c r="G1854" s="3"/>
      <c r="H1854" s="3"/>
      <c r="I1854" s="3"/>
      <c r="J1854" s="3"/>
      <c r="K1854" s="3"/>
      <c r="M1854" s="3"/>
    </row>
    <row r="1855" customHeight="1" spans="1:13">
      <c r="A1855" s="3"/>
      <c r="D1855" s="91"/>
      <c r="E1855" s="91"/>
      <c r="F1855" s="3"/>
      <c r="G1855" s="3"/>
      <c r="H1855" s="3"/>
      <c r="I1855" s="3"/>
      <c r="J1855" s="3"/>
      <c r="K1855" s="3"/>
      <c r="M1855" s="3"/>
    </row>
    <row r="1856" customHeight="1" spans="1:13">
      <c r="A1856" s="3"/>
      <c r="D1856" s="91"/>
      <c r="E1856" s="91"/>
      <c r="F1856" s="3"/>
      <c r="G1856" s="3"/>
      <c r="H1856" s="3"/>
      <c r="I1856" s="3"/>
      <c r="J1856" s="3"/>
      <c r="K1856" s="3"/>
      <c r="M1856" s="3"/>
    </row>
    <row r="1857" customHeight="1" spans="1:13">
      <c r="A1857" s="3"/>
      <c r="D1857" s="91"/>
      <c r="E1857" s="91"/>
      <c r="F1857" s="3"/>
      <c r="G1857" s="3"/>
      <c r="H1857" s="3"/>
      <c r="I1857" s="3"/>
      <c r="J1857" s="3"/>
      <c r="K1857" s="3"/>
      <c r="M1857" s="3"/>
    </row>
    <row r="1858" customHeight="1" spans="1:13">
      <c r="A1858" s="3"/>
      <c r="D1858" s="91"/>
      <c r="E1858" s="91"/>
      <c r="F1858" s="3"/>
      <c r="G1858" s="3"/>
      <c r="H1858" s="3"/>
      <c r="I1858" s="3"/>
      <c r="J1858" s="3"/>
      <c r="K1858" s="3"/>
      <c r="M1858" s="3"/>
    </row>
    <row r="1859" customHeight="1" spans="1:13">
      <c r="A1859" s="3"/>
      <c r="D1859" s="91"/>
      <c r="E1859" s="91"/>
      <c r="F1859" s="3"/>
      <c r="G1859" s="3"/>
      <c r="H1859" s="3"/>
      <c r="I1859" s="3"/>
      <c r="J1859" s="3"/>
      <c r="K1859" s="3"/>
      <c r="M1859" s="3"/>
    </row>
    <row r="1860" customHeight="1" spans="1:13">
      <c r="A1860" s="3"/>
      <c r="D1860" s="91"/>
      <c r="E1860" s="91"/>
      <c r="F1860" s="3"/>
      <c r="G1860" s="3"/>
      <c r="H1860" s="3"/>
      <c r="I1860" s="3"/>
      <c r="J1860" s="3"/>
      <c r="K1860" s="3"/>
      <c r="M1860" s="3"/>
    </row>
    <row r="1861" customHeight="1" spans="1:13">
      <c r="A1861" s="3"/>
      <c r="D1861" s="91"/>
      <c r="E1861" s="91"/>
      <c r="F1861" s="3"/>
      <c r="G1861" s="3"/>
      <c r="H1861" s="3"/>
      <c r="I1861" s="3"/>
      <c r="J1861" s="3"/>
      <c r="K1861" s="3"/>
      <c r="M1861" s="3"/>
    </row>
    <row r="1862" customHeight="1" spans="1:13">
      <c r="A1862" s="3"/>
      <c r="D1862" s="91"/>
      <c r="E1862" s="91"/>
      <c r="F1862" s="3"/>
      <c r="G1862" s="3"/>
      <c r="H1862" s="3"/>
      <c r="I1862" s="3"/>
      <c r="J1862" s="3"/>
      <c r="K1862" s="3"/>
      <c r="M1862" s="3"/>
    </row>
    <row r="1863" customHeight="1" spans="1:13">
      <c r="A1863" s="3"/>
      <c r="D1863" s="91"/>
      <c r="E1863" s="91"/>
      <c r="F1863" s="3"/>
      <c r="G1863" s="3"/>
      <c r="H1863" s="3"/>
      <c r="I1863" s="3"/>
      <c r="J1863" s="3"/>
      <c r="K1863" s="3"/>
      <c r="M1863" s="3"/>
    </row>
    <row r="1864" customHeight="1" spans="1:13">
      <c r="A1864" s="3"/>
      <c r="D1864" s="91"/>
      <c r="E1864" s="91"/>
      <c r="F1864" s="3"/>
      <c r="G1864" s="3"/>
      <c r="H1864" s="3"/>
      <c r="I1864" s="3"/>
      <c r="J1864" s="3"/>
      <c r="K1864" s="3"/>
      <c r="M1864" s="3"/>
    </row>
    <row r="1865" customHeight="1" spans="1:13">
      <c r="A1865" s="3"/>
      <c r="D1865" s="91"/>
      <c r="E1865" s="91"/>
      <c r="F1865" s="3"/>
      <c r="G1865" s="3"/>
      <c r="H1865" s="3"/>
      <c r="I1865" s="3"/>
      <c r="J1865" s="3"/>
      <c r="K1865" s="3"/>
      <c r="M1865" s="3"/>
    </row>
    <row r="1866" customHeight="1" spans="1:13">
      <c r="A1866" s="3"/>
      <c r="D1866" s="91"/>
      <c r="E1866" s="91"/>
      <c r="F1866" s="3"/>
      <c r="G1866" s="3"/>
      <c r="H1866" s="3"/>
      <c r="I1866" s="3"/>
      <c r="J1866" s="3"/>
      <c r="K1866" s="3"/>
      <c r="M1866" s="3"/>
    </row>
    <row r="1867" customHeight="1" spans="1:13">
      <c r="A1867" s="3"/>
      <c r="D1867" s="91"/>
      <c r="E1867" s="91"/>
      <c r="F1867" s="3"/>
      <c r="G1867" s="3"/>
      <c r="H1867" s="3"/>
      <c r="I1867" s="3"/>
      <c r="J1867" s="3"/>
      <c r="K1867" s="3"/>
      <c r="M1867" s="3"/>
    </row>
    <row r="1868" customHeight="1" spans="1:13">
      <c r="A1868" s="3"/>
      <c r="D1868" s="91"/>
      <c r="E1868" s="91"/>
      <c r="F1868" s="3"/>
      <c r="G1868" s="3"/>
      <c r="H1868" s="3"/>
      <c r="I1868" s="3"/>
      <c r="J1868" s="3"/>
      <c r="K1868" s="3"/>
      <c r="M1868" s="3"/>
    </row>
    <row r="1869" customHeight="1" spans="1:13">
      <c r="A1869" s="3"/>
      <c r="D1869" s="91"/>
      <c r="E1869" s="91"/>
      <c r="F1869" s="3"/>
      <c r="G1869" s="3"/>
      <c r="H1869" s="3"/>
      <c r="I1869" s="3"/>
      <c r="J1869" s="3"/>
      <c r="K1869" s="3"/>
      <c r="M1869" s="3"/>
    </row>
    <row r="1870" customHeight="1" spans="1:13">
      <c r="A1870" s="3"/>
      <c r="D1870" s="91"/>
      <c r="E1870" s="91"/>
      <c r="F1870" s="3"/>
      <c r="G1870" s="3"/>
      <c r="H1870" s="3"/>
      <c r="I1870" s="3"/>
      <c r="J1870" s="3"/>
      <c r="K1870" s="3"/>
      <c r="M1870" s="3"/>
    </row>
    <row r="1871" customHeight="1" spans="1:13">
      <c r="A1871" s="3"/>
      <c r="D1871" s="91"/>
      <c r="E1871" s="91"/>
      <c r="F1871" s="3"/>
      <c r="G1871" s="3"/>
      <c r="H1871" s="3"/>
      <c r="I1871" s="3"/>
      <c r="J1871" s="3"/>
      <c r="K1871" s="3"/>
      <c r="M1871" s="3"/>
    </row>
    <row r="1872" customHeight="1" spans="1:13">
      <c r="A1872" s="3"/>
      <c r="D1872" s="91"/>
      <c r="E1872" s="91"/>
      <c r="F1872" s="3"/>
      <c r="G1872" s="3"/>
      <c r="H1872" s="3"/>
      <c r="I1872" s="3"/>
      <c r="J1872" s="3"/>
      <c r="K1872" s="3"/>
      <c r="M1872" s="3"/>
    </row>
    <row r="1873" customHeight="1" spans="1:13">
      <c r="A1873" s="3"/>
      <c r="D1873" s="91"/>
      <c r="E1873" s="91"/>
      <c r="F1873" s="3"/>
      <c r="G1873" s="3"/>
      <c r="H1873" s="3"/>
      <c r="I1873" s="3"/>
      <c r="J1873" s="3"/>
      <c r="K1873" s="3"/>
      <c r="M1873" s="3"/>
    </row>
    <row r="1874" customHeight="1" spans="1:13">
      <c r="A1874" s="3"/>
      <c r="D1874" s="91"/>
      <c r="E1874" s="91"/>
      <c r="F1874" s="3"/>
      <c r="G1874" s="3"/>
      <c r="H1874" s="3"/>
      <c r="I1874" s="3"/>
      <c r="J1874" s="3"/>
      <c r="K1874" s="3"/>
      <c r="M1874" s="3"/>
    </row>
    <row r="1875" customHeight="1" spans="1:13">
      <c r="A1875" s="3"/>
      <c r="D1875" s="91"/>
      <c r="E1875" s="91"/>
      <c r="F1875" s="3"/>
      <c r="G1875" s="3"/>
      <c r="H1875" s="3"/>
      <c r="I1875" s="3"/>
      <c r="J1875" s="3"/>
      <c r="K1875" s="3"/>
      <c r="M1875" s="3"/>
    </row>
    <row r="1876" customHeight="1" spans="1:13">
      <c r="A1876" s="3"/>
      <c r="D1876" s="91"/>
      <c r="E1876" s="91"/>
      <c r="F1876" s="3"/>
      <c r="G1876" s="3"/>
      <c r="H1876" s="3"/>
      <c r="I1876" s="3"/>
      <c r="J1876" s="3"/>
      <c r="K1876" s="3"/>
      <c r="M1876" s="3"/>
    </row>
    <row r="1877" customHeight="1" spans="1:13">
      <c r="A1877" s="3"/>
      <c r="D1877" s="91"/>
      <c r="E1877" s="91"/>
      <c r="F1877" s="3"/>
      <c r="G1877" s="3"/>
      <c r="H1877" s="3"/>
      <c r="I1877" s="3"/>
      <c r="J1877" s="3"/>
      <c r="K1877" s="3"/>
      <c r="M1877" s="3"/>
    </row>
    <row r="1878" customHeight="1" spans="1:13">
      <c r="A1878" s="3"/>
      <c r="D1878" s="91"/>
      <c r="E1878" s="91"/>
      <c r="F1878" s="3"/>
      <c r="G1878" s="3"/>
      <c r="H1878" s="3"/>
      <c r="I1878" s="3"/>
      <c r="J1878" s="3"/>
      <c r="K1878" s="3"/>
      <c r="M1878" s="3"/>
    </row>
    <row r="1879" customHeight="1" spans="1:13">
      <c r="A1879" s="3"/>
      <c r="D1879" s="91"/>
      <c r="E1879" s="91"/>
      <c r="F1879" s="3"/>
      <c r="G1879" s="3"/>
      <c r="H1879" s="3"/>
      <c r="I1879" s="3"/>
      <c r="J1879" s="3"/>
      <c r="K1879" s="3"/>
      <c r="M1879" s="3"/>
    </row>
    <row r="1880" customHeight="1" spans="1:13">
      <c r="A1880" s="3"/>
      <c r="D1880" s="91"/>
      <c r="E1880" s="91"/>
      <c r="F1880" s="3"/>
      <c r="G1880" s="3"/>
      <c r="H1880" s="3"/>
      <c r="I1880" s="3"/>
      <c r="J1880" s="3"/>
      <c r="K1880" s="3"/>
      <c r="M1880" s="3"/>
    </row>
    <row r="1881" customHeight="1" spans="1:13">
      <c r="A1881" s="3"/>
      <c r="D1881" s="91"/>
      <c r="E1881" s="91"/>
      <c r="F1881" s="3"/>
      <c r="G1881" s="3"/>
      <c r="H1881" s="3"/>
      <c r="I1881" s="3"/>
      <c r="J1881" s="3"/>
      <c r="K1881" s="3"/>
      <c r="M1881" s="3"/>
    </row>
    <row r="1882" customHeight="1" spans="1:13">
      <c r="A1882" s="3"/>
      <c r="D1882" s="91"/>
      <c r="E1882" s="91"/>
      <c r="F1882" s="3"/>
      <c r="G1882" s="3"/>
      <c r="H1882" s="3"/>
      <c r="I1882" s="3"/>
      <c r="J1882" s="3"/>
      <c r="K1882" s="3"/>
      <c r="M1882" s="3"/>
    </row>
    <row r="1883" customHeight="1" spans="1:13">
      <c r="A1883" s="3"/>
      <c r="D1883" s="91"/>
      <c r="E1883" s="91"/>
      <c r="F1883" s="3"/>
      <c r="G1883" s="3"/>
      <c r="H1883" s="3"/>
      <c r="I1883" s="3"/>
      <c r="J1883" s="3"/>
      <c r="K1883" s="3"/>
      <c r="M1883" s="3"/>
    </row>
    <row r="1884" customHeight="1" spans="1:13">
      <c r="A1884" s="3"/>
      <c r="D1884" s="91"/>
      <c r="E1884" s="91"/>
      <c r="F1884" s="3"/>
      <c r="G1884" s="3"/>
      <c r="H1884" s="3"/>
      <c r="I1884" s="3"/>
      <c r="J1884" s="3"/>
      <c r="K1884" s="3"/>
      <c r="M1884" s="3"/>
    </row>
    <row r="1885" customHeight="1" spans="1:13">
      <c r="A1885" s="3"/>
      <c r="D1885" s="91"/>
      <c r="E1885" s="91"/>
      <c r="F1885" s="3"/>
      <c r="G1885" s="3"/>
      <c r="H1885" s="3"/>
      <c r="I1885" s="3"/>
      <c r="J1885" s="3"/>
      <c r="K1885" s="3"/>
      <c r="M1885" s="3"/>
    </row>
    <row r="1886" customHeight="1" spans="1:13">
      <c r="A1886" s="3"/>
      <c r="D1886" s="91"/>
      <c r="E1886" s="91"/>
      <c r="F1886" s="3"/>
      <c r="G1886" s="3"/>
      <c r="H1886" s="3"/>
      <c r="I1886" s="3"/>
      <c r="J1886" s="3"/>
      <c r="K1886" s="3"/>
      <c r="M1886" s="3"/>
    </row>
    <row r="1887" customHeight="1" spans="1:13">
      <c r="A1887" s="3"/>
      <c r="D1887" s="91"/>
      <c r="E1887" s="91"/>
      <c r="F1887" s="3"/>
      <c r="G1887" s="3"/>
      <c r="H1887" s="3"/>
      <c r="I1887" s="3"/>
      <c r="J1887" s="3"/>
      <c r="K1887" s="3"/>
      <c r="M1887" s="3"/>
    </row>
    <row r="1888" customHeight="1" spans="1:13">
      <c r="A1888" s="3"/>
      <c r="D1888" s="91"/>
      <c r="E1888" s="91"/>
      <c r="F1888" s="3"/>
      <c r="G1888" s="3"/>
      <c r="H1888" s="3"/>
      <c r="I1888" s="3"/>
      <c r="J1888" s="3"/>
      <c r="K1888" s="3"/>
      <c r="M1888" s="3"/>
    </row>
    <row r="1889" customHeight="1" spans="1:13">
      <c r="A1889" s="3"/>
      <c r="D1889" s="91"/>
      <c r="E1889" s="91"/>
      <c r="F1889" s="3"/>
      <c r="G1889" s="3"/>
      <c r="H1889" s="3"/>
      <c r="I1889" s="3"/>
      <c r="J1889" s="3"/>
      <c r="K1889" s="3"/>
      <c r="M1889" s="3"/>
    </row>
    <row r="1890" customHeight="1" spans="1:13">
      <c r="A1890" s="3"/>
      <c r="D1890" s="91"/>
      <c r="E1890" s="91"/>
      <c r="F1890" s="3"/>
      <c r="G1890" s="3"/>
      <c r="H1890" s="3"/>
      <c r="I1890" s="3"/>
      <c r="J1890" s="3"/>
      <c r="K1890" s="3"/>
      <c r="M1890" s="3"/>
    </row>
    <row r="1891" customHeight="1" spans="1:13">
      <c r="A1891" s="3"/>
      <c r="D1891" s="91"/>
      <c r="E1891" s="91"/>
      <c r="F1891" s="3"/>
      <c r="G1891" s="3"/>
      <c r="H1891" s="3"/>
      <c r="I1891" s="3"/>
      <c r="J1891" s="3"/>
      <c r="K1891" s="3"/>
      <c r="M1891" s="3"/>
    </row>
    <row r="1892" customHeight="1" spans="1:13">
      <c r="A1892" s="3"/>
      <c r="D1892" s="91"/>
      <c r="E1892" s="91"/>
      <c r="F1892" s="3"/>
      <c r="G1892" s="3"/>
      <c r="H1892" s="3"/>
      <c r="I1892" s="3"/>
      <c r="J1892" s="3"/>
      <c r="K1892" s="3"/>
      <c r="M1892" s="3"/>
    </row>
    <row r="1893" customHeight="1" spans="1:13">
      <c r="A1893" s="3"/>
      <c r="D1893" s="91"/>
      <c r="E1893" s="91"/>
      <c r="F1893" s="3"/>
      <c r="G1893" s="3"/>
      <c r="H1893" s="3"/>
      <c r="I1893" s="3"/>
      <c r="J1893" s="3"/>
      <c r="K1893" s="3"/>
      <c r="M1893" s="3"/>
    </row>
    <row r="1894" customHeight="1" spans="1:13">
      <c r="A1894" s="3"/>
      <c r="D1894" s="91"/>
      <c r="E1894" s="91"/>
      <c r="F1894" s="3"/>
      <c r="G1894" s="3"/>
      <c r="H1894" s="3"/>
      <c r="I1894" s="3"/>
      <c r="J1894" s="3"/>
      <c r="K1894" s="3"/>
      <c r="M1894" s="3"/>
    </row>
    <row r="1895" customHeight="1" spans="1:13">
      <c r="A1895" s="3"/>
      <c r="D1895" s="91"/>
      <c r="E1895" s="91"/>
      <c r="F1895" s="3"/>
      <c r="G1895" s="3"/>
      <c r="H1895" s="3"/>
      <c r="I1895" s="3"/>
      <c r="J1895" s="3"/>
      <c r="K1895" s="3"/>
      <c r="M1895" s="3"/>
    </row>
    <row r="1896" customHeight="1" spans="1:13">
      <c r="A1896" s="3"/>
      <c r="D1896" s="91"/>
      <c r="E1896" s="91"/>
      <c r="F1896" s="3"/>
      <c r="G1896" s="3"/>
      <c r="H1896" s="3"/>
      <c r="I1896" s="3"/>
      <c r="J1896" s="3"/>
      <c r="K1896" s="3"/>
      <c r="M1896" s="3"/>
    </row>
    <row r="1897" customHeight="1" spans="1:13">
      <c r="A1897" s="3"/>
      <c r="D1897" s="91"/>
      <c r="E1897" s="91"/>
      <c r="F1897" s="3"/>
      <c r="G1897" s="3"/>
      <c r="H1897" s="3"/>
      <c r="I1897" s="3"/>
      <c r="J1897" s="3"/>
      <c r="K1897" s="3"/>
      <c r="M1897" s="3"/>
    </row>
    <row r="1898" customHeight="1" spans="1:13">
      <c r="A1898" s="3"/>
      <c r="D1898" s="91"/>
      <c r="E1898" s="91"/>
      <c r="F1898" s="3"/>
      <c r="G1898" s="3"/>
      <c r="H1898" s="3"/>
      <c r="I1898" s="3"/>
      <c r="J1898" s="3"/>
      <c r="K1898" s="3"/>
      <c r="M1898" s="3"/>
    </row>
    <row r="1899" customHeight="1" spans="1:13">
      <c r="A1899" s="3"/>
      <c r="D1899" s="91"/>
      <c r="E1899" s="91"/>
      <c r="F1899" s="3"/>
      <c r="G1899" s="3"/>
      <c r="H1899" s="3"/>
      <c r="I1899" s="3"/>
      <c r="J1899" s="3"/>
      <c r="K1899" s="3"/>
      <c r="M1899" s="3"/>
    </row>
    <row r="1900" customHeight="1" spans="1:13">
      <c r="A1900" s="3"/>
      <c r="D1900" s="91"/>
      <c r="E1900" s="91"/>
      <c r="F1900" s="3"/>
      <c r="G1900" s="3"/>
      <c r="H1900" s="3"/>
      <c r="I1900" s="3"/>
      <c r="J1900" s="3"/>
      <c r="K1900" s="3"/>
      <c r="M1900" s="3"/>
    </row>
    <row r="1901" customHeight="1" spans="1:13">
      <c r="A1901" s="3"/>
      <c r="D1901" s="91"/>
      <c r="E1901" s="91"/>
      <c r="F1901" s="3"/>
      <c r="G1901" s="3"/>
      <c r="H1901" s="3"/>
      <c r="I1901" s="3"/>
      <c r="J1901" s="3"/>
      <c r="K1901" s="3"/>
      <c r="M1901" s="3"/>
    </row>
    <row r="1902" customHeight="1" spans="1:13">
      <c r="A1902" s="3"/>
      <c r="D1902" s="91"/>
      <c r="E1902" s="91"/>
      <c r="F1902" s="3"/>
      <c r="G1902" s="3"/>
      <c r="H1902" s="3"/>
      <c r="I1902" s="3"/>
      <c r="J1902" s="3"/>
      <c r="K1902" s="3"/>
      <c r="M1902" s="3"/>
    </row>
    <row r="1903" customHeight="1" spans="1:13">
      <c r="A1903" s="3"/>
      <c r="D1903" s="91"/>
      <c r="E1903" s="91"/>
      <c r="F1903" s="3"/>
      <c r="G1903" s="3"/>
      <c r="H1903" s="3"/>
      <c r="I1903" s="3"/>
      <c r="J1903" s="3"/>
      <c r="K1903" s="3"/>
      <c r="M1903" s="3"/>
    </row>
    <row r="1904" customHeight="1" spans="1:13">
      <c r="A1904" s="3"/>
      <c r="D1904" s="91"/>
      <c r="E1904" s="91"/>
      <c r="F1904" s="3"/>
      <c r="G1904" s="3"/>
      <c r="H1904" s="3"/>
      <c r="I1904" s="3"/>
      <c r="J1904" s="3"/>
      <c r="K1904" s="3"/>
      <c r="M1904" s="3"/>
    </row>
    <row r="1905" customHeight="1" spans="1:13">
      <c r="A1905" s="3"/>
      <c r="D1905" s="91"/>
      <c r="E1905" s="91"/>
      <c r="F1905" s="3"/>
      <c r="G1905" s="3"/>
      <c r="H1905" s="3"/>
      <c r="I1905" s="3"/>
      <c r="J1905" s="3"/>
      <c r="K1905" s="3"/>
      <c r="M1905" s="3"/>
    </row>
    <row r="1906" customHeight="1" spans="1:13">
      <c r="A1906" s="3"/>
      <c r="D1906" s="91"/>
      <c r="E1906" s="91"/>
      <c r="F1906" s="3"/>
      <c r="G1906" s="3"/>
      <c r="H1906" s="3"/>
      <c r="I1906" s="3"/>
      <c r="J1906" s="3"/>
      <c r="K1906" s="3"/>
      <c r="M1906" s="3"/>
    </row>
    <row r="1907" customHeight="1" spans="1:13">
      <c r="A1907" s="3"/>
      <c r="D1907" s="91"/>
      <c r="E1907" s="91"/>
      <c r="F1907" s="3"/>
      <c r="G1907" s="3"/>
      <c r="H1907" s="3"/>
      <c r="I1907" s="3"/>
      <c r="J1907" s="3"/>
      <c r="K1907" s="3"/>
      <c r="M1907" s="3"/>
    </row>
    <row r="1908" customHeight="1" spans="1:13">
      <c r="A1908" s="3"/>
      <c r="D1908" s="91"/>
      <c r="E1908" s="91"/>
      <c r="F1908" s="3"/>
      <c r="G1908" s="3"/>
      <c r="H1908" s="3"/>
      <c r="I1908" s="3"/>
      <c r="J1908" s="3"/>
      <c r="K1908" s="3"/>
      <c r="M1908" s="3"/>
    </row>
    <row r="1909" customHeight="1" spans="1:13">
      <c r="A1909" s="3"/>
      <c r="D1909" s="91"/>
      <c r="E1909" s="91"/>
      <c r="F1909" s="3"/>
      <c r="G1909" s="3"/>
      <c r="H1909" s="3"/>
      <c r="I1909" s="3"/>
      <c r="J1909" s="3"/>
      <c r="K1909" s="3"/>
      <c r="M1909" s="3"/>
    </row>
    <row r="1910" customHeight="1" spans="1:13">
      <c r="A1910" s="3"/>
      <c r="D1910" s="91"/>
      <c r="E1910" s="91"/>
      <c r="F1910" s="3"/>
      <c r="G1910" s="3"/>
      <c r="H1910" s="3"/>
      <c r="I1910" s="3"/>
      <c r="J1910" s="3"/>
      <c r="K1910" s="3"/>
      <c r="M1910" s="3"/>
    </row>
    <row r="1911" customHeight="1" spans="1:13">
      <c r="A1911" s="3"/>
      <c r="D1911" s="91"/>
      <c r="E1911" s="91"/>
      <c r="F1911" s="3"/>
      <c r="G1911" s="3"/>
      <c r="H1911" s="3"/>
      <c r="I1911" s="3"/>
      <c r="J1911" s="3"/>
      <c r="K1911" s="3"/>
      <c r="M1911" s="3"/>
    </row>
    <row r="1912" customHeight="1" spans="1:13">
      <c r="A1912" s="3"/>
      <c r="D1912" s="91"/>
      <c r="E1912" s="91"/>
      <c r="F1912" s="3"/>
      <c r="G1912" s="3"/>
      <c r="H1912" s="3"/>
      <c r="I1912" s="3"/>
      <c r="J1912" s="3"/>
      <c r="K1912" s="3"/>
      <c r="M1912" s="3"/>
    </row>
    <row r="1913" customHeight="1" spans="1:13">
      <c r="A1913" s="3"/>
      <c r="D1913" s="91"/>
      <c r="E1913" s="91"/>
      <c r="F1913" s="3"/>
      <c r="G1913" s="3"/>
      <c r="H1913" s="3"/>
      <c r="I1913" s="3"/>
      <c r="J1913" s="3"/>
      <c r="K1913" s="3"/>
      <c r="M1913" s="3"/>
    </row>
    <row r="1914" customHeight="1" spans="1:13">
      <c r="A1914" s="3"/>
      <c r="D1914" s="91"/>
      <c r="E1914" s="91"/>
      <c r="F1914" s="3"/>
      <c r="G1914" s="3"/>
      <c r="H1914" s="3"/>
      <c r="I1914" s="3"/>
      <c r="J1914" s="3"/>
      <c r="K1914" s="3"/>
      <c r="M1914" s="3"/>
    </row>
    <row r="1915" customHeight="1" spans="1:13">
      <c r="A1915" s="3"/>
      <c r="D1915" s="91"/>
      <c r="E1915" s="91"/>
      <c r="F1915" s="3"/>
      <c r="G1915" s="3"/>
      <c r="H1915" s="3"/>
      <c r="I1915" s="3"/>
      <c r="J1915" s="3"/>
      <c r="K1915" s="3"/>
      <c r="M1915" s="3"/>
    </row>
    <row r="1916" customHeight="1" spans="1:13">
      <c r="A1916" s="3"/>
      <c r="D1916" s="91"/>
      <c r="E1916" s="91"/>
      <c r="F1916" s="3"/>
      <c r="G1916" s="3"/>
      <c r="H1916" s="3"/>
      <c r="I1916" s="3"/>
      <c r="J1916" s="3"/>
      <c r="K1916" s="3"/>
      <c r="M1916" s="3"/>
    </row>
    <row r="1917" customHeight="1" spans="1:13">
      <c r="A1917" s="3"/>
      <c r="D1917" s="91"/>
      <c r="E1917" s="91"/>
      <c r="F1917" s="3"/>
      <c r="G1917" s="3"/>
      <c r="H1917" s="3"/>
      <c r="I1917" s="3"/>
      <c r="J1917" s="3"/>
      <c r="K1917" s="3"/>
      <c r="M1917" s="3"/>
    </row>
    <row r="1918" customHeight="1" spans="1:13">
      <c r="A1918" s="3"/>
      <c r="D1918" s="91"/>
      <c r="E1918" s="91"/>
      <c r="F1918" s="3"/>
      <c r="G1918" s="3"/>
      <c r="H1918" s="3"/>
      <c r="I1918" s="3"/>
      <c r="J1918" s="3"/>
      <c r="K1918" s="3"/>
      <c r="M1918" s="3"/>
    </row>
    <row r="1919" customHeight="1" spans="1:13">
      <c r="A1919" s="3"/>
      <c r="D1919" s="91"/>
      <c r="E1919" s="91"/>
      <c r="F1919" s="3"/>
      <c r="G1919" s="3"/>
      <c r="H1919" s="3"/>
      <c r="I1919" s="3"/>
      <c r="J1919" s="3"/>
      <c r="K1919" s="3"/>
      <c r="M1919" s="3"/>
    </row>
    <row r="1920" customHeight="1" spans="1:13">
      <c r="A1920" s="3"/>
      <c r="D1920" s="91"/>
      <c r="E1920" s="91"/>
      <c r="F1920" s="3"/>
      <c r="G1920" s="3"/>
      <c r="H1920" s="3"/>
      <c r="I1920" s="3"/>
      <c r="J1920" s="3"/>
      <c r="K1920" s="3"/>
      <c r="M1920" s="3"/>
    </row>
    <row r="1921" customHeight="1" spans="1:13">
      <c r="A1921" s="3"/>
      <c r="D1921" s="91"/>
      <c r="E1921" s="91"/>
      <c r="F1921" s="3"/>
      <c r="G1921" s="3"/>
      <c r="H1921" s="3"/>
      <c r="I1921" s="3"/>
      <c r="J1921" s="3"/>
      <c r="K1921" s="3"/>
      <c r="M1921" s="3"/>
    </row>
    <row r="1922" customHeight="1" spans="1:13">
      <c r="A1922" s="3"/>
      <c r="D1922" s="91"/>
      <c r="E1922" s="91"/>
      <c r="F1922" s="3"/>
      <c r="G1922" s="3"/>
      <c r="H1922" s="3"/>
      <c r="I1922" s="3"/>
      <c r="J1922" s="3"/>
      <c r="K1922" s="3"/>
      <c r="M1922" s="3"/>
    </row>
    <row r="1923" customHeight="1" spans="1:13">
      <c r="A1923" s="3"/>
      <c r="D1923" s="91"/>
      <c r="E1923" s="91"/>
      <c r="F1923" s="3"/>
      <c r="G1923" s="3"/>
      <c r="H1923" s="3"/>
      <c r="I1923" s="3"/>
      <c r="J1923" s="3"/>
      <c r="K1923" s="3"/>
      <c r="M1923" s="3"/>
    </row>
    <row r="1924" customHeight="1" spans="1:13">
      <c r="A1924" s="3"/>
      <c r="D1924" s="91"/>
      <c r="E1924" s="91"/>
      <c r="F1924" s="3"/>
      <c r="G1924" s="3"/>
      <c r="H1924" s="3"/>
      <c r="I1924" s="3"/>
      <c r="J1924" s="3"/>
      <c r="K1924" s="3"/>
      <c r="M1924" s="3"/>
    </row>
    <row r="1925" customHeight="1" spans="1:13">
      <c r="A1925" s="3"/>
      <c r="D1925" s="91"/>
      <c r="E1925" s="91"/>
      <c r="F1925" s="3"/>
      <c r="G1925" s="3"/>
      <c r="H1925" s="3"/>
      <c r="I1925" s="3"/>
      <c r="J1925" s="3"/>
      <c r="K1925" s="3"/>
      <c r="M1925" s="3"/>
    </row>
    <row r="1926" customHeight="1" spans="1:13">
      <c r="A1926" s="3"/>
      <c r="D1926" s="91"/>
      <c r="E1926" s="91"/>
      <c r="F1926" s="3"/>
      <c r="G1926" s="3"/>
      <c r="H1926" s="3"/>
      <c r="I1926" s="3"/>
      <c r="J1926" s="3"/>
      <c r="K1926" s="3"/>
      <c r="M1926" s="3"/>
    </row>
    <row r="1927" customHeight="1" spans="1:13">
      <c r="A1927" s="3"/>
      <c r="D1927" s="91"/>
      <c r="E1927" s="91"/>
      <c r="F1927" s="3"/>
      <c r="G1927" s="3"/>
      <c r="H1927" s="3"/>
      <c r="I1927" s="3"/>
      <c r="J1927" s="3"/>
      <c r="K1927" s="3"/>
      <c r="M1927" s="3"/>
    </row>
    <row r="1928" customHeight="1" spans="1:13">
      <c r="A1928" s="3"/>
      <c r="D1928" s="91"/>
      <c r="E1928" s="91"/>
      <c r="F1928" s="3"/>
      <c r="G1928" s="3"/>
      <c r="H1928" s="3"/>
      <c r="I1928" s="3"/>
      <c r="J1928" s="3"/>
      <c r="K1928" s="3"/>
      <c r="M1928" s="3"/>
    </row>
    <row r="1929" customHeight="1" spans="1:13">
      <c r="A1929" s="3"/>
      <c r="D1929" s="91"/>
      <c r="E1929" s="91"/>
      <c r="F1929" s="3"/>
      <c r="G1929" s="3"/>
      <c r="H1929" s="3"/>
      <c r="I1929" s="3"/>
      <c r="J1929" s="3"/>
      <c r="K1929" s="3"/>
      <c r="M1929" s="3"/>
    </row>
    <row r="1930" customHeight="1" spans="1:13">
      <c r="A1930" s="3"/>
      <c r="D1930" s="91"/>
      <c r="E1930" s="91"/>
      <c r="F1930" s="3"/>
      <c r="G1930" s="3"/>
      <c r="H1930" s="3"/>
      <c r="I1930" s="3"/>
      <c r="J1930" s="3"/>
      <c r="K1930" s="3"/>
      <c r="M1930" s="3"/>
    </row>
    <row r="1931" customHeight="1" spans="1:13">
      <c r="A1931" s="3"/>
      <c r="D1931" s="91"/>
      <c r="E1931" s="91"/>
      <c r="F1931" s="3"/>
      <c r="G1931" s="3"/>
      <c r="H1931" s="3"/>
      <c r="I1931" s="3"/>
      <c r="J1931" s="3"/>
      <c r="K1931" s="3"/>
      <c r="M1931" s="3"/>
    </row>
    <row r="1932" customHeight="1" spans="1:13">
      <c r="A1932" s="3"/>
      <c r="D1932" s="91"/>
      <c r="E1932" s="91"/>
      <c r="F1932" s="3"/>
      <c r="G1932" s="3"/>
      <c r="H1932" s="3"/>
      <c r="I1932" s="3"/>
      <c r="J1932" s="3"/>
      <c r="K1932" s="3"/>
      <c r="M1932" s="3"/>
    </row>
    <row r="1933" customHeight="1" spans="1:13">
      <c r="A1933" s="3"/>
      <c r="D1933" s="91"/>
      <c r="E1933" s="91"/>
      <c r="F1933" s="3"/>
      <c r="G1933" s="3"/>
      <c r="H1933" s="3"/>
      <c r="I1933" s="3"/>
      <c r="J1933" s="3"/>
      <c r="K1933" s="3"/>
      <c r="M1933" s="3"/>
    </row>
    <row r="1934" customHeight="1" spans="1:13">
      <c r="A1934" s="3"/>
      <c r="D1934" s="91"/>
      <c r="E1934" s="91"/>
      <c r="F1934" s="3"/>
      <c r="G1934" s="3"/>
      <c r="H1934" s="3"/>
      <c r="I1934" s="3"/>
      <c r="J1934" s="3"/>
      <c r="K1934" s="3"/>
      <c r="M1934" s="3"/>
    </row>
    <row r="1935" customHeight="1" spans="1:13">
      <c r="A1935" s="3"/>
      <c r="D1935" s="91"/>
      <c r="E1935" s="91"/>
      <c r="F1935" s="3"/>
      <c r="G1935" s="3"/>
      <c r="H1935" s="3"/>
      <c r="I1935" s="3"/>
      <c r="J1935" s="3"/>
      <c r="K1935" s="3"/>
      <c r="M1935" s="3"/>
    </row>
    <row r="1936" customHeight="1" spans="1:13">
      <c r="A1936" s="3"/>
      <c r="D1936" s="91"/>
      <c r="E1936" s="91"/>
      <c r="F1936" s="3"/>
      <c r="G1936" s="3"/>
      <c r="H1936" s="3"/>
      <c r="I1936" s="3"/>
      <c r="J1936" s="3"/>
      <c r="K1936" s="3"/>
      <c r="M1936" s="3"/>
    </row>
    <row r="1937" customHeight="1" spans="1:13">
      <c r="A1937" s="3"/>
      <c r="D1937" s="91"/>
      <c r="E1937" s="91"/>
      <c r="F1937" s="3"/>
      <c r="G1937" s="3"/>
      <c r="H1937" s="3"/>
      <c r="I1937" s="3"/>
      <c r="J1937" s="3"/>
      <c r="K1937" s="3"/>
      <c r="M1937" s="3"/>
    </row>
    <row r="1938" customHeight="1" spans="1:13">
      <c r="A1938" s="3"/>
      <c r="D1938" s="91"/>
      <c r="E1938" s="91"/>
      <c r="F1938" s="3"/>
      <c r="G1938" s="3"/>
      <c r="H1938" s="3"/>
      <c r="I1938" s="3"/>
      <c r="J1938" s="3"/>
      <c r="K1938" s="3"/>
      <c r="M1938" s="3"/>
    </row>
    <row r="1939" customHeight="1" spans="1:13">
      <c r="A1939" s="3"/>
      <c r="D1939" s="91"/>
      <c r="E1939" s="91"/>
      <c r="F1939" s="3"/>
      <c r="G1939" s="3"/>
      <c r="H1939" s="3"/>
      <c r="I1939" s="3"/>
      <c r="J1939" s="3"/>
      <c r="K1939" s="3"/>
      <c r="M1939" s="3"/>
    </row>
    <row r="1940" customHeight="1" spans="1:13">
      <c r="A1940" s="3"/>
      <c r="D1940" s="91"/>
      <c r="E1940" s="91"/>
      <c r="F1940" s="3"/>
      <c r="G1940" s="3"/>
      <c r="H1940" s="3"/>
      <c r="I1940" s="3"/>
      <c r="J1940" s="3"/>
      <c r="K1940" s="3"/>
      <c r="M1940" s="3"/>
    </row>
    <row r="1941" customHeight="1" spans="1:13">
      <c r="A1941" s="3"/>
      <c r="D1941" s="91"/>
      <c r="E1941" s="91"/>
      <c r="F1941" s="3"/>
      <c r="G1941" s="3"/>
      <c r="H1941" s="3"/>
      <c r="I1941" s="3"/>
      <c r="J1941" s="3"/>
      <c r="K1941" s="3"/>
      <c r="M1941" s="3"/>
    </row>
    <row r="1942" customHeight="1" spans="1:13">
      <c r="A1942" s="3"/>
      <c r="D1942" s="91"/>
      <c r="E1942" s="91"/>
      <c r="F1942" s="3"/>
      <c r="G1942" s="3"/>
      <c r="H1942" s="3"/>
      <c r="I1942" s="3"/>
      <c r="J1942" s="3"/>
      <c r="K1942" s="3"/>
      <c r="M1942" s="3"/>
    </row>
    <row r="1943" customHeight="1" spans="1:13">
      <c r="A1943" s="3"/>
      <c r="D1943" s="91"/>
      <c r="E1943" s="91"/>
      <c r="F1943" s="3"/>
      <c r="G1943" s="3"/>
      <c r="H1943" s="3"/>
      <c r="I1943" s="3"/>
      <c r="J1943" s="3"/>
      <c r="K1943" s="3"/>
      <c r="M1943" s="3"/>
    </row>
    <row r="1944" customHeight="1" spans="1:13">
      <c r="A1944" s="3"/>
      <c r="D1944" s="91"/>
      <c r="E1944" s="91"/>
      <c r="F1944" s="3"/>
      <c r="G1944" s="3"/>
      <c r="H1944" s="3"/>
      <c r="I1944" s="3"/>
      <c r="J1944" s="3"/>
      <c r="K1944" s="3"/>
      <c r="M1944" s="3"/>
    </row>
    <row r="1945" customHeight="1" spans="1:13">
      <c r="A1945" s="3"/>
      <c r="D1945" s="91"/>
      <c r="E1945" s="91"/>
      <c r="F1945" s="3"/>
      <c r="G1945" s="3"/>
      <c r="H1945" s="3"/>
      <c r="I1945" s="3"/>
      <c r="J1945" s="3"/>
      <c r="K1945" s="3"/>
      <c r="M1945" s="3"/>
    </row>
    <row r="1946" customHeight="1" spans="1:13">
      <c r="A1946" s="3"/>
      <c r="D1946" s="91"/>
      <c r="E1946" s="91"/>
      <c r="F1946" s="3"/>
      <c r="G1946" s="3"/>
      <c r="H1946" s="3"/>
      <c r="I1946" s="3"/>
      <c r="J1946" s="3"/>
      <c r="K1946" s="3"/>
      <c r="M1946" s="3"/>
    </row>
    <row r="1947" customHeight="1" spans="1:13">
      <c r="A1947" s="3"/>
      <c r="D1947" s="91"/>
      <c r="E1947" s="91"/>
      <c r="F1947" s="3"/>
      <c r="G1947" s="3"/>
      <c r="H1947" s="3"/>
      <c r="I1947" s="3"/>
      <c r="J1947" s="3"/>
      <c r="K1947" s="3"/>
      <c r="M1947" s="3"/>
    </row>
    <row r="1948" customHeight="1" spans="1:13">
      <c r="A1948" s="3"/>
      <c r="D1948" s="91"/>
      <c r="E1948" s="91"/>
      <c r="F1948" s="3"/>
      <c r="G1948" s="3"/>
      <c r="H1948" s="3"/>
      <c r="I1948" s="3"/>
      <c r="J1948" s="3"/>
      <c r="K1948" s="3"/>
      <c r="M1948" s="3"/>
    </row>
    <row r="1949" customHeight="1" spans="1:13">
      <c r="A1949" s="3"/>
      <c r="D1949" s="91"/>
      <c r="E1949" s="91"/>
      <c r="F1949" s="3"/>
      <c r="G1949" s="3"/>
      <c r="H1949" s="3"/>
      <c r="I1949" s="3"/>
      <c r="J1949" s="3"/>
      <c r="K1949" s="3"/>
      <c r="M1949" s="3"/>
    </row>
    <row r="1950" customHeight="1" spans="1:13">
      <c r="A1950" s="3"/>
      <c r="D1950" s="91"/>
      <c r="E1950" s="91"/>
      <c r="F1950" s="3"/>
      <c r="G1950" s="3"/>
      <c r="H1950" s="3"/>
      <c r="I1950" s="3"/>
      <c r="J1950" s="3"/>
      <c r="K1950" s="3"/>
      <c r="M1950" s="3"/>
    </row>
    <row r="1951" customHeight="1" spans="1:13">
      <c r="A1951" s="3"/>
      <c r="D1951" s="91"/>
      <c r="E1951" s="91"/>
      <c r="F1951" s="3"/>
      <c r="G1951" s="3"/>
      <c r="H1951" s="3"/>
      <c r="I1951" s="3"/>
      <c r="J1951" s="3"/>
      <c r="K1951" s="3"/>
      <c r="M1951" s="3"/>
    </row>
    <row r="1952" customHeight="1" spans="1:13">
      <c r="A1952" s="3"/>
      <c r="D1952" s="91"/>
      <c r="E1952" s="91"/>
      <c r="F1952" s="3"/>
      <c r="G1952" s="3"/>
      <c r="H1952" s="3"/>
      <c r="I1952" s="3"/>
      <c r="J1952" s="3"/>
      <c r="K1952" s="3"/>
      <c r="M1952" s="3"/>
    </row>
    <row r="1953" customHeight="1" spans="1:13">
      <c r="A1953" s="3"/>
      <c r="D1953" s="91"/>
      <c r="E1953" s="91"/>
      <c r="F1953" s="3"/>
      <c r="G1953" s="3"/>
      <c r="H1953" s="3"/>
      <c r="I1953" s="3"/>
      <c r="J1953" s="3"/>
      <c r="K1953" s="3"/>
      <c r="M1953" s="3"/>
    </row>
    <row r="1954" customHeight="1" spans="1:13">
      <c r="A1954" s="3"/>
      <c r="D1954" s="91"/>
      <c r="E1954" s="91"/>
      <c r="F1954" s="3"/>
      <c r="G1954" s="3"/>
      <c r="H1954" s="3"/>
      <c r="I1954" s="3"/>
      <c r="J1954" s="3"/>
      <c r="K1954" s="3"/>
      <c r="M1954" s="3"/>
    </row>
    <row r="1955" customHeight="1" spans="1:13">
      <c r="A1955" s="3"/>
      <c r="D1955" s="91"/>
      <c r="E1955" s="91"/>
      <c r="F1955" s="3"/>
      <c r="G1955" s="3"/>
      <c r="H1955" s="3"/>
      <c r="I1955" s="3"/>
      <c r="J1955" s="3"/>
      <c r="K1955" s="3"/>
      <c r="M1955" s="3"/>
    </row>
    <row r="1956" customHeight="1" spans="1:13">
      <c r="A1956" s="3"/>
      <c r="D1956" s="91"/>
      <c r="E1956" s="91"/>
      <c r="F1956" s="3"/>
      <c r="G1956" s="3"/>
      <c r="H1956" s="3"/>
      <c r="I1956" s="3"/>
      <c r="J1956" s="3"/>
      <c r="K1956" s="3"/>
      <c r="M1956" s="3"/>
    </row>
    <row r="1957" customHeight="1" spans="1:13">
      <c r="A1957" s="3"/>
      <c r="D1957" s="91"/>
      <c r="E1957" s="91"/>
      <c r="F1957" s="3"/>
      <c r="G1957" s="3"/>
      <c r="H1957" s="3"/>
      <c r="I1957" s="3"/>
      <c r="J1957" s="3"/>
      <c r="K1957" s="3"/>
      <c r="M1957" s="3"/>
    </row>
    <row r="1958" customHeight="1" spans="1:13">
      <c r="A1958" s="3"/>
      <c r="D1958" s="91"/>
      <c r="E1958" s="91"/>
      <c r="F1958" s="3"/>
      <c r="G1958" s="3"/>
      <c r="H1958" s="3"/>
      <c r="I1958" s="3"/>
      <c r="J1958" s="3"/>
      <c r="K1958" s="3"/>
      <c r="M1958" s="3"/>
    </row>
    <row r="1959" customHeight="1" spans="1:13">
      <c r="A1959" s="3"/>
      <c r="D1959" s="91"/>
      <c r="E1959" s="91"/>
      <c r="F1959" s="3"/>
      <c r="G1959" s="3"/>
      <c r="H1959" s="3"/>
      <c r="I1959" s="3"/>
      <c r="J1959" s="3"/>
      <c r="K1959" s="3"/>
      <c r="M1959" s="3"/>
    </row>
    <row r="1960" customHeight="1" spans="1:13">
      <c r="A1960" s="3"/>
      <c r="D1960" s="91"/>
      <c r="E1960" s="91"/>
      <c r="F1960" s="3"/>
      <c r="G1960" s="3"/>
      <c r="H1960" s="3"/>
      <c r="I1960" s="3"/>
      <c r="J1960" s="3"/>
      <c r="K1960" s="3"/>
      <c r="M1960" s="3"/>
    </row>
    <row r="1961" customHeight="1" spans="1:13">
      <c r="A1961" s="3"/>
      <c r="D1961" s="91"/>
      <c r="E1961" s="91"/>
      <c r="F1961" s="3"/>
      <c r="G1961" s="3"/>
      <c r="H1961" s="3"/>
      <c r="I1961" s="3"/>
      <c r="J1961" s="3"/>
      <c r="K1961" s="3"/>
      <c r="M1961" s="3"/>
    </row>
    <row r="1962" customHeight="1" spans="1:13">
      <c r="A1962" s="3"/>
      <c r="D1962" s="91"/>
      <c r="E1962" s="91"/>
      <c r="F1962" s="3"/>
      <c r="G1962" s="3"/>
      <c r="H1962" s="3"/>
      <c r="I1962" s="3"/>
      <c r="J1962" s="3"/>
      <c r="K1962" s="3"/>
      <c r="M1962" s="3"/>
    </row>
    <row r="1963" customHeight="1" spans="1:13">
      <c r="A1963" s="3"/>
      <c r="D1963" s="91"/>
      <c r="E1963" s="91"/>
      <c r="F1963" s="3"/>
      <c r="G1963" s="3"/>
      <c r="H1963" s="3"/>
      <c r="I1963" s="3"/>
      <c r="J1963" s="3"/>
      <c r="K1963" s="3"/>
      <c r="M1963" s="3"/>
    </row>
    <row r="1964" customHeight="1" spans="1:13">
      <c r="A1964" s="3"/>
      <c r="D1964" s="91"/>
      <c r="E1964" s="91"/>
      <c r="F1964" s="3"/>
      <c r="G1964" s="3"/>
      <c r="H1964" s="3"/>
      <c r="I1964" s="3"/>
      <c r="J1964" s="3"/>
      <c r="K1964" s="3"/>
      <c r="M1964" s="3"/>
    </row>
    <row r="1965" customHeight="1" spans="1:13">
      <c r="A1965" s="3"/>
      <c r="D1965" s="91"/>
      <c r="E1965" s="91"/>
      <c r="F1965" s="3"/>
      <c r="G1965" s="3"/>
      <c r="H1965" s="3"/>
      <c r="I1965" s="3"/>
      <c r="J1965" s="3"/>
      <c r="K1965" s="3"/>
      <c r="M1965" s="3"/>
    </row>
    <row r="1966" customHeight="1" spans="1:13">
      <c r="A1966" s="3"/>
      <c r="D1966" s="91"/>
      <c r="E1966" s="91"/>
      <c r="F1966" s="3"/>
      <c r="G1966" s="3"/>
      <c r="H1966" s="3"/>
      <c r="I1966" s="3"/>
      <c r="J1966" s="3"/>
      <c r="K1966" s="3"/>
      <c r="M1966" s="3"/>
    </row>
    <row r="1967" customHeight="1" spans="1:13">
      <c r="A1967" s="3"/>
      <c r="D1967" s="91"/>
      <c r="E1967" s="91"/>
      <c r="F1967" s="3"/>
      <c r="G1967" s="3"/>
      <c r="H1967" s="3"/>
      <c r="I1967" s="3"/>
      <c r="J1967" s="3"/>
      <c r="K1967" s="3"/>
      <c r="M1967" s="3"/>
    </row>
    <row r="1968" customHeight="1" spans="1:13">
      <c r="A1968" s="3"/>
      <c r="D1968" s="91"/>
      <c r="E1968" s="91"/>
      <c r="F1968" s="3"/>
      <c r="G1968" s="3"/>
      <c r="H1968" s="3"/>
      <c r="I1968" s="3"/>
      <c r="J1968" s="3"/>
      <c r="K1968" s="3"/>
      <c r="M1968" s="3"/>
    </row>
    <row r="1969" customHeight="1" spans="1:13">
      <c r="A1969" s="3"/>
      <c r="D1969" s="91"/>
      <c r="E1969" s="91"/>
      <c r="F1969" s="3"/>
      <c r="G1969" s="3"/>
      <c r="H1969" s="3"/>
      <c r="I1969" s="3"/>
      <c r="J1969" s="3"/>
      <c r="K1969" s="3"/>
      <c r="M1969" s="3"/>
    </row>
    <row r="1970" customHeight="1" spans="1:13">
      <c r="A1970" s="3"/>
      <c r="D1970" s="91"/>
      <c r="E1970" s="91"/>
      <c r="F1970" s="3"/>
      <c r="G1970" s="3"/>
      <c r="H1970" s="3"/>
      <c r="I1970" s="3"/>
      <c r="J1970" s="3"/>
      <c r="K1970" s="3"/>
      <c r="M1970" s="3"/>
    </row>
    <row r="1971" customHeight="1" spans="1:13">
      <c r="A1971" s="3"/>
      <c r="D1971" s="91"/>
      <c r="E1971" s="91"/>
      <c r="F1971" s="3"/>
      <c r="G1971" s="3"/>
      <c r="H1971" s="3"/>
      <c r="I1971" s="3"/>
      <c r="J1971" s="3"/>
      <c r="K1971" s="3"/>
      <c r="M1971" s="3"/>
    </row>
    <row r="1972" customHeight="1" spans="1:13">
      <c r="A1972" s="3"/>
      <c r="D1972" s="91"/>
      <c r="E1972" s="91"/>
      <c r="F1972" s="3"/>
      <c r="G1972" s="3"/>
      <c r="H1972" s="3"/>
      <c r="I1972" s="3"/>
      <c r="J1972" s="3"/>
      <c r="K1972" s="3"/>
      <c r="M1972" s="3"/>
    </row>
    <row r="1973" customHeight="1" spans="1:13">
      <c r="A1973" s="3"/>
      <c r="D1973" s="91"/>
      <c r="E1973" s="91"/>
      <c r="F1973" s="3"/>
      <c r="G1973" s="3"/>
      <c r="H1973" s="3"/>
      <c r="I1973" s="3"/>
      <c r="J1973" s="3"/>
      <c r="K1973" s="3"/>
      <c r="M1973" s="3"/>
    </row>
    <row r="1974" customHeight="1" spans="1:13">
      <c r="A1974" s="3"/>
      <c r="D1974" s="91"/>
      <c r="E1974" s="91"/>
      <c r="F1974" s="3"/>
      <c r="G1974" s="3"/>
      <c r="H1974" s="3"/>
      <c r="I1974" s="3"/>
      <c r="J1974" s="3"/>
      <c r="K1974" s="3"/>
      <c r="M1974" s="3"/>
    </row>
    <row r="1975" customHeight="1" spans="1:13">
      <c r="A1975" s="3"/>
      <c r="D1975" s="91"/>
      <c r="E1975" s="91"/>
      <c r="F1975" s="3"/>
      <c r="G1975" s="3"/>
      <c r="H1975" s="3"/>
      <c r="I1975" s="3"/>
      <c r="J1975" s="3"/>
      <c r="K1975" s="3"/>
      <c r="M1975" s="3"/>
    </row>
    <row r="1976" customHeight="1" spans="1:13">
      <c r="A1976" s="3"/>
      <c r="D1976" s="91"/>
      <c r="E1976" s="91"/>
      <c r="F1976" s="3"/>
      <c r="G1976" s="3"/>
      <c r="H1976" s="3"/>
      <c r="I1976" s="3"/>
      <c r="J1976" s="3"/>
      <c r="K1976" s="3"/>
      <c r="M1976" s="3"/>
    </row>
    <row r="1977" customHeight="1" spans="1:13">
      <c r="A1977" s="3"/>
      <c r="D1977" s="91"/>
      <c r="E1977" s="91"/>
      <c r="F1977" s="3"/>
      <c r="G1977" s="3"/>
      <c r="H1977" s="3"/>
      <c r="I1977" s="3"/>
      <c r="J1977" s="3"/>
      <c r="K1977" s="3"/>
      <c r="M1977" s="3"/>
    </row>
    <row r="1978" customHeight="1" spans="1:13">
      <c r="A1978" s="3"/>
      <c r="D1978" s="91"/>
      <c r="E1978" s="91"/>
      <c r="F1978" s="3"/>
      <c r="G1978" s="3"/>
      <c r="H1978" s="3"/>
      <c r="I1978" s="3"/>
      <c r="J1978" s="3"/>
      <c r="K1978" s="3"/>
      <c r="M1978" s="3"/>
    </row>
    <row r="1979" customHeight="1" spans="1:13">
      <c r="A1979" s="3"/>
      <c r="D1979" s="91"/>
      <c r="E1979" s="91"/>
      <c r="F1979" s="3"/>
      <c r="G1979" s="3"/>
      <c r="H1979" s="3"/>
      <c r="I1979" s="3"/>
      <c r="J1979" s="3"/>
      <c r="K1979" s="3"/>
      <c r="M1979" s="3"/>
    </row>
    <row r="1980" customHeight="1" spans="1:13">
      <c r="A1980" s="3"/>
      <c r="D1980" s="91"/>
      <c r="E1980" s="91"/>
      <c r="F1980" s="3"/>
      <c r="G1980" s="3"/>
      <c r="H1980" s="3"/>
      <c r="I1980" s="3"/>
      <c r="J1980" s="3"/>
      <c r="K1980" s="3"/>
      <c r="M1980" s="3"/>
    </row>
    <row r="1981" customHeight="1" spans="1:13">
      <c r="A1981" s="3"/>
      <c r="D1981" s="91"/>
      <c r="E1981" s="91"/>
      <c r="F1981" s="3"/>
      <c r="G1981" s="3"/>
      <c r="H1981" s="3"/>
      <c r="I1981" s="3"/>
      <c r="J1981" s="3"/>
      <c r="K1981" s="3"/>
      <c r="M1981" s="3"/>
    </row>
    <row r="1982" customHeight="1" spans="1:13">
      <c r="A1982" s="3"/>
      <c r="D1982" s="91"/>
      <c r="E1982" s="91"/>
      <c r="F1982" s="3"/>
      <c r="G1982" s="3"/>
      <c r="H1982" s="3"/>
      <c r="I1982" s="3"/>
      <c r="J1982" s="3"/>
      <c r="K1982" s="3"/>
      <c r="M1982" s="3"/>
    </row>
    <row r="1983" customHeight="1" spans="1:13">
      <c r="A1983" s="3"/>
      <c r="D1983" s="91"/>
      <c r="E1983" s="91"/>
      <c r="F1983" s="3"/>
      <c r="G1983" s="3"/>
      <c r="H1983" s="3"/>
      <c r="I1983" s="3"/>
      <c r="J1983" s="3"/>
      <c r="K1983" s="3"/>
      <c r="M1983" s="3"/>
    </row>
    <row r="1984" customHeight="1" spans="1:13">
      <c r="A1984" s="3"/>
      <c r="D1984" s="91"/>
      <c r="E1984" s="91"/>
      <c r="F1984" s="3"/>
      <c r="G1984" s="3"/>
      <c r="H1984" s="3"/>
      <c r="I1984" s="3"/>
      <c r="J1984" s="3"/>
      <c r="K1984" s="3"/>
      <c r="M1984" s="3"/>
    </row>
    <row r="1985" customHeight="1" spans="1:13">
      <c r="A1985" s="3"/>
      <c r="D1985" s="91"/>
      <c r="E1985" s="91"/>
      <c r="F1985" s="3"/>
      <c r="G1985" s="3"/>
      <c r="H1985" s="3"/>
      <c r="I1985" s="3"/>
      <c r="J1985" s="3"/>
      <c r="K1985" s="3"/>
      <c r="M1985" s="3"/>
    </row>
    <row r="1986" customHeight="1" spans="1:13">
      <c r="A1986" s="3"/>
      <c r="D1986" s="91"/>
      <c r="E1986" s="91"/>
      <c r="F1986" s="3"/>
      <c r="G1986" s="3"/>
      <c r="H1986" s="3"/>
      <c r="I1986" s="3"/>
      <c r="J1986" s="3"/>
      <c r="K1986" s="3"/>
      <c r="M1986" s="3"/>
    </row>
    <row r="1987" customHeight="1" spans="1:13">
      <c r="A1987" s="3"/>
      <c r="D1987" s="91"/>
      <c r="E1987" s="91"/>
      <c r="F1987" s="3"/>
      <c r="G1987" s="3"/>
      <c r="H1987" s="3"/>
      <c r="I1987" s="3"/>
      <c r="J1987" s="3"/>
      <c r="K1987" s="3"/>
      <c r="M1987" s="3"/>
    </row>
    <row r="1988" customHeight="1" spans="1:13">
      <c r="A1988" s="3"/>
      <c r="D1988" s="91"/>
      <c r="E1988" s="91"/>
      <c r="F1988" s="3"/>
      <c r="G1988" s="3"/>
      <c r="H1988" s="3"/>
      <c r="I1988" s="3"/>
      <c r="J1988" s="3"/>
      <c r="K1988" s="3"/>
      <c r="M1988" s="3"/>
    </row>
    <row r="1989" customHeight="1" spans="1:13">
      <c r="A1989" s="3"/>
      <c r="D1989" s="91"/>
      <c r="E1989" s="91"/>
      <c r="F1989" s="3"/>
      <c r="G1989" s="3"/>
      <c r="H1989" s="3"/>
      <c r="I1989" s="3"/>
      <c r="J1989" s="3"/>
      <c r="K1989" s="3"/>
      <c r="M1989" s="3"/>
    </row>
    <row r="1990" customHeight="1" spans="1:13">
      <c r="A1990" s="3"/>
      <c r="D1990" s="91"/>
      <c r="E1990" s="91"/>
      <c r="F1990" s="3"/>
      <c r="G1990" s="3"/>
      <c r="H1990" s="3"/>
      <c r="I1990" s="3"/>
      <c r="J1990" s="3"/>
      <c r="K1990" s="3"/>
      <c r="M1990" s="3"/>
    </row>
    <row r="1991" customHeight="1" spans="1:13">
      <c r="A1991" s="3"/>
      <c r="D1991" s="91"/>
      <c r="E1991" s="91"/>
      <c r="F1991" s="3"/>
      <c r="G1991" s="3"/>
      <c r="H1991" s="3"/>
      <c r="I1991" s="3"/>
      <c r="J1991" s="3"/>
      <c r="K1991" s="3"/>
      <c r="M1991" s="3"/>
    </row>
    <row r="1992" customHeight="1" spans="1:13">
      <c r="A1992" s="3"/>
      <c r="D1992" s="91"/>
      <c r="E1992" s="91"/>
      <c r="F1992" s="3"/>
      <c r="G1992" s="3"/>
      <c r="H1992" s="3"/>
      <c r="I1992" s="3"/>
      <c r="J1992" s="3"/>
      <c r="K1992" s="3"/>
      <c r="M1992" s="3"/>
    </row>
    <row r="1993" customHeight="1" spans="1:13">
      <c r="A1993" s="3"/>
      <c r="D1993" s="91"/>
      <c r="E1993" s="91"/>
      <c r="F1993" s="3"/>
      <c r="G1993" s="3"/>
      <c r="H1993" s="3"/>
      <c r="I1993" s="3"/>
      <c r="J1993" s="3"/>
      <c r="K1993" s="3"/>
      <c r="M1993" s="3"/>
    </row>
    <row r="1994" customHeight="1" spans="1:13">
      <c r="A1994" s="3"/>
      <c r="D1994" s="91"/>
      <c r="E1994" s="91"/>
      <c r="F1994" s="3"/>
      <c r="G1994" s="3"/>
      <c r="H1994" s="3"/>
      <c r="I1994" s="3"/>
      <c r="J1994" s="3"/>
      <c r="K1994" s="3"/>
      <c r="M1994" s="3"/>
    </row>
    <row r="1995" customHeight="1" spans="1:13">
      <c r="A1995" s="3"/>
      <c r="D1995" s="91"/>
      <c r="E1995" s="91"/>
      <c r="F1995" s="3"/>
      <c r="G1995" s="3"/>
      <c r="H1995" s="3"/>
      <c r="I1995" s="3"/>
      <c r="J1995" s="3"/>
      <c r="K1995" s="3"/>
      <c r="M1995" s="3"/>
    </row>
    <row r="1996" customHeight="1" spans="1:13">
      <c r="A1996" s="3"/>
      <c r="D1996" s="91"/>
      <c r="E1996" s="91"/>
      <c r="F1996" s="3"/>
      <c r="G1996" s="3"/>
      <c r="H1996" s="3"/>
      <c r="I1996" s="3"/>
      <c r="J1996" s="3"/>
      <c r="K1996" s="3"/>
      <c r="M1996" s="3"/>
    </row>
    <row r="1997" customHeight="1" spans="1:13">
      <c r="A1997" s="3"/>
      <c r="D1997" s="91"/>
      <c r="E1997" s="91"/>
      <c r="F1997" s="3"/>
      <c r="G1997" s="3"/>
      <c r="H1997" s="3"/>
      <c r="I1997" s="3"/>
      <c r="J1997" s="3"/>
      <c r="K1997" s="3"/>
      <c r="M1997" s="3"/>
    </row>
    <row r="1998" customHeight="1" spans="1:13">
      <c r="A1998" s="3"/>
      <c r="D1998" s="91"/>
      <c r="E1998" s="91"/>
      <c r="F1998" s="3"/>
      <c r="G1998" s="3"/>
      <c r="H1998" s="3"/>
      <c r="I1998" s="3"/>
      <c r="J1998" s="3"/>
      <c r="K1998" s="3"/>
      <c r="M1998" s="3"/>
    </row>
    <row r="1999" customHeight="1" spans="1:13">
      <c r="A1999" s="3"/>
      <c r="D1999" s="91"/>
      <c r="E1999" s="91"/>
      <c r="F1999" s="3"/>
      <c r="G1999" s="3"/>
      <c r="H1999" s="3"/>
      <c r="I1999" s="3"/>
      <c r="J1999" s="3"/>
      <c r="K1999" s="3"/>
      <c r="M1999" s="3"/>
    </row>
    <row r="2000" customHeight="1" spans="1:13">
      <c r="A2000" s="3"/>
      <c r="D2000" s="91"/>
      <c r="E2000" s="91"/>
      <c r="F2000" s="3"/>
      <c r="G2000" s="3"/>
      <c r="H2000" s="3"/>
      <c r="I2000" s="3"/>
      <c r="J2000" s="3"/>
      <c r="K2000" s="3"/>
      <c r="M2000" s="3"/>
    </row>
    <row r="2001" customHeight="1" spans="1:13">
      <c r="A2001" s="3"/>
      <c r="D2001" s="91"/>
      <c r="E2001" s="91"/>
      <c r="F2001" s="3"/>
      <c r="G2001" s="3"/>
      <c r="H2001" s="3"/>
      <c r="I2001" s="3"/>
      <c r="J2001" s="3"/>
      <c r="K2001" s="3"/>
      <c r="M2001" s="3"/>
    </row>
    <row r="2002" customHeight="1" spans="1:13">
      <c r="A2002" s="3"/>
      <c r="D2002" s="91"/>
      <c r="E2002" s="91"/>
      <c r="F2002" s="3"/>
      <c r="G2002" s="3"/>
      <c r="H2002" s="3"/>
      <c r="I2002" s="3"/>
      <c r="J2002" s="3"/>
      <c r="K2002" s="3"/>
      <c r="M2002" s="3"/>
    </row>
    <row r="2003" customHeight="1" spans="1:13">
      <c r="A2003" s="3"/>
      <c r="D2003" s="91"/>
      <c r="E2003" s="91"/>
      <c r="F2003" s="3"/>
      <c r="G2003" s="3"/>
      <c r="H2003" s="3"/>
      <c r="I2003" s="3"/>
      <c r="J2003" s="3"/>
      <c r="K2003" s="3"/>
      <c r="M2003" s="3"/>
    </row>
    <row r="2004" customHeight="1" spans="1:13">
      <c r="A2004" s="3"/>
      <c r="D2004" s="91"/>
      <c r="E2004" s="91"/>
      <c r="F2004" s="3"/>
      <c r="G2004" s="3"/>
      <c r="H2004" s="3"/>
      <c r="I2004" s="3"/>
      <c r="J2004" s="3"/>
      <c r="K2004" s="3"/>
      <c r="M2004" s="3"/>
    </row>
    <row r="2005" customHeight="1" spans="1:13">
      <c r="A2005" s="3"/>
      <c r="D2005" s="91"/>
      <c r="E2005" s="91"/>
      <c r="F2005" s="3"/>
      <c r="G2005" s="3"/>
      <c r="H2005" s="3"/>
      <c r="I2005" s="3"/>
      <c r="J2005" s="3"/>
      <c r="K2005" s="3"/>
      <c r="M2005" s="3"/>
    </row>
    <row r="2006" customHeight="1" spans="1:13">
      <c r="A2006" s="3"/>
      <c r="D2006" s="91"/>
      <c r="E2006" s="91"/>
      <c r="F2006" s="3"/>
      <c r="G2006" s="3"/>
      <c r="H2006" s="3"/>
      <c r="I2006" s="3"/>
      <c r="J2006" s="3"/>
      <c r="K2006" s="3"/>
      <c r="M2006" s="3"/>
    </row>
    <row r="2007" customHeight="1" spans="1:13">
      <c r="A2007" s="3"/>
      <c r="D2007" s="91"/>
      <c r="E2007" s="91"/>
      <c r="F2007" s="3"/>
      <c r="G2007" s="3"/>
      <c r="H2007" s="3"/>
      <c r="I2007" s="3"/>
      <c r="J2007" s="3"/>
      <c r="K2007" s="3"/>
      <c r="M2007" s="3"/>
    </row>
    <row r="2008" customHeight="1" spans="1:13">
      <c r="A2008" s="3"/>
      <c r="D2008" s="91"/>
      <c r="E2008" s="91"/>
      <c r="F2008" s="3"/>
      <c r="G2008" s="3"/>
      <c r="H2008" s="3"/>
      <c r="I2008" s="3"/>
      <c r="J2008" s="3"/>
      <c r="K2008" s="3"/>
      <c r="M2008" s="3"/>
    </row>
    <row r="2009" customHeight="1" spans="1:13">
      <c r="A2009" s="3"/>
      <c r="D2009" s="91"/>
      <c r="E2009" s="91"/>
      <c r="F2009" s="3"/>
      <c r="G2009" s="3"/>
      <c r="H2009" s="3"/>
      <c r="I2009" s="3"/>
      <c r="J2009" s="3"/>
      <c r="K2009" s="3"/>
      <c r="M2009" s="3"/>
    </row>
    <row r="2010" customHeight="1" spans="1:13">
      <c r="A2010" s="3"/>
      <c r="D2010" s="91"/>
      <c r="E2010" s="91"/>
      <c r="F2010" s="3"/>
      <c r="G2010" s="3"/>
      <c r="H2010" s="3"/>
      <c r="I2010" s="3"/>
      <c r="J2010" s="3"/>
      <c r="K2010" s="3"/>
      <c r="M2010" s="3"/>
    </row>
    <row r="2011" customHeight="1" spans="1:13">
      <c r="A2011" s="3"/>
      <c r="D2011" s="91"/>
      <c r="E2011" s="91"/>
      <c r="F2011" s="3"/>
      <c r="G2011" s="3"/>
      <c r="H2011" s="3"/>
      <c r="I2011" s="3"/>
      <c r="J2011" s="3"/>
      <c r="K2011" s="3"/>
      <c r="M2011" s="3"/>
    </row>
    <row r="2012" customHeight="1" spans="1:13">
      <c r="A2012" s="3"/>
      <c r="D2012" s="91"/>
      <c r="E2012" s="91"/>
      <c r="F2012" s="3"/>
      <c r="G2012" s="3"/>
      <c r="H2012" s="3"/>
      <c r="I2012" s="3"/>
      <c r="J2012" s="3"/>
      <c r="K2012" s="3"/>
      <c r="M2012" s="3"/>
    </row>
    <row r="2013" customHeight="1" spans="1:13">
      <c r="A2013" s="3"/>
      <c r="D2013" s="91"/>
      <c r="E2013" s="91"/>
      <c r="F2013" s="3"/>
      <c r="G2013" s="3"/>
      <c r="H2013" s="3"/>
      <c r="I2013" s="3"/>
      <c r="J2013" s="3"/>
      <c r="K2013" s="3"/>
      <c r="M2013" s="3"/>
    </row>
    <row r="2014" customHeight="1" spans="1:13">
      <c r="A2014" s="3"/>
      <c r="D2014" s="91"/>
      <c r="E2014" s="91"/>
      <c r="F2014" s="3"/>
      <c r="G2014" s="3"/>
      <c r="H2014" s="3"/>
      <c r="I2014" s="3"/>
      <c r="J2014" s="3"/>
      <c r="K2014" s="3"/>
      <c r="M2014" s="3"/>
    </row>
    <row r="2015" customHeight="1" spans="1:13">
      <c r="A2015" s="3"/>
      <c r="D2015" s="91"/>
      <c r="E2015" s="91"/>
      <c r="F2015" s="3"/>
      <c r="G2015" s="3"/>
      <c r="H2015" s="3"/>
      <c r="I2015" s="3"/>
      <c r="J2015" s="3"/>
      <c r="K2015" s="3"/>
      <c r="M2015" s="3"/>
    </row>
    <row r="2016" customHeight="1" spans="1:13">
      <c r="A2016" s="3"/>
      <c r="D2016" s="91"/>
      <c r="E2016" s="91"/>
      <c r="F2016" s="3"/>
      <c r="G2016" s="3"/>
      <c r="H2016" s="3"/>
      <c r="I2016" s="3"/>
      <c r="J2016" s="3"/>
      <c r="K2016" s="3"/>
      <c r="M2016" s="3"/>
    </row>
    <row r="2017" customHeight="1" spans="1:13">
      <c r="A2017" s="3"/>
      <c r="D2017" s="91"/>
      <c r="E2017" s="91"/>
      <c r="F2017" s="3"/>
      <c r="G2017" s="3"/>
      <c r="H2017" s="3"/>
      <c r="I2017" s="3"/>
      <c r="J2017" s="3"/>
      <c r="K2017" s="3"/>
      <c r="M2017" s="3"/>
    </row>
    <row r="2018" customHeight="1" spans="1:13">
      <c r="A2018" s="3"/>
      <c r="D2018" s="91"/>
      <c r="E2018" s="91"/>
      <c r="F2018" s="3"/>
      <c r="G2018" s="3"/>
      <c r="H2018" s="3"/>
      <c r="I2018" s="3"/>
      <c r="J2018" s="3"/>
      <c r="K2018" s="3"/>
      <c r="M2018" s="3"/>
    </row>
    <row r="2019" customHeight="1" spans="1:13">
      <c r="A2019" s="3"/>
      <c r="D2019" s="91"/>
      <c r="E2019" s="91"/>
      <c r="F2019" s="3"/>
      <c r="G2019" s="3"/>
      <c r="H2019" s="3"/>
      <c r="I2019" s="3"/>
      <c r="J2019" s="3"/>
      <c r="K2019" s="3"/>
      <c r="M2019" s="3"/>
    </row>
    <row r="2020" customHeight="1" spans="1:13">
      <c r="A2020" s="3"/>
      <c r="D2020" s="91"/>
      <c r="E2020" s="91"/>
      <c r="F2020" s="3"/>
      <c r="G2020" s="3"/>
      <c r="H2020" s="3"/>
      <c r="I2020" s="3"/>
      <c r="J2020" s="3"/>
      <c r="K2020" s="3"/>
      <c r="M2020" s="3"/>
    </row>
    <row r="2021" customHeight="1" spans="1:13">
      <c r="A2021" s="3"/>
      <c r="D2021" s="91"/>
      <c r="E2021" s="91"/>
      <c r="F2021" s="3"/>
      <c r="G2021" s="3"/>
      <c r="H2021" s="3"/>
      <c r="I2021" s="3"/>
      <c r="J2021" s="3"/>
      <c r="K2021" s="3"/>
      <c r="M2021" s="3"/>
    </row>
    <row r="2022" customHeight="1" spans="1:13">
      <c r="A2022" s="3"/>
      <c r="D2022" s="91"/>
      <c r="E2022" s="91"/>
      <c r="F2022" s="3"/>
      <c r="G2022" s="3"/>
      <c r="H2022" s="3"/>
      <c r="I2022" s="3"/>
      <c r="J2022" s="3"/>
      <c r="K2022" s="3"/>
      <c r="M2022" s="3"/>
    </row>
    <row r="2023" customHeight="1" spans="1:13">
      <c r="A2023" s="3"/>
      <c r="D2023" s="91"/>
      <c r="E2023" s="91"/>
      <c r="F2023" s="3"/>
      <c r="G2023" s="3"/>
      <c r="H2023" s="3"/>
      <c r="I2023" s="3"/>
      <c r="J2023" s="3"/>
      <c r="K2023" s="3"/>
      <c r="M2023" s="3"/>
    </row>
    <row r="2024" customHeight="1" spans="1:13">
      <c r="A2024" s="3"/>
      <c r="D2024" s="91"/>
      <c r="E2024" s="91"/>
      <c r="F2024" s="3"/>
      <c r="G2024" s="3"/>
      <c r="H2024" s="3"/>
      <c r="I2024" s="3"/>
      <c r="J2024" s="3"/>
      <c r="K2024" s="3"/>
      <c r="M2024" s="3"/>
    </row>
    <row r="2025" customHeight="1" spans="1:13">
      <c r="A2025" s="3"/>
      <c r="D2025" s="91"/>
      <c r="E2025" s="91"/>
      <c r="F2025" s="3"/>
      <c r="G2025" s="3"/>
      <c r="H2025" s="3"/>
      <c r="I2025" s="3"/>
      <c r="J2025" s="3"/>
      <c r="K2025" s="3"/>
      <c r="M2025" s="3"/>
    </row>
    <row r="2026" customHeight="1" spans="1:13">
      <c r="A2026" s="3"/>
      <c r="D2026" s="91"/>
      <c r="E2026" s="91"/>
      <c r="F2026" s="3"/>
      <c r="G2026" s="3"/>
      <c r="H2026" s="3"/>
      <c r="I2026" s="3"/>
      <c r="J2026" s="3"/>
      <c r="K2026" s="3"/>
      <c r="M2026" s="3"/>
    </row>
    <row r="2027" customHeight="1" spans="1:13">
      <c r="A2027" s="3"/>
      <c r="D2027" s="91"/>
      <c r="E2027" s="91"/>
      <c r="F2027" s="3"/>
      <c r="G2027" s="3"/>
      <c r="H2027" s="3"/>
      <c r="I2027" s="3"/>
      <c r="J2027" s="3"/>
      <c r="K2027" s="3"/>
      <c r="M2027" s="3"/>
    </row>
    <row r="2028" customHeight="1" spans="1:13">
      <c r="A2028" s="3"/>
      <c r="D2028" s="91"/>
      <c r="E2028" s="91"/>
      <c r="F2028" s="3"/>
      <c r="G2028" s="3"/>
      <c r="H2028" s="3"/>
      <c r="I2028" s="3"/>
      <c r="J2028" s="3"/>
      <c r="K2028" s="3"/>
      <c r="M2028" s="3"/>
    </row>
    <row r="2029" customHeight="1" spans="1:13">
      <c r="A2029" s="3"/>
      <c r="D2029" s="91"/>
      <c r="E2029" s="91"/>
      <c r="F2029" s="3"/>
      <c r="G2029" s="3"/>
      <c r="H2029" s="3"/>
      <c r="I2029" s="3"/>
      <c r="J2029" s="3"/>
      <c r="K2029" s="3"/>
      <c r="M2029" s="3"/>
    </row>
    <row r="2030" customHeight="1" spans="1:13">
      <c r="A2030" s="3"/>
      <c r="D2030" s="91"/>
      <c r="E2030" s="91"/>
      <c r="F2030" s="3"/>
      <c r="G2030" s="3"/>
      <c r="H2030" s="3"/>
      <c r="I2030" s="3"/>
      <c r="J2030" s="3"/>
      <c r="K2030" s="3"/>
      <c r="M2030" s="3"/>
    </row>
    <row r="2031" customHeight="1" spans="1:13">
      <c r="A2031" s="3"/>
      <c r="D2031" s="91"/>
      <c r="E2031" s="91"/>
      <c r="F2031" s="3"/>
      <c r="G2031" s="3"/>
      <c r="H2031" s="3"/>
      <c r="I2031" s="3"/>
      <c r="J2031" s="3"/>
      <c r="K2031" s="3"/>
      <c r="M2031" s="3"/>
    </row>
    <row r="2032" customHeight="1" spans="1:13">
      <c r="A2032" s="3"/>
      <c r="D2032" s="91"/>
      <c r="E2032" s="91"/>
      <c r="F2032" s="3"/>
      <c r="G2032" s="3"/>
      <c r="H2032" s="3"/>
      <c r="I2032" s="3"/>
      <c r="J2032" s="3"/>
      <c r="K2032" s="3"/>
      <c r="M2032" s="3"/>
    </row>
    <row r="2033" customHeight="1" spans="1:13">
      <c r="A2033" s="3"/>
      <c r="D2033" s="91"/>
      <c r="E2033" s="91"/>
      <c r="F2033" s="3"/>
      <c r="G2033" s="3"/>
      <c r="H2033" s="3"/>
      <c r="I2033" s="3"/>
      <c r="J2033" s="3"/>
      <c r="K2033" s="3"/>
      <c r="M2033" s="3"/>
    </row>
    <row r="2034" customHeight="1" spans="1:13">
      <c r="A2034" s="3"/>
      <c r="D2034" s="91"/>
      <c r="E2034" s="91"/>
      <c r="F2034" s="3"/>
      <c r="G2034" s="3"/>
      <c r="H2034" s="3"/>
      <c r="I2034" s="3"/>
      <c r="J2034" s="3"/>
      <c r="K2034" s="3"/>
      <c r="M2034" s="3"/>
    </row>
    <row r="2035" customHeight="1" spans="1:13">
      <c r="A2035" s="3"/>
      <c r="D2035" s="91"/>
      <c r="E2035" s="91"/>
      <c r="F2035" s="3"/>
      <c r="G2035" s="3"/>
      <c r="H2035" s="3"/>
      <c r="I2035" s="3"/>
      <c r="J2035" s="3"/>
      <c r="K2035" s="3"/>
      <c r="M2035" s="3"/>
    </row>
    <row r="2036" customHeight="1" spans="1:13">
      <c r="A2036" s="3"/>
      <c r="D2036" s="91"/>
      <c r="E2036" s="91"/>
      <c r="F2036" s="3"/>
      <c r="G2036" s="3"/>
      <c r="H2036" s="3"/>
      <c r="I2036" s="3"/>
      <c r="J2036" s="3"/>
      <c r="K2036" s="3"/>
      <c r="M2036" s="3"/>
    </row>
    <row r="2037" customHeight="1" spans="1:13">
      <c r="A2037" s="3"/>
      <c r="D2037" s="91"/>
      <c r="E2037" s="91"/>
      <c r="F2037" s="3"/>
      <c r="G2037" s="3"/>
      <c r="H2037" s="3"/>
      <c r="I2037" s="3"/>
      <c r="J2037" s="3"/>
      <c r="K2037" s="3"/>
      <c r="M2037" s="3"/>
    </row>
    <row r="2038" customHeight="1" spans="1:13">
      <c r="A2038" s="3"/>
      <c r="D2038" s="91"/>
      <c r="E2038" s="91"/>
      <c r="F2038" s="3"/>
      <c r="G2038" s="3"/>
      <c r="H2038" s="3"/>
      <c r="I2038" s="3"/>
      <c r="J2038" s="3"/>
      <c r="K2038" s="3"/>
      <c r="M2038" s="3"/>
    </row>
    <row r="2039" customHeight="1" spans="1:13">
      <c r="A2039" s="3"/>
      <c r="D2039" s="91"/>
      <c r="E2039" s="91"/>
      <c r="F2039" s="3"/>
      <c r="G2039" s="3"/>
      <c r="H2039" s="3"/>
      <c r="I2039" s="3"/>
      <c r="J2039" s="3"/>
      <c r="K2039" s="3"/>
      <c r="M2039" s="3"/>
    </row>
    <row r="2040" customHeight="1" spans="1:13">
      <c r="A2040" s="3"/>
      <c r="D2040" s="91"/>
      <c r="E2040" s="91"/>
      <c r="F2040" s="3"/>
      <c r="G2040" s="3"/>
      <c r="H2040" s="3"/>
      <c r="I2040" s="3"/>
      <c r="J2040" s="3"/>
      <c r="K2040" s="3"/>
      <c r="M2040" s="3"/>
    </row>
    <row r="2041" customHeight="1" spans="1:13">
      <c r="A2041" s="3"/>
      <c r="D2041" s="91"/>
      <c r="E2041" s="91"/>
      <c r="F2041" s="3"/>
      <c r="G2041" s="3"/>
      <c r="H2041" s="3"/>
      <c r="I2041" s="3"/>
      <c r="J2041" s="3"/>
      <c r="K2041" s="3"/>
      <c r="M2041" s="3"/>
    </row>
    <row r="2042" customHeight="1" spans="1:13">
      <c r="A2042" s="3"/>
      <c r="D2042" s="91"/>
      <c r="E2042" s="91"/>
      <c r="F2042" s="3"/>
      <c r="G2042" s="3"/>
      <c r="H2042" s="3"/>
      <c r="I2042" s="3"/>
      <c r="J2042" s="3"/>
      <c r="K2042" s="3"/>
      <c r="M2042" s="3"/>
    </row>
    <row r="2043" customHeight="1" spans="1:13">
      <c r="A2043" s="3"/>
      <c r="D2043" s="91"/>
      <c r="E2043" s="91"/>
      <c r="F2043" s="3"/>
      <c r="G2043" s="3"/>
      <c r="H2043" s="3"/>
      <c r="I2043" s="3"/>
      <c r="J2043" s="3"/>
      <c r="K2043" s="3"/>
      <c r="M2043" s="3"/>
    </row>
    <row r="2044" customHeight="1" spans="1:13">
      <c r="A2044" s="3"/>
      <c r="D2044" s="91"/>
      <c r="E2044" s="91"/>
      <c r="F2044" s="3"/>
      <c r="G2044" s="3"/>
      <c r="H2044" s="3"/>
      <c r="I2044" s="3"/>
      <c r="J2044" s="3"/>
      <c r="K2044" s="3"/>
      <c r="M2044" s="3"/>
    </row>
    <row r="2045" customHeight="1" spans="1:13">
      <c r="A2045" s="3"/>
      <c r="D2045" s="91"/>
      <c r="E2045" s="91"/>
      <c r="F2045" s="3"/>
      <c r="G2045" s="3"/>
      <c r="H2045" s="3"/>
      <c r="I2045" s="3"/>
      <c r="J2045" s="3"/>
      <c r="K2045" s="3"/>
      <c r="M2045" s="3"/>
    </row>
    <row r="2046" customHeight="1" spans="1:13">
      <c r="A2046" s="3"/>
      <c r="D2046" s="91"/>
      <c r="E2046" s="91"/>
      <c r="F2046" s="3"/>
      <c r="G2046" s="3"/>
      <c r="H2046" s="3"/>
      <c r="I2046" s="3"/>
      <c r="J2046" s="3"/>
      <c r="K2046" s="3"/>
      <c r="M2046" s="3"/>
    </row>
    <row r="2047" customHeight="1" spans="1:13">
      <c r="A2047" s="3"/>
      <c r="D2047" s="91"/>
      <c r="E2047" s="91"/>
      <c r="F2047" s="3"/>
      <c r="G2047" s="3"/>
      <c r="H2047" s="3"/>
      <c r="I2047" s="3"/>
      <c r="J2047" s="3"/>
      <c r="K2047" s="3"/>
      <c r="M2047" s="3"/>
    </row>
    <row r="2048" customHeight="1" spans="1:13">
      <c r="A2048" s="3"/>
      <c r="D2048" s="91"/>
      <c r="E2048" s="91"/>
      <c r="F2048" s="3"/>
      <c r="G2048" s="3"/>
      <c r="H2048" s="3"/>
      <c r="I2048" s="3"/>
      <c r="J2048" s="3"/>
      <c r="K2048" s="3"/>
      <c r="M2048" s="3"/>
    </row>
  </sheetData>
  <conditionalFormatting sqref="M1071">
    <cfRule type="cellIs" dxfId="4" priority="1" operator="between">
      <formula>1</formula>
      <formula>19</formula>
    </cfRule>
    <cfRule type="cellIs" dxfId="5" priority="2" operator="between">
      <formula>20</formula>
      <formula>50</formula>
    </cfRule>
    <cfRule type="cellIs" dxfId="6" priority="3" operator="between">
      <formula>51</formula>
      <formula>120</formula>
    </cfRule>
    <cfRule type="cellIs" dxfId="7" priority="4" operator="between">
      <formula>121</formula>
      <formula>249</formula>
    </cfRule>
    <cfRule type="cellIs" dxfId="8" priority="5" operator="greaterThan">
      <formula>249</formula>
    </cfRule>
  </conditionalFormatting>
  <conditionalFormatting sqref="M3:M328">
    <cfRule type="cellIs" dxfId="4" priority="6" operator="between">
      <formula>1</formula>
      <formula>19</formula>
    </cfRule>
    <cfRule type="cellIs" dxfId="5" priority="7" operator="between">
      <formula>20</formula>
      <formula>50</formula>
    </cfRule>
    <cfRule type="cellIs" dxfId="6" priority="8" operator="between">
      <formula>51</formula>
      <formula>120</formula>
    </cfRule>
    <cfRule type="cellIs" dxfId="7" priority="9" operator="between">
      <formula>121</formula>
      <formula>249</formula>
    </cfRule>
    <cfRule type="cellIs" dxfId="8" priority="10" operator="greaterThan">
      <formula>249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AA84F"/>
    <outlinePr summaryBelow="0" summaryRight="0"/>
  </sheetPr>
  <dimension ref="A1:R908"/>
  <sheetViews>
    <sheetView workbookViewId="0">
      <selection activeCell="A1" sqref="A1"/>
    </sheetView>
  </sheetViews>
  <sheetFormatPr defaultColWidth="12.6285714285714" defaultRowHeight="15.75" customHeight="1"/>
  <cols>
    <col min="18" max="18" width="15.3809523809524" customWidth="1"/>
  </cols>
  <sheetData>
    <row r="1" customHeight="1" spans="1:17">
      <c r="A1" s="162" t="e">
        <f>#REF!+1</f>
        <v>#REF!</v>
      </c>
      <c r="B1" s="3"/>
      <c r="C1" s="3"/>
      <c r="D1" s="91" t="s">
        <v>21</v>
      </c>
      <c r="E1" s="91" t="s">
        <v>3087</v>
      </c>
      <c r="F1" s="66">
        <v>2020</v>
      </c>
      <c r="G1" s="130" t="s">
        <v>3088</v>
      </c>
      <c r="H1" s="121" t="s">
        <v>3089</v>
      </c>
      <c r="I1" s="66">
        <v>17</v>
      </c>
      <c r="J1" s="130" t="s">
        <v>839</v>
      </c>
      <c r="K1" s="66" t="s">
        <v>25</v>
      </c>
      <c r="M1" s="3">
        <v>5</v>
      </c>
      <c r="O1" s="176"/>
      <c r="P1" s="177"/>
      <c r="Q1" s="220"/>
    </row>
    <row r="2" customHeight="1" spans="1:17">
      <c r="A2" s="162" t="e">
        <f t="shared" ref="A2:A17" si="0">A1+1</f>
        <v>#REF!</v>
      </c>
      <c r="B2" s="3"/>
      <c r="C2" s="3"/>
      <c r="D2" s="91" t="s">
        <v>21</v>
      </c>
      <c r="E2" s="91" t="s">
        <v>3090</v>
      </c>
      <c r="F2" s="66">
        <v>2020</v>
      </c>
      <c r="G2" s="130" t="s">
        <v>1042</v>
      </c>
      <c r="H2" s="121" t="s">
        <v>3091</v>
      </c>
      <c r="I2" s="66">
        <v>145</v>
      </c>
      <c r="J2" s="88"/>
      <c r="K2" s="130" t="s">
        <v>763</v>
      </c>
      <c r="M2" s="3">
        <v>5</v>
      </c>
      <c r="O2" s="167"/>
      <c r="P2" s="227"/>
      <c r="Q2" s="228"/>
    </row>
    <row r="3" customHeight="1" spans="1:13">
      <c r="A3" s="162" t="e">
        <f t="shared" si="0"/>
        <v>#REF!</v>
      </c>
      <c r="B3" s="3"/>
      <c r="C3" s="3"/>
      <c r="D3" s="91" t="s">
        <v>161</v>
      </c>
      <c r="E3" s="91" t="s">
        <v>3092</v>
      </c>
      <c r="F3" s="66">
        <v>2020</v>
      </c>
      <c r="G3" s="130" t="s">
        <v>3093</v>
      </c>
      <c r="H3" s="121" t="s">
        <v>835</v>
      </c>
      <c r="I3" s="66">
        <v>304</v>
      </c>
      <c r="J3" s="88"/>
      <c r="K3" s="130" t="s">
        <v>763</v>
      </c>
      <c r="M3" s="3">
        <v>5</v>
      </c>
    </row>
    <row r="4" customHeight="1" spans="1:13">
      <c r="A4" s="162" t="e">
        <f t="shared" si="0"/>
        <v>#REF!</v>
      </c>
      <c r="B4" s="3"/>
      <c r="C4" s="3"/>
      <c r="D4" s="91" t="s">
        <v>21</v>
      </c>
      <c r="E4" s="91" t="s">
        <v>3094</v>
      </c>
      <c r="F4" s="66">
        <v>2020</v>
      </c>
      <c r="G4" s="130" t="s">
        <v>853</v>
      </c>
      <c r="H4" s="121" t="s">
        <v>3095</v>
      </c>
      <c r="I4" s="243">
        <v>269</v>
      </c>
      <c r="J4" s="249" t="s">
        <v>898</v>
      </c>
      <c r="K4" s="130" t="s">
        <v>25</v>
      </c>
      <c r="M4" s="3">
        <v>5</v>
      </c>
    </row>
    <row r="5" customHeight="1" spans="1:13">
      <c r="A5" s="162" t="e">
        <f t="shared" si="0"/>
        <v>#REF!</v>
      </c>
      <c r="B5" s="3"/>
      <c r="C5" s="3"/>
      <c r="D5" s="91" t="s">
        <v>21</v>
      </c>
      <c r="E5" s="91" t="s">
        <v>3096</v>
      </c>
      <c r="F5" s="75">
        <v>2020</v>
      </c>
      <c r="G5" s="248" t="s">
        <v>1152</v>
      </c>
      <c r="H5" s="115" t="s">
        <v>835</v>
      </c>
      <c r="I5" s="75">
        <v>211</v>
      </c>
      <c r="J5" s="76"/>
      <c r="K5" s="248" t="s">
        <v>666</v>
      </c>
      <c r="M5" s="3">
        <v>5</v>
      </c>
    </row>
    <row r="6" customHeight="1" spans="1:13">
      <c r="A6" s="162" t="e">
        <f t="shared" si="0"/>
        <v>#REF!</v>
      </c>
      <c r="B6" s="3"/>
      <c r="C6" s="3"/>
      <c r="D6" s="91" t="s">
        <v>21</v>
      </c>
      <c r="E6" s="91" t="s">
        <v>3097</v>
      </c>
      <c r="F6" s="59">
        <v>2020</v>
      </c>
      <c r="G6" s="59" t="s">
        <v>786</v>
      </c>
      <c r="H6" s="59" t="s">
        <v>1438</v>
      </c>
      <c r="I6" s="59">
        <v>326</v>
      </c>
      <c r="J6" s="60"/>
      <c r="K6" s="59" t="s">
        <v>25</v>
      </c>
      <c r="M6" s="3">
        <v>5</v>
      </c>
    </row>
    <row r="7" customHeight="1" spans="1:13">
      <c r="A7" s="162" t="e">
        <f t="shared" si="0"/>
        <v>#REF!</v>
      </c>
      <c r="B7" s="3"/>
      <c r="C7" s="3"/>
      <c r="D7" s="91" t="s">
        <v>21</v>
      </c>
      <c r="E7" s="91" t="s">
        <v>3098</v>
      </c>
      <c r="F7" s="9">
        <v>2020</v>
      </c>
      <c r="G7" s="9" t="s">
        <v>853</v>
      </c>
      <c r="H7" s="9" t="s">
        <v>3099</v>
      </c>
      <c r="I7" s="9">
        <v>113</v>
      </c>
      <c r="J7" s="9" t="s">
        <v>920</v>
      </c>
      <c r="K7" s="9" t="s">
        <v>72</v>
      </c>
      <c r="M7" s="3">
        <v>5</v>
      </c>
    </row>
    <row r="8" customHeight="1" spans="1:13">
      <c r="A8" s="162" t="e">
        <f t="shared" si="0"/>
        <v>#REF!</v>
      </c>
      <c r="B8" s="3"/>
      <c r="C8" s="3"/>
      <c r="D8" s="91" t="s">
        <v>16</v>
      </c>
      <c r="E8" s="91" t="s">
        <v>3100</v>
      </c>
      <c r="F8" s="66">
        <v>2020</v>
      </c>
      <c r="G8" s="66" t="s">
        <v>956</v>
      </c>
      <c r="H8" s="66" t="s">
        <v>835</v>
      </c>
      <c r="I8" s="66">
        <v>204</v>
      </c>
      <c r="J8" s="66" t="s">
        <v>3101</v>
      </c>
      <c r="K8" s="66" t="s">
        <v>63</v>
      </c>
      <c r="M8" s="3">
        <v>5</v>
      </c>
    </row>
    <row r="9" customHeight="1" spans="1:13">
      <c r="A9" s="162" t="e">
        <f t="shared" si="0"/>
        <v>#REF!</v>
      </c>
      <c r="B9" s="3"/>
      <c r="C9" s="3"/>
      <c r="D9" s="91" t="s">
        <v>16</v>
      </c>
      <c r="E9" s="91" t="s">
        <v>3102</v>
      </c>
      <c r="F9" s="66">
        <v>2020</v>
      </c>
      <c r="G9" s="66" t="s">
        <v>305</v>
      </c>
      <c r="H9" s="66" t="s">
        <v>3103</v>
      </c>
      <c r="I9" s="66">
        <v>168</v>
      </c>
      <c r="J9" s="66" t="s">
        <v>1770</v>
      </c>
      <c r="K9" s="66" t="s">
        <v>60</v>
      </c>
      <c r="M9" s="3">
        <v>5</v>
      </c>
    </row>
    <row r="10" customHeight="1" spans="1:13">
      <c r="A10" s="162" t="e">
        <f t="shared" si="0"/>
        <v>#REF!</v>
      </c>
      <c r="B10" s="3"/>
      <c r="C10" s="3"/>
      <c r="D10" s="91" t="s">
        <v>16</v>
      </c>
      <c r="E10" s="91" t="s">
        <v>3104</v>
      </c>
      <c r="F10" s="66">
        <v>2021</v>
      </c>
      <c r="G10" s="66" t="s">
        <v>3105</v>
      </c>
      <c r="H10" s="66" t="s">
        <v>3106</v>
      </c>
      <c r="I10" s="66">
        <v>268</v>
      </c>
      <c r="J10" s="88"/>
      <c r="K10" s="66" t="s">
        <v>60</v>
      </c>
      <c r="M10" s="3">
        <v>5</v>
      </c>
    </row>
    <row r="11" customHeight="1" spans="1:13">
      <c r="A11" s="162" t="e">
        <f t="shared" si="0"/>
        <v>#REF!</v>
      </c>
      <c r="B11" s="3"/>
      <c r="C11" s="3"/>
      <c r="D11" s="91" t="s">
        <v>21</v>
      </c>
      <c r="E11" s="91" t="s">
        <v>3107</v>
      </c>
      <c r="F11" s="3">
        <v>2013</v>
      </c>
      <c r="G11" s="3" t="s">
        <v>237</v>
      </c>
      <c r="H11" s="3" t="s">
        <v>1081</v>
      </c>
      <c r="I11" s="3">
        <v>19</v>
      </c>
      <c r="K11" s="3" t="s">
        <v>763</v>
      </c>
      <c r="M11" s="3">
        <v>5</v>
      </c>
    </row>
    <row r="12" customHeight="1" spans="1:13">
      <c r="A12" s="162" t="e">
        <f t="shared" si="0"/>
        <v>#REF!</v>
      </c>
      <c r="B12" s="3"/>
      <c r="C12" s="3"/>
      <c r="D12" s="91" t="s">
        <v>21</v>
      </c>
      <c r="E12" s="91" t="s">
        <v>3108</v>
      </c>
      <c r="F12" s="3">
        <v>2013</v>
      </c>
      <c r="G12" s="3" t="s">
        <v>237</v>
      </c>
      <c r="H12" s="3" t="s">
        <v>1081</v>
      </c>
      <c r="I12" s="3">
        <v>19</v>
      </c>
      <c r="K12" s="3" t="s">
        <v>666</v>
      </c>
      <c r="M12" s="3">
        <v>5</v>
      </c>
    </row>
    <row r="13" customHeight="1" spans="1:13">
      <c r="A13" s="162" t="e">
        <f t="shared" si="0"/>
        <v>#REF!</v>
      </c>
      <c r="B13" s="3"/>
      <c r="C13" s="3"/>
      <c r="D13" s="91" t="s">
        <v>21</v>
      </c>
      <c r="E13" s="91" t="s">
        <v>3109</v>
      </c>
      <c r="F13" s="3">
        <v>2013</v>
      </c>
      <c r="G13" s="3" t="s">
        <v>237</v>
      </c>
      <c r="H13" s="3" t="s">
        <v>1081</v>
      </c>
      <c r="I13" s="3">
        <v>19</v>
      </c>
      <c r="K13" s="3" t="s">
        <v>763</v>
      </c>
      <c r="M13" s="3">
        <v>5</v>
      </c>
    </row>
    <row r="14" customHeight="1" spans="1:13">
      <c r="A14" s="162" t="e">
        <f t="shared" si="0"/>
        <v>#REF!</v>
      </c>
      <c r="B14" s="3"/>
      <c r="C14" s="3"/>
      <c r="D14" s="91" t="s">
        <v>21</v>
      </c>
      <c r="E14" s="91" t="s">
        <v>3110</v>
      </c>
      <c r="F14" s="3">
        <v>2017</v>
      </c>
      <c r="G14" s="3" t="s">
        <v>905</v>
      </c>
      <c r="H14" s="3" t="s">
        <v>935</v>
      </c>
      <c r="I14" s="3">
        <v>212</v>
      </c>
      <c r="J14" s="3" t="s">
        <v>786</v>
      </c>
      <c r="K14" s="3" t="s">
        <v>666</v>
      </c>
      <c r="M14" s="3">
        <v>5</v>
      </c>
    </row>
    <row r="15" customHeight="1" spans="1:13">
      <c r="A15" s="162" t="e">
        <f t="shared" si="0"/>
        <v>#REF!</v>
      </c>
      <c r="B15" s="3"/>
      <c r="C15" s="3"/>
      <c r="D15" s="91" t="s">
        <v>21</v>
      </c>
      <c r="E15" s="91" t="s">
        <v>3111</v>
      </c>
      <c r="F15" s="3">
        <v>2017</v>
      </c>
      <c r="G15" s="3" t="s">
        <v>905</v>
      </c>
      <c r="H15" s="3" t="s">
        <v>935</v>
      </c>
      <c r="I15" s="3">
        <v>212</v>
      </c>
      <c r="J15" s="3" t="s">
        <v>786</v>
      </c>
      <c r="K15" s="3" t="s">
        <v>666</v>
      </c>
      <c r="M15" s="3">
        <v>5</v>
      </c>
    </row>
    <row r="16" customHeight="1" spans="1:13">
      <c r="A16" s="162" t="e">
        <f t="shared" si="0"/>
        <v>#REF!</v>
      </c>
      <c r="B16" s="3"/>
      <c r="C16" s="3"/>
      <c r="D16" s="91" t="s">
        <v>16</v>
      </c>
      <c r="E16" s="91" t="s">
        <v>3112</v>
      </c>
      <c r="F16" s="3">
        <v>2019</v>
      </c>
      <c r="G16" s="3" t="s">
        <v>3113</v>
      </c>
      <c r="H16" s="3" t="s">
        <v>3114</v>
      </c>
      <c r="I16" s="3" t="s">
        <v>3115</v>
      </c>
      <c r="J16" s="3" t="s">
        <v>3116</v>
      </c>
      <c r="K16" s="3" t="s">
        <v>63</v>
      </c>
      <c r="M16" s="3">
        <v>5</v>
      </c>
    </row>
    <row r="17" customHeight="1" spans="1:13">
      <c r="A17" s="162" t="e">
        <f t="shared" si="0"/>
        <v>#REF!</v>
      </c>
      <c r="B17" s="3"/>
      <c r="C17" s="3"/>
      <c r="D17" s="91" t="s">
        <v>16</v>
      </c>
      <c r="E17" s="91" t="s">
        <v>3117</v>
      </c>
      <c r="F17" s="3">
        <v>2019</v>
      </c>
      <c r="G17" s="3" t="s">
        <v>905</v>
      </c>
      <c r="H17" s="3" t="s">
        <v>3118</v>
      </c>
      <c r="I17" s="3">
        <v>302</v>
      </c>
      <c r="K17" s="3" t="s">
        <v>60</v>
      </c>
      <c r="M17" s="3">
        <v>5</v>
      </c>
    </row>
    <row r="18" customHeight="1" spans="1:13">
      <c r="A18" s="162">
        <f>'Drop 1 Baseball'!A112+1</f>
        <v>11697</v>
      </c>
      <c r="B18" s="3"/>
      <c r="C18" s="3"/>
      <c r="D18" s="91" t="s">
        <v>66</v>
      </c>
      <c r="E18" s="91" t="s">
        <v>3119</v>
      </c>
      <c r="F18" s="3">
        <v>2019</v>
      </c>
      <c r="G18" s="3" t="s">
        <v>956</v>
      </c>
      <c r="H18" s="3" t="s">
        <v>1972</v>
      </c>
      <c r="I18" s="3">
        <v>525</v>
      </c>
      <c r="K18" s="3" t="s">
        <v>467</v>
      </c>
      <c r="M18" s="3">
        <v>5</v>
      </c>
    </row>
    <row r="19" customHeight="1" spans="1:13">
      <c r="A19" s="162">
        <f t="shared" ref="A19:A23" si="1">A18+1</f>
        <v>11698</v>
      </c>
      <c r="B19" s="3"/>
      <c r="C19" s="3"/>
      <c r="D19" s="91" t="s">
        <v>21</v>
      </c>
      <c r="E19" s="91" t="s">
        <v>3120</v>
      </c>
      <c r="F19" s="66">
        <v>2020</v>
      </c>
      <c r="G19" s="130" t="s">
        <v>3121</v>
      </c>
      <c r="H19" s="121" t="s">
        <v>895</v>
      </c>
      <c r="I19" s="66">
        <v>1</v>
      </c>
      <c r="J19" s="66" t="s">
        <v>1142</v>
      </c>
      <c r="K19" s="130" t="s">
        <v>72</v>
      </c>
      <c r="M19" s="3">
        <v>10</v>
      </c>
    </row>
    <row r="20" customHeight="1" spans="1:13">
      <c r="A20" s="162">
        <f t="shared" si="1"/>
        <v>11699</v>
      </c>
      <c r="B20" s="3"/>
      <c r="C20" s="3"/>
      <c r="D20" s="91" t="s">
        <v>161</v>
      </c>
      <c r="E20" s="91" t="s">
        <v>3122</v>
      </c>
      <c r="F20" s="66">
        <v>2020</v>
      </c>
      <c r="G20" s="130" t="s">
        <v>837</v>
      </c>
      <c r="H20" s="121" t="s">
        <v>3123</v>
      </c>
      <c r="I20" s="66">
        <v>8</v>
      </c>
      <c r="J20" s="66" t="s">
        <v>839</v>
      </c>
      <c r="K20" s="130" t="s">
        <v>25</v>
      </c>
      <c r="M20" s="3">
        <v>10</v>
      </c>
    </row>
    <row r="21" customHeight="1" spans="1:13">
      <c r="A21" s="162">
        <f t="shared" si="1"/>
        <v>11700</v>
      </c>
      <c r="B21" s="3"/>
      <c r="C21" s="3"/>
      <c r="D21" s="91" t="s">
        <v>161</v>
      </c>
      <c r="E21" s="91" t="s">
        <v>3124</v>
      </c>
      <c r="F21" s="66">
        <v>2020</v>
      </c>
      <c r="G21" s="130" t="s">
        <v>837</v>
      </c>
      <c r="H21" s="66" t="s">
        <v>959</v>
      </c>
      <c r="I21" s="66">
        <v>5</v>
      </c>
      <c r="J21" s="66" t="s">
        <v>839</v>
      </c>
      <c r="K21" s="66" t="s">
        <v>666</v>
      </c>
      <c r="M21" s="3">
        <v>10</v>
      </c>
    </row>
    <row r="22" customHeight="1" spans="1:13">
      <c r="A22" s="162">
        <f t="shared" si="1"/>
        <v>11701</v>
      </c>
      <c r="B22" s="3"/>
      <c r="C22" s="3"/>
      <c r="D22" s="91" t="s">
        <v>21</v>
      </c>
      <c r="E22" s="91" t="s">
        <v>3125</v>
      </c>
      <c r="F22" s="66">
        <v>2020</v>
      </c>
      <c r="G22" s="130" t="s">
        <v>1144</v>
      </c>
      <c r="H22" s="121" t="s">
        <v>835</v>
      </c>
      <c r="I22" s="66">
        <v>261</v>
      </c>
      <c r="J22" s="88"/>
      <c r="K22" s="130" t="s">
        <v>25</v>
      </c>
      <c r="M22" s="3">
        <v>10</v>
      </c>
    </row>
    <row r="23" customHeight="1" spans="1:13">
      <c r="A23" s="162">
        <f t="shared" si="1"/>
        <v>11702</v>
      </c>
      <c r="B23" s="3"/>
      <c r="C23" s="3"/>
      <c r="D23" s="91" t="s">
        <v>21</v>
      </c>
      <c r="E23" s="91" t="s">
        <v>3126</v>
      </c>
      <c r="F23" s="66">
        <v>2020</v>
      </c>
      <c r="G23" s="130" t="s">
        <v>1144</v>
      </c>
      <c r="H23" s="121" t="s">
        <v>835</v>
      </c>
      <c r="I23" s="66">
        <v>261</v>
      </c>
      <c r="J23" s="88"/>
      <c r="K23" s="130" t="s">
        <v>25</v>
      </c>
      <c r="M23" s="3">
        <v>10</v>
      </c>
    </row>
    <row r="24" customHeight="1" spans="1:13">
      <c r="A24" s="162" t="e">
        <f>'Drop 1 BBALL'!A153+1</f>
        <v>#VALUE!</v>
      </c>
      <c r="B24" s="3"/>
      <c r="C24" s="3"/>
      <c r="D24" s="91" t="s">
        <v>161</v>
      </c>
      <c r="E24" s="91" t="s">
        <v>3127</v>
      </c>
      <c r="F24" s="66">
        <v>2019</v>
      </c>
      <c r="G24" s="130" t="s">
        <v>844</v>
      </c>
      <c r="H24" s="121" t="s">
        <v>847</v>
      </c>
      <c r="I24" s="66">
        <v>210</v>
      </c>
      <c r="J24" s="88"/>
      <c r="K24" s="130" t="s">
        <v>72</v>
      </c>
      <c r="M24" s="3">
        <v>10</v>
      </c>
    </row>
    <row r="25" customHeight="1" spans="1:13">
      <c r="A25" s="162" t="e">
        <f t="shared" ref="A25:A48" si="2">A24+1</f>
        <v>#VALUE!</v>
      </c>
      <c r="B25" s="3"/>
      <c r="C25" s="3"/>
      <c r="D25" s="91" t="s">
        <v>21</v>
      </c>
      <c r="E25" s="91" t="s">
        <v>3128</v>
      </c>
      <c r="F25" s="66">
        <v>2020</v>
      </c>
      <c r="G25" s="130" t="s">
        <v>853</v>
      </c>
      <c r="H25" s="121" t="s">
        <v>847</v>
      </c>
      <c r="I25" s="66">
        <v>1</v>
      </c>
      <c r="J25" s="88"/>
      <c r="K25" s="130" t="s">
        <v>72</v>
      </c>
      <c r="M25" s="3">
        <v>10</v>
      </c>
    </row>
    <row r="26" customHeight="1" spans="1:13">
      <c r="A26" s="162" t="e">
        <f t="shared" si="2"/>
        <v>#VALUE!</v>
      </c>
      <c r="B26" s="3"/>
      <c r="C26" s="3"/>
      <c r="D26" s="91" t="s">
        <v>21</v>
      </c>
      <c r="E26" s="91" t="s">
        <v>3129</v>
      </c>
      <c r="F26" s="66">
        <v>2020</v>
      </c>
      <c r="G26" s="130" t="s">
        <v>865</v>
      </c>
      <c r="H26" s="121" t="s">
        <v>3130</v>
      </c>
      <c r="I26" s="66">
        <v>15</v>
      </c>
      <c r="J26" s="249" t="s">
        <v>3131</v>
      </c>
      <c r="K26" s="130" t="s">
        <v>25</v>
      </c>
      <c r="M26" s="3">
        <v>10</v>
      </c>
    </row>
    <row r="27" customHeight="1" spans="1:13">
      <c r="A27" s="162" t="e">
        <f t="shared" si="2"/>
        <v>#VALUE!</v>
      </c>
      <c r="B27" s="3"/>
      <c r="C27" s="3"/>
      <c r="D27" s="91" t="s">
        <v>21</v>
      </c>
      <c r="E27" s="91" t="s">
        <v>3132</v>
      </c>
      <c r="F27" s="66">
        <v>2020</v>
      </c>
      <c r="G27" s="130" t="s">
        <v>865</v>
      </c>
      <c r="H27" s="121" t="s">
        <v>856</v>
      </c>
      <c r="I27" s="249">
        <v>93</v>
      </c>
      <c r="J27" s="238" t="s">
        <v>3133</v>
      </c>
      <c r="K27" s="130" t="s">
        <v>72</v>
      </c>
      <c r="M27" s="3">
        <v>10</v>
      </c>
    </row>
    <row r="28" customHeight="1" spans="1:13">
      <c r="A28" s="162" t="e">
        <f t="shared" si="2"/>
        <v>#VALUE!</v>
      </c>
      <c r="B28" s="3"/>
      <c r="C28" s="3"/>
      <c r="D28" s="91" t="s">
        <v>21</v>
      </c>
      <c r="E28" s="91" t="s">
        <v>3134</v>
      </c>
      <c r="F28" s="66">
        <v>2020</v>
      </c>
      <c r="G28" s="130" t="s">
        <v>871</v>
      </c>
      <c r="H28" s="121" t="s">
        <v>950</v>
      </c>
      <c r="I28" s="66">
        <v>369</v>
      </c>
      <c r="J28" s="88"/>
      <c r="K28" s="130" t="s">
        <v>72</v>
      </c>
      <c r="M28" s="3">
        <v>10</v>
      </c>
    </row>
    <row r="29" customHeight="1" spans="1:13">
      <c r="A29" s="162" t="e">
        <f t="shared" si="2"/>
        <v>#VALUE!</v>
      </c>
      <c r="B29" s="3"/>
      <c r="C29" s="3"/>
      <c r="D29" s="91" t="s">
        <v>21</v>
      </c>
      <c r="E29" s="91" t="s">
        <v>3135</v>
      </c>
      <c r="F29" s="66">
        <v>2020</v>
      </c>
      <c r="G29" s="130" t="s">
        <v>1373</v>
      </c>
      <c r="H29" s="121" t="s">
        <v>854</v>
      </c>
      <c r="I29" s="66">
        <v>11</v>
      </c>
      <c r="J29" s="238" t="s">
        <v>869</v>
      </c>
      <c r="K29" s="130" t="s">
        <v>72</v>
      </c>
      <c r="M29" s="3">
        <v>10</v>
      </c>
    </row>
    <row r="30" customHeight="1" spans="1:13">
      <c r="A30" s="162" t="e">
        <f t="shared" si="2"/>
        <v>#VALUE!</v>
      </c>
      <c r="B30" s="3"/>
      <c r="C30" s="3"/>
      <c r="D30" s="91" t="s">
        <v>21</v>
      </c>
      <c r="E30" s="91" t="s">
        <v>3136</v>
      </c>
      <c r="F30" s="75">
        <v>2020</v>
      </c>
      <c r="G30" s="248" t="s">
        <v>876</v>
      </c>
      <c r="H30" s="115" t="s">
        <v>964</v>
      </c>
      <c r="I30" s="75">
        <v>383</v>
      </c>
      <c r="J30" s="76"/>
      <c r="K30" s="248" t="s">
        <v>25</v>
      </c>
      <c r="M30" s="3">
        <v>10</v>
      </c>
    </row>
    <row r="31" customHeight="1" spans="1:13">
      <c r="A31" s="162" t="e">
        <f t="shared" si="2"/>
        <v>#VALUE!</v>
      </c>
      <c r="B31" s="3"/>
      <c r="C31" s="3"/>
      <c r="D31" s="91" t="s">
        <v>21</v>
      </c>
      <c r="E31" s="91" t="s">
        <v>3137</v>
      </c>
      <c r="F31" s="66">
        <v>2020</v>
      </c>
      <c r="G31" s="130" t="s">
        <v>876</v>
      </c>
      <c r="H31" s="121" t="s">
        <v>3138</v>
      </c>
      <c r="I31" s="3">
        <v>56</v>
      </c>
      <c r="J31" s="249" t="s">
        <v>898</v>
      </c>
      <c r="K31" s="130" t="s">
        <v>25</v>
      </c>
      <c r="M31" s="3">
        <v>10</v>
      </c>
    </row>
    <row r="32" customHeight="1" spans="1:13">
      <c r="A32" s="162" t="e">
        <f t="shared" si="2"/>
        <v>#VALUE!</v>
      </c>
      <c r="B32" s="3"/>
      <c r="C32" s="3"/>
      <c r="D32" s="91" t="s">
        <v>21</v>
      </c>
      <c r="E32" s="91" t="s">
        <v>3139</v>
      </c>
      <c r="F32" s="66">
        <v>2020</v>
      </c>
      <c r="G32" s="130" t="s">
        <v>876</v>
      </c>
      <c r="H32" s="121" t="s">
        <v>3140</v>
      </c>
      <c r="I32" s="3">
        <v>383</v>
      </c>
      <c r="J32" s="66" t="s">
        <v>234</v>
      </c>
      <c r="K32" s="130" t="s">
        <v>25</v>
      </c>
      <c r="M32" s="3">
        <v>10</v>
      </c>
    </row>
    <row r="33" customHeight="1" spans="1:13">
      <c r="A33" s="162" t="e">
        <f t="shared" si="2"/>
        <v>#VALUE!</v>
      </c>
      <c r="B33" s="3"/>
      <c r="C33" s="3"/>
      <c r="D33" s="91" t="s">
        <v>21</v>
      </c>
      <c r="E33" s="91" t="s">
        <v>3141</v>
      </c>
      <c r="F33" s="75">
        <v>2020</v>
      </c>
      <c r="G33" s="248" t="s">
        <v>905</v>
      </c>
      <c r="H33" s="115" t="s">
        <v>859</v>
      </c>
      <c r="I33" s="75">
        <v>398</v>
      </c>
      <c r="J33" s="76"/>
      <c r="K33" s="248" t="s">
        <v>72</v>
      </c>
      <c r="M33" s="3">
        <v>10</v>
      </c>
    </row>
    <row r="34" customHeight="1" spans="1:13">
      <c r="A34" s="162" t="e">
        <f t="shared" si="2"/>
        <v>#VALUE!</v>
      </c>
      <c r="B34" s="3"/>
      <c r="C34" s="3"/>
      <c r="D34" s="91" t="s">
        <v>21</v>
      </c>
      <c r="E34" s="91" t="s">
        <v>3142</v>
      </c>
      <c r="F34" s="66">
        <v>2020</v>
      </c>
      <c r="G34" s="130" t="s">
        <v>1152</v>
      </c>
      <c r="H34" s="121" t="s">
        <v>835</v>
      </c>
      <c r="I34" s="3">
        <v>264</v>
      </c>
      <c r="J34" s="88"/>
      <c r="K34" s="130" t="s">
        <v>25</v>
      </c>
      <c r="M34" s="3">
        <v>10</v>
      </c>
    </row>
    <row r="35" customHeight="1" spans="1:13">
      <c r="A35" s="162" t="e">
        <f t="shared" si="2"/>
        <v>#VALUE!</v>
      </c>
      <c r="B35" s="3"/>
      <c r="C35" s="3"/>
      <c r="D35" s="91" t="s">
        <v>21</v>
      </c>
      <c r="E35" s="91" t="s">
        <v>3143</v>
      </c>
      <c r="F35" s="66">
        <v>2020</v>
      </c>
      <c r="G35" s="130" t="s">
        <v>1161</v>
      </c>
      <c r="H35" s="121" t="s">
        <v>950</v>
      </c>
      <c r="I35" s="5" t="s">
        <v>3144</v>
      </c>
      <c r="J35" s="3" t="s">
        <v>3145</v>
      </c>
      <c r="K35" s="130" t="s">
        <v>25</v>
      </c>
      <c r="M35" s="3">
        <v>10</v>
      </c>
    </row>
    <row r="36" customHeight="1" spans="1:13">
      <c r="A36" s="162" t="e">
        <f t="shared" si="2"/>
        <v>#VALUE!</v>
      </c>
      <c r="B36" s="3"/>
      <c r="C36" s="3"/>
      <c r="D36" s="91" t="s">
        <v>21</v>
      </c>
      <c r="E36" s="91" t="s">
        <v>3146</v>
      </c>
      <c r="F36" s="66">
        <v>2020</v>
      </c>
      <c r="G36" s="130" t="s">
        <v>1535</v>
      </c>
      <c r="H36" s="121" t="s">
        <v>950</v>
      </c>
      <c r="I36" s="5" t="s">
        <v>3147</v>
      </c>
      <c r="J36" s="3" t="s">
        <v>1155</v>
      </c>
      <c r="K36" s="130" t="s">
        <v>25</v>
      </c>
      <c r="M36" s="3">
        <v>10</v>
      </c>
    </row>
    <row r="37" customHeight="1" spans="1:13">
      <c r="A37" s="162" t="e">
        <f t="shared" si="2"/>
        <v>#VALUE!</v>
      </c>
      <c r="B37" s="3"/>
      <c r="C37" s="3"/>
      <c r="D37" s="91" t="s">
        <v>21</v>
      </c>
      <c r="E37" s="91" t="s">
        <v>3148</v>
      </c>
      <c r="F37" s="66">
        <v>2020</v>
      </c>
      <c r="G37" s="130" t="s">
        <v>3149</v>
      </c>
      <c r="H37" s="121" t="s">
        <v>950</v>
      </c>
      <c r="I37" s="5" t="s">
        <v>3147</v>
      </c>
      <c r="J37" s="3" t="s">
        <v>1155</v>
      </c>
      <c r="K37" s="130" t="s">
        <v>25</v>
      </c>
      <c r="M37" s="3">
        <v>10</v>
      </c>
    </row>
    <row r="38" customHeight="1" spans="1:13">
      <c r="A38" s="162" t="e">
        <f t="shared" si="2"/>
        <v>#VALUE!</v>
      </c>
      <c r="B38" s="3"/>
      <c r="C38" s="3"/>
      <c r="D38" s="91" t="s">
        <v>16</v>
      </c>
      <c r="E38" s="91" t="s">
        <v>3150</v>
      </c>
      <c r="F38" s="66">
        <v>2020</v>
      </c>
      <c r="G38" s="66" t="s">
        <v>305</v>
      </c>
      <c r="H38" s="66" t="s">
        <v>1062</v>
      </c>
      <c r="I38" s="66">
        <v>175</v>
      </c>
      <c r="J38" s="66" t="s">
        <v>947</v>
      </c>
      <c r="K38" s="66" t="s">
        <v>20</v>
      </c>
      <c r="M38" s="3">
        <v>10</v>
      </c>
    </row>
    <row r="39" customHeight="1" spans="1:13">
      <c r="A39" s="162" t="e">
        <f t="shared" si="2"/>
        <v>#VALUE!</v>
      </c>
      <c r="B39" s="3"/>
      <c r="C39" s="3"/>
      <c r="D39" s="91" t="s">
        <v>16</v>
      </c>
      <c r="E39" s="91" t="s">
        <v>3151</v>
      </c>
      <c r="F39" s="66">
        <v>2020</v>
      </c>
      <c r="G39" s="66" t="s">
        <v>884</v>
      </c>
      <c r="H39" s="66" t="s">
        <v>885</v>
      </c>
      <c r="I39" s="66" t="s">
        <v>3152</v>
      </c>
      <c r="J39" s="66" t="s">
        <v>3153</v>
      </c>
      <c r="K39" s="66" t="s">
        <v>63</v>
      </c>
      <c r="M39" s="3">
        <v>10</v>
      </c>
    </row>
    <row r="40" customHeight="1" spans="1:13">
      <c r="A40" s="162" t="e">
        <f t="shared" si="2"/>
        <v>#VALUE!</v>
      </c>
      <c r="B40" s="3"/>
      <c r="C40" s="3"/>
      <c r="D40" s="91" t="s">
        <v>21</v>
      </c>
      <c r="E40" s="91" t="s">
        <v>3154</v>
      </c>
      <c r="F40" s="9">
        <v>2020</v>
      </c>
      <c r="G40" s="9" t="s">
        <v>853</v>
      </c>
      <c r="H40" s="9" t="s">
        <v>1229</v>
      </c>
      <c r="I40" s="9">
        <v>142</v>
      </c>
      <c r="J40" s="9" t="s">
        <v>898</v>
      </c>
      <c r="K40" s="9" t="s">
        <v>25</v>
      </c>
      <c r="M40" s="3">
        <v>10</v>
      </c>
    </row>
    <row r="41" customHeight="1" spans="1:13">
      <c r="A41" s="162" t="e">
        <f t="shared" si="2"/>
        <v>#VALUE!</v>
      </c>
      <c r="B41" s="3"/>
      <c r="C41" s="3"/>
      <c r="D41" s="91" t="s">
        <v>21</v>
      </c>
      <c r="E41" s="91" t="s">
        <v>3155</v>
      </c>
      <c r="F41" s="33">
        <v>2020</v>
      </c>
      <c r="G41" s="33" t="s">
        <v>853</v>
      </c>
      <c r="H41" s="33" t="s">
        <v>1065</v>
      </c>
      <c r="I41" s="33">
        <v>242</v>
      </c>
      <c r="J41" s="33" t="s">
        <v>3156</v>
      </c>
      <c r="K41" s="33" t="s">
        <v>25</v>
      </c>
      <c r="M41" s="3">
        <v>10</v>
      </c>
    </row>
    <row r="42" customHeight="1" spans="1:13">
      <c r="A42" s="162" t="e">
        <f t="shared" si="2"/>
        <v>#VALUE!</v>
      </c>
      <c r="B42" s="3"/>
      <c r="C42" s="3"/>
      <c r="D42" s="91" t="s">
        <v>21</v>
      </c>
      <c r="E42" s="91" t="s">
        <v>3157</v>
      </c>
      <c r="F42" s="59">
        <v>2020</v>
      </c>
      <c r="G42" s="59" t="s">
        <v>786</v>
      </c>
      <c r="H42" s="59" t="s">
        <v>1065</v>
      </c>
      <c r="I42" s="59">
        <v>310</v>
      </c>
      <c r="J42" s="60"/>
      <c r="K42" s="59" t="s">
        <v>25</v>
      </c>
      <c r="M42" s="3">
        <v>10</v>
      </c>
    </row>
    <row r="43" customHeight="1" spans="1:13">
      <c r="A43" s="162" t="e">
        <f t="shared" si="2"/>
        <v>#VALUE!</v>
      </c>
      <c r="B43" s="3"/>
      <c r="C43" s="3"/>
      <c r="D43" s="91" t="s">
        <v>21</v>
      </c>
      <c r="E43" s="91" t="s">
        <v>3158</v>
      </c>
      <c r="F43" s="66">
        <v>2020</v>
      </c>
      <c r="G43" s="66" t="s">
        <v>786</v>
      </c>
      <c r="H43" s="66" t="s">
        <v>1065</v>
      </c>
      <c r="I43" s="66">
        <v>310</v>
      </c>
      <c r="J43" s="66" t="s">
        <v>234</v>
      </c>
      <c r="K43" s="66" t="s">
        <v>25</v>
      </c>
      <c r="M43" s="3">
        <v>10</v>
      </c>
    </row>
    <row r="44" customHeight="1" spans="1:13">
      <c r="A44" s="162" t="e">
        <f t="shared" si="2"/>
        <v>#VALUE!</v>
      </c>
      <c r="B44" s="3"/>
      <c r="C44" s="3"/>
      <c r="D44" s="91" t="s">
        <v>21</v>
      </c>
      <c r="E44" s="91" t="s">
        <v>3159</v>
      </c>
      <c r="F44" s="59">
        <v>2020</v>
      </c>
      <c r="G44" s="59" t="s">
        <v>786</v>
      </c>
      <c r="H44" s="59" t="s">
        <v>1065</v>
      </c>
      <c r="I44" s="59">
        <v>310</v>
      </c>
      <c r="J44" s="60"/>
      <c r="K44" s="59" t="s">
        <v>25</v>
      </c>
      <c r="M44" s="3">
        <v>10</v>
      </c>
    </row>
    <row r="45" customHeight="1" spans="1:13">
      <c r="A45" s="162" t="e">
        <f t="shared" si="2"/>
        <v>#VALUE!</v>
      </c>
      <c r="B45" s="3"/>
      <c r="C45" s="3"/>
      <c r="D45" s="91" t="s">
        <v>16</v>
      </c>
      <c r="E45" s="91" t="s">
        <v>3160</v>
      </c>
      <c r="F45" s="66">
        <v>2020</v>
      </c>
      <c r="G45" s="66" t="s">
        <v>305</v>
      </c>
      <c r="H45" s="66" t="s">
        <v>1733</v>
      </c>
      <c r="I45" s="66">
        <v>174</v>
      </c>
      <c r="J45" s="66" t="s">
        <v>1770</v>
      </c>
      <c r="K45" s="66" t="s">
        <v>60</v>
      </c>
      <c r="M45" s="3">
        <v>10</v>
      </c>
    </row>
    <row r="46" customHeight="1" spans="1:13">
      <c r="A46" s="162" t="e">
        <f t="shared" si="2"/>
        <v>#VALUE!</v>
      </c>
      <c r="B46" s="3"/>
      <c r="C46" s="3"/>
      <c r="D46" s="91" t="s">
        <v>21</v>
      </c>
      <c r="E46" s="91" t="s">
        <v>3161</v>
      </c>
      <c r="F46" s="66">
        <v>2020</v>
      </c>
      <c r="G46" s="66" t="s">
        <v>786</v>
      </c>
      <c r="H46" s="66" t="s">
        <v>900</v>
      </c>
      <c r="I46" s="66">
        <v>331</v>
      </c>
      <c r="J46" s="66" t="s">
        <v>3162</v>
      </c>
      <c r="K46" s="66" t="s">
        <v>25</v>
      </c>
      <c r="M46" s="3">
        <v>10</v>
      </c>
    </row>
    <row r="47" customHeight="1" spans="1:13">
      <c r="A47" s="162" t="e">
        <f t="shared" si="2"/>
        <v>#VALUE!</v>
      </c>
      <c r="B47" s="3"/>
      <c r="C47" s="3"/>
      <c r="D47" s="91" t="s">
        <v>21</v>
      </c>
      <c r="E47" s="91" t="s">
        <v>3163</v>
      </c>
      <c r="F47" s="66">
        <v>2020</v>
      </c>
      <c r="G47" s="66" t="s">
        <v>909</v>
      </c>
      <c r="H47" s="130" t="s">
        <v>927</v>
      </c>
      <c r="I47" s="66">
        <v>14</v>
      </c>
      <c r="J47" s="66" t="s">
        <v>869</v>
      </c>
      <c r="K47" s="66" t="s">
        <v>25</v>
      </c>
      <c r="M47" s="3">
        <v>10</v>
      </c>
    </row>
    <row r="48" customHeight="1" spans="1:13">
      <c r="A48" s="162" t="e">
        <f t="shared" si="2"/>
        <v>#VALUE!</v>
      </c>
      <c r="B48" s="3"/>
      <c r="C48" s="3"/>
      <c r="D48" s="91" t="s">
        <v>21</v>
      </c>
      <c r="E48" s="91" t="s">
        <v>3164</v>
      </c>
      <c r="F48" s="63">
        <v>2020</v>
      </c>
      <c r="G48" s="63" t="s">
        <v>1161</v>
      </c>
      <c r="H48" s="67" t="s">
        <v>1109</v>
      </c>
      <c r="I48" s="63">
        <v>220</v>
      </c>
      <c r="J48" s="62"/>
      <c r="K48" s="63" t="s">
        <v>25</v>
      </c>
      <c r="M48" s="3">
        <v>10</v>
      </c>
    </row>
    <row r="49" customHeight="1" spans="1:13">
      <c r="A49" s="162" t="e">
        <f>'Drop 1 Baseball'!A11+1</f>
        <v>#VALUE!</v>
      </c>
      <c r="B49" s="3"/>
      <c r="C49" s="3"/>
      <c r="D49" s="91" t="s">
        <v>21</v>
      </c>
      <c r="E49" s="91" t="s">
        <v>3165</v>
      </c>
      <c r="F49" s="66">
        <v>2020</v>
      </c>
      <c r="G49" s="66" t="s">
        <v>909</v>
      </c>
      <c r="H49" s="130" t="s">
        <v>1330</v>
      </c>
      <c r="I49" s="243" t="s">
        <v>3166</v>
      </c>
      <c r="J49" s="66" t="s">
        <v>3167</v>
      </c>
      <c r="K49" s="66" t="s">
        <v>25</v>
      </c>
      <c r="M49" s="3">
        <v>10</v>
      </c>
    </row>
    <row r="50" customHeight="1" spans="1:13">
      <c r="A50" s="162" t="e">
        <f t="shared" ref="A50:A51" si="3">A49+1</f>
        <v>#VALUE!</v>
      </c>
      <c r="B50" s="3"/>
      <c r="C50" s="3"/>
      <c r="D50" s="91" t="s">
        <v>21</v>
      </c>
      <c r="E50" s="91" t="s">
        <v>3168</v>
      </c>
      <c r="F50" s="63">
        <v>2020</v>
      </c>
      <c r="G50" s="63" t="s">
        <v>905</v>
      </c>
      <c r="H50" s="67" t="s">
        <v>3130</v>
      </c>
      <c r="I50" s="63">
        <v>328</v>
      </c>
      <c r="J50" s="62"/>
      <c r="K50" s="63" t="s">
        <v>25</v>
      </c>
      <c r="M50" s="3">
        <v>10</v>
      </c>
    </row>
    <row r="51" customHeight="1" spans="1:13">
      <c r="A51" s="162" t="e">
        <f t="shared" si="3"/>
        <v>#VALUE!</v>
      </c>
      <c r="B51" s="3"/>
      <c r="C51" s="3"/>
      <c r="D51" s="91" t="s">
        <v>21</v>
      </c>
      <c r="E51" s="91" t="s">
        <v>3169</v>
      </c>
      <c r="F51" s="66">
        <v>2020</v>
      </c>
      <c r="G51" s="66" t="s">
        <v>905</v>
      </c>
      <c r="H51" s="130" t="s">
        <v>3170</v>
      </c>
      <c r="I51" s="66">
        <v>385</v>
      </c>
      <c r="J51" s="88"/>
      <c r="K51" s="66" t="s">
        <v>30</v>
      </c>
      <c r="M51" s="3">
        <v>10</v>
      </c>
    </row>
    <row r="52" customHeight="1" spans="1:13">
      <c r="A52" s="162" t="e">
        <f>'Drop 1 BBALL'!A174+1</f>
        <v>#VALUE!</v>
      </c>
      <c r="B52" s="3"/>
      <c r="C52" s="3"/>
      <c r="D52" s="91" t="s">
        <v>21</v>
      </c>
      <c r="E52" s="91" t="s">
        <v>3171</v>
      </c>
      <c r="F52" s="59">
        <v>2020</v>
      </c>
      <c r="G52" s="59" t="s">
        <v>786</v>
      </c>
      <c r="H52" s="59" t="s">
        <v>3172</v>
      </c>
      <c r="I52" s="59">
        <v>385</v>
      </c>
      <c r="J52" s="60"/>
      <c r="K52" s="59" t="s">
        <v>25</v>
      </c>
      <c r="M52" s="3">
        <v>10</v>
      </c>
    </row>
    <row r="53" customHeight="1" spans="1:13">
      <c r="A53" s="162" t="e">
        <f t="shared" ref="A53:A64" si="4">A52+1</f>
        <v>#VALUE!</v>
      </c>
      <c r="B53" s="3"/>
      <c r="C53" s="3"/>
      <c r="D53" s="91" t="s">
        <v>21</v>
      </c>
      <c r="E53" s="91" t="s">
        <v>3173</v>
      </c>
      <c r="F53" s="33">
        <v>2020</v>
      </c>
      <c r="G53" s="33" t="s">
        <v>853</v>
      </c>
      <c r="H53" s="33" t="s">
        <v>3174</v>
      </c>
      <c r="I53" s="33">
        <v>246</v>
      </c>
      <c r="J53" s="33" t="s">
        <v>898</v>
      </c>
      <c r="K53" s="33" t="s">
        <v>25</v>
      </c>
      <c r="M53" s="3">
        <v>10</v>
      </c>
    </row>
    <row r="54" customHeight="1" spans="1:13">
      <c r="A54" s="162" t="e">
        <f t="shared" si="4"/>
        <v>#VALUE!</v>
      </c>
      <c r="B54" s="3"/>
      <c r="C54" s="3"/>
      <c r="D54" s="91" t="s">
        <v>16</v>
      </c>
      <c r="E54" s="91" t="s">
        <v>3175</v>
      </c>
      <c r="F54" s="66">
        <v>2020</v>
      </c>
      <c r="G54" s="66" t="s">
        <v>90</v>
      </c>
      <c r="H54" s="66" t="s">
        <v>3176</v>
      </c>
      <c r="I54" s="66">
        <v>362</v>
      </c>
      <c r="J54" s="88"/>
      <c r="K54" s="66" t="s">
        <v>60</v>
      </c>
      <c r="M54" s="3">
        <v>10</v>
      </c>
    </row>
    <row r="55" customHeight="1" spans="1:13">
      <c r="A55" s="162" t="e">
        <f t="shared" si="4"/>
        <v>#VALUE!</v>
      </c>
      <c r="B55" s="3"/>
      <c r="C55" s="3"/>
      <c r="D55" s="91" t="s">
        <v>16</v>
      </c>
      <c r="E55" s="91" t="s">
        <v>3177</v>
      </c>
      <c r="F55" s="66">
        <v>2020</v>
      </c>
      <c r="G55" s="66" t="s">
        <v>956</v>
      </c>
      <c r="H55" s="66" t="s">
        <v>3178</v>
      </c>
      <c r="I55" s="66">
        <v>203</v>
      </c>
      <c r="J55" s="66" t="s">
        <v>3179</v>
      </c>
      <c r="K55" s="66" t="s">
        <v>60</v>
      </c>
      <c r="M55" s="3">
        <v>10</v>
      </c>
    </row>
    <row r="56" customHeight="1" spans="1:13">
      <c r="A56" s="162" t="e">
        <f t="shared" si="4"/>
        <v>#VALUE!</v>
      </c>
      <c r="B56" s="3"/>
      <c r="C56" s="3"/>
      <c r="D56" s="91" t="s">
        <v>16</v>
      </c>
      <c r="E56" s="91" t="s">
        <v>3180</v>
      </c>
      <c r="F56" s="66">
        <v>2020</v>
      </c>
      <c r="G56" s="66" t="s">
        <v>3181</v>
      </c>
      <c r="H56" s="66" t="s">
        <v>859</v>
      </c>
      <c r="I56" s="66" t="s">
        <v>3182</v>
      </c>
      <c r="J56" s="88"/>
      <c r="K56" s="66" t="s">
        <v>60</v>
      </c>
      <c r="M56" s="3">
        <v>10</v>
      </c>
    </row>
    <row r="57" customHeight="1" spans="1:13">
      <c r="A57" s="162" t="e">
        <f t="shared" si="4"/>
        <v>#VALUE!</v>
      </c>
      <c r="B57" s="3"/>
      <c r="C57" s="3"/>
      <c r="D57" s="91" t="s">
        <v>16</v>
      </c>
      <c r="E57" s="91" t="s">
        <v>3183</v>
      </c>
      <c r="F57" s="59">
        <v>2020</v>
      </c>
      <c r="G57" s="59" t="s">
        <v>119</v>
      </c>
      <c r="H57" s="59" t="s">
        <v>854</v>
      </c>
      <c r="I57" s="59" t="s">
        <v>3184</v>
      </c>
      <c r="J57" s="59" t="s">
        <v>3185</v>
      </c>
      <c r="K57" s="59" t="s">
        <v>63</v>
      </c>
      <c r="M57" s="3">
        <v>10</v>
      </c>
    </row>
    <row r="58" customHeight="1" spans="1:13">
      <c r="A58" s="162" t="e">
        <f t="shared" si="4"/>
        <v>#VALUE!</v>
      </c>
      <c r="B58" s="3"/>
      <c r="C58" s="3"/>
      <c r="D58" s="91" t="s">
        <v>16</v>
      </c>
      <c r="E58" s="91" t="s">
        <v>3186</v>
      </c>
      <c r="F58" s="66">
        <v>2020</v>
      </c>
      <c r="G58" s="66" t="s">
        <v>956</v>
      </c>
      <c r="H58" s="66" t="s">
        <v>854</v>
      </c>
      <c r="I58" s="66">
        <v>204</v>
      </c>
      <c r="J58" s="66" t="s">
        <v>842</v>
      </c>
      <c r="K58" s="66" t="s">
        <v>63</v>
      </c>
      <c r="M58" s="3">
        <v>10</v>
      </c>
    </row>
    <row r="59" customHeight="1" spans="1:13">
      <c r="A59" s="162" t="e">
        <f t="shared" si="4"/>
        <v>#VALUE!</v>
      </c>
      <c r="B59" s="3"/>
      <c r="C59" s="3"/>
      <c r="D59" s="91" t="s">
        <v>16</v>
      </c>
      <c r="E59" s="91" t="s">
        <v>3187</v>
      </c>
      <c r="F59" s="66">
        <v>2020</v>
      </c>
      <c r="G59" s="66" t="s">
        <v>3188</v>
      </c>
      <c r="H59" s="66" t="s">
        <v>854</v>
      </c>
      <c r="I59" s="66">
        <v>214</v>
      </c>
      <c r="J59" s="66" t="s">
        <v>1311</v>
      </c>
      <c r="K59" s="66" t="s">
        <v>20</v>
      </c>
      <c r="M59" s="3">
        <v>10</v>
      </c>
    </row>
    <row r="60" customHeight="1" spans="1:13">
      <c r="A60" s="162" t="e">
        <f t="shared" si="4"/>
        <v>#VALUE!</v>
      </c>
      <c r="B60" s="3"/>
      <c r="C60" s="3"/>
      <c r="D60" s="91" t="s">
        <v>21</v>
      </c>
      <c r="E60" s="91" t="s">
        <v>3189</v>
      </c>
      <c r="F60" s="33">
        <v>2020</v>
      </c>
      <c r="G60" s="33" t="s">
        <v>853</v>
      </c>
      <c r="H60" s="33" t="s">
        <v>1330</v>
      </c>
      <c r="I60" s="33">
        <v>206</v>
      </c>
      <c r="J60" s="33" t="s">
        <v>932</v>
      </c>
      <c r="K60" s="33" t="s">
        <v>72</v>
      </c>
      <c r="M60" s="3">
        <v>10</v>
      </c>
    </row>
    <row r="61" customHeight="1" spans="1:13">
      <c r="A61" s="162" t="e">
        <f t="shared" si="4"/>
        <v>#VALUE!</v>
      </c>
      <c r="B61" s="3"/>
      <c r="C61" s="3"/>
      <c r="D61" s="91" t="s">
        <v>21</v>
      </c>
      <c r="E61" s="91" t="s">
        <v>3190</v>
      </c>
      <c r="F61" s="59">
        <v>2020</v>
      </c>
      <c r="G61" s="59" t="s">
        <v>884</v>
      </c>
      <c r="H61" s="59" t="s">
        <v>1330</v>
      </c>
      <c r="I61" s="59">
        <v>206</v>
      </c>
      <c r="J61" s="60"/>
      <c r="K61" s="59" t="s">
        <v>25</v>
      </c>
      <c r="M61" s="3">
        <v>10</v>
      </c>
    </row>
    <row r="62" customHeight="1" spans="1:13">
      <c r="A62" s="162" t="e">
        <f t="shared" si="4"/>
        <v>#VALUE!</v>
      </c>
      <c r="B62" s="3"/>
      <c r="C62" s="3"/>
      <c r="D62" s="91" t="s">
        <v>21</v>
      </c>
      <c r="E62" s="91" t="s">
        <v>3191</v>
      </c>
      <c r="F62" s="59">
        <v>2020</v>
      </c>
      <c r="G62" s="59" t="s">
        <v>884</v>
      </c>
      <c r="H62" s="59" t="s">
        <v>1330</v>
      </c>
      <c r="I62" s="59">
        <v>206</v>
      </c>
      <c r="J62" s="60"/>
      <c r="K62" s="59" t="s">
        <v>25</v>
      </c>
      <c r="M62" s="3">
        <v>10</v>
      </c>
    </row>
    <row r="63" customHeight="1" spans="1:13">
      <c r="A63" s="162" t="e">
        <f t="shared" si="4"/>
        <v>#VALUE!</v>
      </c>
      <c r="B63" s="3"/>
      <c r="C63" s="3"/>
      <c r="D63" s="91" t="s">
        <v>21</v>
      </c>
      <c r="E63" s="91" t="s">
        <v>3192</v>
      </c>
      <c r="F63" s="9">
        <v>2020</v>
      </c>
      <c r="G63" s="9" t="s">
        <v>853</v>
      </c>
      <c r="H63" s="9" t="s">
        <v>3193</v>
      </c>
      <c r="I63" s="9">
        <v>144</v>
      </c>
      <c r="J63" s="9" t="s">
        <v>898</v>
      </c>
      <c r="K63" s="9" t="s">
        <v>25</v>
      </c>
      <c r="M63" s="3">
        <v>10</v>
      </c>
    </row>
    <row r="64" customHeight="1" spans="1:13">
      <c r="A64" s="162" t="e">
        <f t="shared" si="4"/>
        <v>#VALUE!</v>
      </c>
      <c r="B64" s="3"/>
      <c r="C64" s="3"/>
      <c r="D64" s="91" t="s">
        <v>21</v>
      </c>
      <c r="E64" s="91" t="s">
        <v>3194</v>
      </c>
      <c r="F64" s="66">
        <v>2020</v>
      </c>
      <c r="G64" s="66" t="s">
        <v>786</v>
      </c>
      <c r="H64" s="66" t="s">
        <v>1438</v>
      </c>
      <c r="I64" s="66">
        <v>326</v>
      </c>
      <c r="J64" s="66" t="s">
        <v>3162</v>
      </c>
      <c r="K64" s="66" t="s">
        <v>72</v>
      </c>
      <c r="M64" s="3">
        <v>10</v>
      </c>
    </row>
    <row r="65" customHeight="1" spans="1:13">
      <c r="A65" s="162" t="e">
        <f>'Drop 1 Baseball'!A44+1</f>
        <v>#VALUE!</v>
      </c>
      <c r="B65" s="3"/>
      <c r="C65" s="3"/>
      <c r="D65" s="91" t="s">
        <v>21</v>
      </c>
      <c r="E65" s="91" t="s">
        <v>3195</v>
      </c>
      <c r="F65" s="9">
        <v>2020</v>
      </c>
      <c r="G65" s="9" t="s">
        <v>853</v>
      </c>
      <c r="H65" s="9" t="s">
        <v>3099</v>
      </c>
      <c r="I65" s="9">
        <v>113</v>
      </c>
      <c r="J65" s="9" t="s">
        <v>920</v>
      </c>
      <c r="K65" s="9" t="s">
        <v>25</v>
      </c>
      <c r="M65" s="3">
        <v>10</v>
      </c>
    </row>
    <row r="66" customHeight="1" spans="1:13">
      <c r="A66" s="162" t="e">
        <f t="shared" ref="A66:A73" si="5">A65+1</f>
        <v>#VALUE!</v>
      </c>
      <c r="B66" s="3"/>
      <c r="C66" s="3"/>
      <c r="D66" s="91" t="s">
        <v>21</v>
      </c>
      <c r="E66" s="91" t="s">
        <v>3196</v>
      </c>
      <c r="F66" s="66">
        <v>2020</v>
      </c>
      <c r="G66" s="66" t="s">
        <v>786</v>
      </c>
      <c r="H66" s="66" t="s">
        <v>1412</v>
      </c>
      <c r="I66" s="66">
        <v>71</v>
      </c>
      <c r="J66" s="66" t="s">
        <v>3162</v>
      </c>
      <c r="K66" s="66" t="s">
        <v>72</v>
      </c>
      <c r="M66" s="3">
        <v>10</v>
      </c>
    </row>
    <row r="67" customHeight="1" spans="1:13">
      <c r="A67" s="162" t="e">
        <f t="shared" si="5"/>
        <v>#VALUE!</v>
      </c>
      <c r="B67" s="3"/>
      <c r="C67" s="3"/>
      <c r="D67" s="91" t="s">
        <v>21</v>
      </c>
      <c r="E67" s="91" t="s">
        <v>3197</v>
      </c>
      <c r="F67" s="9">
        <v>2020</v>
      </c>
      <c r="G67" s="9" t="s">
        <v>853</v>
      </c>
      <c r="H67" s="9" t="s">
        <v>3198</v>
      </c>
      <c r="I67" s="9">
        <v>160</v>
      </c>
      <c r="J67" s="9" t="s">
        <v>898</v>
      </c>
      <c r="K67" s="9" t="s">
        <v>25</v>
      </c>
      <c r="M67" s="3">
        <v>10</v>
      </c>
    </row>
    <row r="68" customHeight="1" spans="1:13">
      <c r="A68" s="162" t="e">
        <f t="shared" si="5"/>
        <v>#VALUE!</v>
      </c>
      <c r="B68" s="3"/>
      <c r="C68" s="3"/>
      <c r="D68" s="91" t="s">
        <v>21</v>
      </c>
      <c r="E68" s="91" t="s">
        <v>3199</v>
      </c>
      <c r="F68" s="9">
        <v>2020</v>
      </c>
      <c r="G68" s="9" t="s">
        <v>853</v>
      </c>
      <c r="H68" s="9" t="s">
        <v>3200</v>
      </c>
      <c r="I68" s="9">
        <v>62</v>
      </c>
      <c r="J68" s="9" t="s">
        <v>884</v>
      </c>
      <c r="K68" s="9" t="s">
        <v>72</v>
      </c>
      <c r="M68" s="3">
        <v>10</v>
      </c>
    </row>
    <row r="69" customHeight="1" spans="1:13">
      <c r="A69" s="162" t="e">
        <f t="shared" si="5"/>
        <v>#VALUE!</v>
      </c>
      <c r="B69" s="3"/>
      <c r="C69" s="3"/>
      <c r="D69" s="91" t="s">
        <v>21</v>
      </c>
      <c r="E69" s="91" t="s">
        <v>3201</v>
      </c>
      <c r="F69" s="59">
        <v>2020</v>
      </c>
      <c r="G69" s="59" t="s">
        <v>884</v>
      </c>
      <c r="H69" s="59" t="s">
        <v>835</v>
      </c>
      <c r="I69" s="59">
        <v>211</v>
      </c>
      <c r="J69" s="60"/>
      <c r="K69" s="59" t="s">
        <v>25</v>
      </c>
      <c r="M69" s="3">
        <v>10</v>
      </c>
    </row>
    <row r="70" customHeight="1" spans="1:13">
      <c r="A70" s="162" t="e">
        <f t="shared" si="5"/>
        <v>#VALUE!</v>
      </c>
      <c r="B70" s="3"/>
      <c r="C70" s="3"/>
      <c r="D70" s="91" t="s">
        <v>21</v>
      </c>
      <c r="E70" s="91" t="s">
        <v>3202</v>
      </c>
      <c r="F70" s="33">
        <v>2020</v>
      </c>
      <c r="G70" s="33" t="s">
        <v>853</v>
      </c>
      <c r="H70" s="33" t="s">
        <v>835</v>
      </c>
      <c r="I70" s="33">
        <v>211</v>
      </c>
      <c r="J70" s="35"/>
      <c r="K70" s="33" t="s">
        <v>25</v>
      </c>
      <c r="M70" s="3">
        <v>10</v>
      </c>
    </row>
    <row r="71" customHeight="1" spans="1:13">
      <c r="A71" s="162" t="e">
        <f t="shared" si="5"/>
        <v>#VALUE!</v>
      </c>
      <c r="B71" s="3"/>
      <c r="C71" s="3"/>
      <c r="D71" s="91" t="s">
        <v>21</v>
      </c>
      <c r="E71" s="91" t="s">
        <v>3203</v>
      </c>
      <c r="F71" s="9">
        <v>2020</v>
      </c>
      <c r="G71" s="9" t="s">
        <v>853</v>
      </c>
      <c r="H71" s="9" t="s">
        <v>3204</v>
      </c>
      <c r="I71" s="9">
        <v>105</v>
      </c>
      <c r="J71" s="9" t="s">
        <v>884</v>
      </c>
      <c r="K71" s="9" t="s">
        <v>30</v>
      </c>
      <c r="M71" s="3">
        <v>10</v>
      </c>
    </row>
    <row r="72" customHeight="1" spans="1:13">
      <c r="A72" s="162" t="e">
        <f t="shared" si="5"/>
        <v>#VALUE!</v>
      </c>
      <c r="B72" s="3"/>
      <c r="C72" s="3"/>
      <c r="D72" s="91" t="s">
        <v>21</v>
      </c>
      <c r="E72" s="91" t="s">
        <v>3205</v>
      </c>
      <c r="F72" s="66">
        <v>2020</v>
      </c>
      <c r="G72" s="66" t="s">
        <v>884</v>
      </c>
      <c r="H72" s="66" t="s">
        <v>922</v>
      </c>
      <c r="I72" s="66">
        <v>297</v>
      </c>
      <c r="J72" s="88"/>
      <c r="K72" s="66" t="s">
        <v>25</v>
      </c>
      <c r="M72" s="3">
        <v>10</v>
      </c>
    </row>
    <row r="73" customHeight="1" spans="1:13">
      <c r="A73" s="162" t="e">
        <f t="shared" si="5"/>
        <v>#VALUE!</v>
      </c>
      <c r="B73" s="3"/>
      <c r="C73" s="3"/>
      <c r="D73" s="91" t="s">
        <v>21</v>
      </c>
      <c r="E73" s="91" t="s">
        <v>3206</v>
      </c>
      <c r="F73" s="9">
        <v>2020</v>
      </c>
      <c r="G73" s="9" t="s">
        <v>853</v>
      </c>
      <c r="H73" s="9" t="s">
        <v>3207</v>
      </c>
      <c r="I73" s="9">
        <v>14</v>
      </c>
      <c r="J73" s="9" t="s">
        <v>884</v>
      </c>
      <c r="K73" s="9" t="s">
        <v>30</v>
      </c>
      <c r="M73" s="3">
        <v>10</v>
      </c>
    </row>
    <row r="74" customHeight="1" spans="1:13">
      <c r="A74" s="162">
        <f>'Drop 1 BBALL'!A197+1</f>
        <v>12023</v>
      </c>
      <c r="B74" s="3"/>
      <c r="C74" s="3"/>
      <c r="D74" s="91" t="s">
        <v>21</v>
      </c>
      <c r="E74" s="91" t="s">
        <v>3208</v>
      </c>
      <c r="F74" s="66">
        <v>2018</v>
      </c>
      <c r="G74" s="66" t="s">
        <v>3209</v>
      </c>
      <c r="H74" s="66" t="s">
        <v>3210</v>
      </c>
      <c r="I74" s="66">
        <v>101</v>
      </c>
      <c r="J74" s="66" t="s">
        <v>955</v>
      </c>
      <c r="K74" s="66" t="s">
        <v>25</v>
      </c>
      <c r="M74" s="3">
        <v>10</v>
      </c>
    </row>
    <row r="75" customHeight="1" spans="1:13">
      <c r="A75" s="162">
        <f t="shared" ref="A75:A76" si="6">A74+1</f>
        <v>12024</v>
      </c>
      <c r="B75" s="3"/>
      <c r="C75" s="3"/>
      <c r="D75" s="91" t="s">
        <v>16</v>
      </c>
      <c r="E75" s="91" t="s">
        <v>3211</v>
      </c>
      <c r="F75" s="66">
        <v>2021</v>
      </c>
      <c r="G75" s="66" t="s">
        <v>945</v>
      </c>
      <c r="H75" s="66" t="s">
        <v>1553</v>
      </c>
      <c r="I75" s="66">
        <v>234</v>
      </c>
      <c r="J75" s="66" t="s">
        <v>3212</v>
      </c>
      <c r="K75" s="66" t="s">
        <v>20</v>
      </c>
      <c r="M75" s="3">
        <v>10</v>
      </c>
    </row>
    <row r="76" customHeight="1" spans="1:13">
      <c r="A76" s="162">
        <f t="shared" si="6"/>
        <v>12025</v>
      </c>
      <c r="B76" s="3"/>
      <c r="C76" s="3"/>
      <c r="D76" s="91" t="s">
        <v>16</v>
      </c>
      <c r="E76" s="91" t="s">
        <v>3213</v>
      </c>
      <c r="F76" s="3">
        <v>2021</v>
      </c>
      <c r="G76" s="3" t="s">
        <v>945</v>
      </c>
      <c r="H76" s="3" t="s">
        <v>3214</v>
      </c>
      <c r="I76" s="3">
        <v>207</v>
      </c>
      <c r="J76" s="3" t="s">
        <v>319</v>
      </c>
      <c r="K76" s="3" t="s">
        <v>20</v>
      </c>
      <c r="M76" s="3">
        <v>10</v>
      </c>
    </row>
    <row r="77" customHeight="1" spans="1:13">
      <c r="A77" s="162" t="e">
        <f>'Drop 1 BBALL'!A202+1</f>
        <v>#VALUE!</v>
      </c>
      <c r="B77" s="3"/>
      <c r="C77" s="3"/>
      <c r="D77" s="91" t="s">
        <v>16</v>
      </c>
      <c r="E77" s="91" t="s">
        <v>3215</v>
      </c>
      <c r="F77" s="3">
        <v>2005</v>
      </c>
      <c r="G77" s="3" t="s">
        <v>505</v>
      </c>
      <c r="H77" s="3" t="s">
        <v>1757</v>
      </c>
      <c r="I77" s="3">
        <v>27</v>
      </c>
      <c r="J77" s="3" t="s">
        <v>3216</v>
      </c>
      <c r="K77" s="3" t="s">
        <v>63</v>
      </c>
      <c r="M77" s="3">
        <v>10</v>
      </c>
    </row>
    <row r="78" customHeight="1" spans="1:13">
      <c r="A78" s="162" t="e">
        <f t="shared" ref="A78:A95" si="7">A77+1</f>
        <v>#VALUE!</v>
      </c>
      <c r="B78" s="3"/>
      <c r="C78" s="3"/>
      <c r="D78" s="91" t="s">
        <v>21</v>
      </c>
      <c r="E78" s="91" t="s">
        <v>3217</v>
      </c>
      <c r="F78" s="3">
        <v>2013</v>
      </c>
      <c r="G78" s="3" t="s">
        <v>237</v>
      </c>
      <c r="H78" s="3" t="s">
        <v>1081</v>
      </c>
      <c r="I78" s="3">
        <v>19</v>
      </c>
      <c r="K78" s="3" t="s">
        <v>72</v>
      </c>
      <c r="M78" s="3">
        <v>10</v>
      </c>
    </row>
    <row r="79" customHeight="1" spans="1:13">
      <c r="A79" s="162" t="e">
        <f t="shared" si="7"/>
        <v>#VALUE!</v>
      </c>
      <c r="B79" s="3"/>
      <c r="C79" s="3"/>
      <c r="D79" s="91" t="s">
        <v>21</v>
      </c>
      <c r="E79" s="91" t="s">
        <v>3218</v>
      </c>
      <c r="F79" s="3">
        <v>2013</v>
      </c>
      <c r="G79" s="3" t="s">
        <v>237</v>
      </c>
      <c r="H79" s="3" t="s">
        <v>1081</v>
      </c>
      <c r="I79" s="3">
        <v>19</v>
      </c>
      <c r="K79" s="3" t="s">
        <v>72</v>
      </c>
      <c r="M79" s="3">
        <v>10</v>
      </c>
    </row>
    <row r="80" customHeight="1" spans="1:13">
      <c r="A80" s="162" t="e">
        <f t="shared" si="7"/>
        <v>#VALUE!</v>
      </c>
      <c r="B80" s="3"/>
      <c r="C80" s="3"/>
      <c r="D80" s="91" t="s">
        <v>21</v>
      </c>
      <c r="E80" s="91" t="s">
        <v>3219</v>
      </c>
      <c r="F80" s="3">
        <v>2013</v>
      </c>
      <c r="G80" s="3" t="s">
        <v>237</v>
      </c>
      <c r="H80" s="3" t="s">
        <v>1081</v>
      </c>
      <c r="I80" s="3">
        <v>19</v>
      </c>
      <c r="K80" s="3" t="s">
        <v>72</v>
      </c>
      <c r="M80" s="3">
        <v>10</v>
      </c>
    </row>
    <row r="81" customHeight="1" spans="1:13">
      <c r="A81" s="162" t="e">
        <f t="shared" si="7"/>
        <v>#VALUE!</v>
      </c>
      <c r="B81" s="3"/>
      <c r="C81" s="3"/>
      <c r="D81" s="91" t="s">
        <v>21</v>
      </c>
      <c r="E81" s="91" t="s">
        <v>3220</v>
      </c>
      <c r="F81" s="3">
        <v>2013</v>
      </c>
      <c r="G81" s="3" t="s">
        <v>237</v>
      </c>
      <c r="H81" s="3" t="s">
        <v>1081</v>
      </c>
      <c r="I81" s="3">
        <v>19</v>
      </c>
      <c r="K81" s="3" t="s">
        <v>72</v>
      </c>
      <c r="M81" s="3">
        <v>10</v>
      </c>
    </row>
    <row r="82" customHeight="1" spans="1:13">
      <c r="A82" s="162" t="e">
        <f t="shared" si="7"/>
        <v>#VALUE!</v>
      </c>
      <c r="B82" s="3"/>
      <c r="C82" s="3"/>
      <c r="D82" s="91" t="s">
        <v>21</v>
      </c>
      <c r="E82" s="91" t="s">
        <v>3221</v>
      </c>
      <c r="F82" s="3">
        <v>2013</v>
      </c>
      <c r="G82" s="3" t="s">
        <v>237</v>
      </c>
      <c r="H82" s="3" t="s">
        <v>1081</v>
      </c>
      <c r="I82" s="3">
        <v>19</v>
      </c>
      <c r="K82" s="3" t="s">
        <v>72</v>
      </c>
      <c r="M82" s="3">
        <v>10</v>
      </c>
    </row>
    <row r="83" customHeight="1" spans="1:13">
      <c r="A83" s="162" t="e">
        <f t="shared" si="7"/>
        <v>#VALUE!</v>
      </c>
      <c r="B83" s="3"/>
      <c r="C83" s="3"/>
      <c r="D83" s="91" t="s">
        <v>21</v>
      </c>
      <c r="E83" s="91" t="s">
        <v>3222</v>
      </c>
      <c r="F83" s="3">
        <v>2013</v>
      </c>
      <c r="G83" s="3" t="s">
        <v>237</v>
      </c>
      <c r="H83" s="3" t="s">
        <v>1081</v>
      </c>
      <c r="I83" s="3">
        <v>19</v>
      </c>
      <c r="K83" s="3" t="s">
        <v>72</v>
      </c>
      <c r="M83" s="3">
        <v>10</v>
      </c>
    </row>
    <row r="84" customHeight="1" spans="1:13">
      <c r="A84" s="162" t="e">
        <f t="shared" si="7"/>
        <v>#VALUE!</v>
      </c>
      <c r="B84" s="3"/>
      <c r="C84" s="3"/>
      <c r="D84" s="91" t="s">
        <v>21</v>
      </c>
      <c r="E84" s="91" t="s">
        <v>3223</v>
      </c>
      <c r="F84" s="3">
        <v>2013</v>
      </c>
      <c r="G84" s="3" t="s">
        <v>237</v>
      </c>
      <c r="H84" s="3" t="s">
        <v>1081</v>
      </c>
      <c r="I84" s="3">
        <v>19</v>
      </c>
      <c r="K84" s="3" t="s">
        <v>72</v>
      </c>
      <c r="M84" s="3">
        <v>10</v>
      </c>
    </row>
    <row r="85" customHeight="1" spans="1:13">
      <c r="A85" s="162" t="e">
        <f t="shared" si="7"/>
        <v>#VALUE!</v>
      </c>
      <c r="B85" s="3"/>
      <c r="C85" s="3"/>
      <c r="D85" s="91" t="s">
        <v>21</v>
      </c>
      <c r="E85" s="91" t="s">
        <v>3224</v>
      </c>
      <c r="F85" s="3">
        <v>2017</v>
      </c>
      <c r="G85" s="3" t="s">
        <v>905</v>
      </c>
      <c r="H85" s="3" t="s">
        <v>935</v>
      </c>
      <c r="I85" s="3">
        <v>212</v>
      </c>
      <c r="J85" s="3" t="s">
        <v>786</v>
      </c>
      <c r="K85" s="3" t="s">
        <v>72</v>
      </c>
      <c r="M85" s="3">
        <v>10</v>
      </c>
    </row>
    <row r="86" customHeight="1" spans="1:13">
      <c r="A86" s="162" t="e">
        <f t="shared" si="7"/>
        <v>#VALUE!</v>
      </c>
      <c r="B86" s="3"/>
      <c r="C86" s="3"/>
      <c r="D86" s="91" t="s">
        <v>21</v>
      </c>
      <c r="E86" s="91" t="s">
        <v>3225</v>
      </c>
      <c r="F86" s="3">
        <v>2017</v>
      </c>
      <c r="G86" s="3" t="s">
        <v>905</v>
      </c>
      <c r="H86" s="3" t="s">
        <v>935</v>
      </c>
      <c r="I86" s="3">
        <v>212</v>
      </c>
      <c r="J86" s="3" t="s">
        <v>786</v>
      </c>
      <c r="K86" s="3" t="s">
        <v>72</v>
      </c>
      <c r="M86" s="3">
        <v>10</v>
      </c>
    </row>
    <row r="87" customHeight="1" spans="1:13">
      <c r="A87" s="162" t="e">
        <f t="shared" si="7"/>
        <v>#VALUE!</v>
      </c>
      <c r="B87" s="3"/>
      <c r="C87" s="3"/>
      <c r="D87" s="91" t="s">
        <v>21</v>
      </c>
      <c r="E87" s="91" t="s">
        <v>3226</v>
      </c>
      <c r="F87" s="3">
        <v>2017</v>
      </c>
      <c r="G87" s="3" t="s">
        <v>905</v>
      </c>
      <c r="H87" s="3" t="s">
        <v>935</v>
      </c>
      <c r="I87" s="3">
        <v>212</v>
      </c>
      <c r="J87" s="3" t="s">
        <v>786</v>
      </c>
      <c r="K87" s="3" t="s">
        <v>72</v>
      </c>
      <c r="M87" s="3">
        <v>10</v>
      </c>
    </row>
    <row r="88" customHeight="1" spans="1:13">
      <c r="A88" s="162" t="e">
        <f t="shared" si="7"/>
        <v>#VALUE!</v>
      </c>
      <c r="B88" s="3"/>
      <c r="C88" s="3"/>
      <c r="D88" s="91" t="s">
        <v>21</v>
      </c>
      <c r="E88" s="91" t="s">
        <v>3227</v>
      </c>
      <c r="F88" s="3">
        <v>2017</v>
      </c>
      <c r="G88" s="3" t="s">
        <v>905</v>
      </c>
      <c r="H88" s="3" t="s">
        <v>935</v>
      </c>
      <c r="I88" s="3">
        <v>212</v>
      </c>
      <c r="J88" s="3" t="s">
        <v>786</v>
      </c>
      <c r="K88" s="3" t="s">
        <v>72</v>
      </c>
      <c r="M88" s="3">
        <v>10</v>
      </c>
    </row>
    <row r="89" customHeight="1" spans="1:13">
      <c r="A89" s="162" t="e">
        <f t="shared" si="7"/>
        <v>#VALUE!</v>
      </c>
      <c r="B89" s="3"/>
      <c r="C89" s="3"/>
      <c r="D89" s="91" t="s">
        <v>21</v>
      </c>
      <c r="E89" s="91" t="s">
        <v>3228</v>
      </c>
      <c r="F89" s="3">
        <v>2017</v>
      </c>
      <c r="G89" s="3" t="s">
        <v>905</v>
      </c>
      <c r="H89" s="3" t="s">
        <v>935</v>
      </c>
      <c r="I89" s="3">
        <v>212</v>
      </c>
      <c r="J89" s="3" t="s">
        <v>786</v>
      </c>
      <c r="K89" s="3" t="s">
        <v>72</v>
      </c>
      <c r="M89" s="3">
        <v>10</v>
      </c>
    </row>
    <row r="90" customHeight="1" spans="1:13">
      <c r="A90" s="162" t="e">
        <f t="shared" si="7"/>
        <v>#VALUE!</v>
      </c>
      <c r="B90" s="3"/>
      <c r="C90" s="3"/>
      <c r="D90" s="91" t="s">
        <v>21</v>
      </c>
      <c r="E90" s="91" t="s">
        <v>3229</v>
      </c>
      <c r="F90" s="3">
        <v>2017</v>
      </c>
      <c r="G90" s="3" t="s">
        <v>905</v>
      </c>
      <c r="H90" s="3" t="s">
        <v>935</v>
      </c>
      <c r="I90" s="3">
        <v>212</v>
      </c>
      <c r="J90" s="3" t="s">
        <v>786</v>
      </c>
      <c r="K90" s="3" t="s">
        <v>72</v>
      </c>
      <c r="M90" s="3">
        <v>10</v>
      </c>
    </row>
    <row r="91" customHeight="1" spans="1:13">
      <c r="A91" s="162" t="e">
        <f t="shared" si="7"/>
        <v>#VALUE!</v>
      </c>
      <c r="B91" s="3"/>
      <c r="C91" s="3"/>
      <c r="D91" s="91" t="s">
        <v>21</v>
      </c>
      <c r="E91" s="91" t="s">
        <v>3230</v>
      </c>
      <c r="F91" s="3">
        <v>2017</v>
      </c>
      <c r="G91" s="3" t="s">
        <v>905</v>
      </c>
      <c r="H91" s="3" t="s">
        <v>935</v>
      </c>
      <c r="I91" s="3">
        <v>212</v>
      </c>
      <c r="J91" s="3" t="s">
        <v>786</v>
      </c>
      <c r="K91" s="3" t="s">
        <v>72</v>
      </c>
      <c r="M91" s="3">
        <v>10</v>
      </c>
    </row>
    <row r="92" customHeight="1" spans="1:13">
      <c r="A92" s="162" t="e">
        <f t="shared" si="7"/>
        <v>#VALUE!</v>
      </c>
      <c r="B92" s="3"/>
      <c r="C92" s="3"/>
      <c r="D92" s="91" t="s">
        <v>21</v>
      </c>
      <c r="E92" s="91" t="s">
        <v>3231</v>
      </c>
      <c r="F92" s="3">
        <v>2017</v>
      </c>
      <c r="G92" s="3" t="s">
        <v>905</v>
      </c>
      <c r="H92" s="3" t="s">
        <v>935</v>
      </c>
      <c r="I92" s="3">
        <v>212</v>
      </c>
      <c r="J92" s="3" t="s">
        <v>786</v>
      </c>
      <c r="K92" s="3" t="s">
        <v>72</v>
      </c>
      <c r="M92" s="3">
        <v>10</v>
      </c>
    </row>
    <row r="93" customHeight="1" spans="1:13">
      <c r="A93" s="162" t="e">
        <f t="shared" si="7"/>
        <v>#VALUE!</v>
      </c>
      <c r="B93" s="3"/>
      <c r="C93" s="3"/>
      <c r="D93" s="91" t="s">
        <v>21</v>
      </c>
      <c r="E93" s="91" t="s">
        <v>3232</v>
      </c>
      <c r="F93" s="3">
        <v>2017</v>
      </c>
      <c r="G93" s="3" t="s">
        <v>905</v>
      </c>
      <c r="H93" s="3" t="s">
        <v>935</v>
      </c>
      <c r="I93" s="3">
        <v>212</v>
      </c>
      <c r="J93" s="3" t="s">
        <v>1085</v>
      </c>
      <c r="K93" s="3" t="s">
        <v>72</v>
      </c>
      <c r="M93" s="3">
        <v>10</v>
      </c>
    </row>
    <row r="94" customHeight="1" spans="1:13">
      <c r="A94" s="162" t="e">
        <f t="shared" si="7"/>
        <v>#VALUE!</v>
      </c>
      <c r="B94" s="3"/>
      <c r="C94" s="3"/>
      <c r="D94" s="91" t="s">
        <v>16</v>
      </c>
      <c r="E94" s="91" t="s">
        <v>3233</v>
      </c>
      <c r="F94" s="3">
        <v>2017</v>
      </c>
      <c r="G94" s="3" t="s">
        <v>954</v>
      </c>
      <c r="H94" s="68" t="s">
        <v>1340</v>
      </c>
      <c r="I94" s="3">
        <v>74</v>
      </c>
      <c r="K94" s="3" t="s">
        <v>60</v>
      </c>
      <c r="M94" s="3">
        <v>10</v>
      </c>
    </row>
    <row r="95" customHeight="1" spans="1:13">
      <c r="A95" s="162" t="e">
        <f t="shared" si="7"/>
        <v>#VALUE!</v>
      </c>
      <c r="B95" s="3"/>
      <c r="C95" s="3"/>
      <c r="D95" s="91" t="s">
        <v>21</v>
      </c>
      <c r="E95" s="91" t="s">
        <v>3234</v>
      </c>
      <c r="F95" s="3">
        <v>2019</v>
      </c>
      <c r="G95" s="3" t="s">
        <v>905</v>
      </c>
      <c r="H95" s="3" t="s">
        <v>1092</v>
      </c>
      <c r="I95" s="3">
        <v>343</v>
      </c>
      <c r="K95" s="3" t="s">
        <v>666</v>
      </c>
      <c r="M95" s="3">
        <v>10</v>
      </c>
    </row>
    <row r="96" customHeight="1" spans="1:13">
      <c r="A96" s="162">
        <f>'Drop 1 BBALL'!A252+1</f>
        <v>11995</v>
      </c>
      <c r="B96" s="3"/>
      <c r="C96" s="3"/>
      <c r="D96" s="91" t="s">
        <v>16</v>
      </c>
      <c r="E96" s="233" t="s">
        <v>3235</v>
      </c>
      <c r="F96" s="3">
        <v>2020</v>
      </c>
      <c r="G96" s="3" t="s">
        <v>3236</v>
      </c>
      <c r="H96" s="3" t="s">
        <v>895</v>
      </c>
      <c r="I96" s="3" t="s">
        <v>3237</v>
      </c>
      <c r="J96" s="3" t="s">
        <v>3238</v>
      </c>
      <c r="K96" s="3" t="s">
        <v>20</v>
      </c>
      <c r="M96" s="3">
        <v>10</v>
      </c>
    </row>
    <row r="97" customHeight="1" spans="1:13">
      <c r="A97" s="162">
        <f t="shared" ref="A97:A100" si="8">A96+1</f>
        <v>11996</v>
      </c>
      <c r="B97" s="3"/>
      <c r="C97" s="3"/>
      <c r="D97" s="91" t="s">
        <v>16</v>
      </c>
      <c r="E97" s="91" t="s">
        <v>3239</v>
      </c>
      <c r="F97" s="3">
        <v>2020</v>
      </c>
      <c r="G97" s="3" t="s">
        <v>3236</v>
      </c>
      <c r="H97" s="3" t="s">
        <v>895</v>
      </c>
      <c r="I97" s="3">
        <v>91</v>
      </c>
      <c r="K97" s="3" t="s">
        <v>20</v>
      </c>
      <c r="M97" s="3">
        <v>10</v>
      </c>
    </row>
    <row r="98" customHeight="1" spans="1:13">
      <c r="A98" s="162">
        <f t="shared" si="8"/>
        <v>11997</v>
      </c>
      <c r="B98" s="3"/>
      <c r="C98" s="3"/>
      <c r="D98" s="91" t="s">
        <v>16</v>
      </c>
      <c r="E98" s="91" t="s">
        <v>3240</v>
      </c>
      <c r="F98" s="3">
        <v>2020</v>
      </c>
      <c r="G98" s="3" t="s">
        <v>3149</v>
      </c>
      <c r="H98" s="3" t="s">
        <v>895</v>
      </c>
      <c r="I98" s="3">
        <v>201</v>
      </c>
      <c r="J98" s="3" t="s">
        <v>1311</v>
      </c>
      <c r="K98" s="3" t="s">
        <v>60</v>
      </c>
      <c r="M98" s="3">
        <v>10</v>
      </c>
    </row>
    <row r="99" customHeight="1" spans="1:13">
      <c r="A99" s="162">
        <f t="shared" si="8"/>
        <v>11998</v>
      </c>
      <c r="B99" s="3"/>
      <c r="C99" s="3"/>
      <c r="D99" s="91" t="s">
        <v>16</v>
      </c>
      <c r="E99" s="91" t="s">
        <v>3241</v>
      </c>
      <c r="F99" s="3">
        <v>2020</v>
      </c>
      <c r="G99" s="3" t="s">
        <v>3149</v>
      </c>
      <c r="H99" s="3" t="s">
        <v>895</v>
      </c>
      <c r="I99" s="3">
        <v>201</v>
      </c>
      <c r="J99" s="3" t="s">
        <v>3242</v>
      </c>
      <c r="K99" s="3" t="s">
        <v>63</v>
      </c>
      <c r="M99" s="3">
        <v>10</v>
      </c>
    </row>
    <row r="100" customHeight="1" spans="1:13">
      <c r="A100" s="162">
        <f t="shared" si="8"/>
        <v>11999</v>
      </c>
      <c r="B100" s="3"/>
      <c r="C100" s="3"/>
      <c r="D100" s="91" t="s">
        <v>16</v>
      </c>
      <c r="E100" s="91" t="s">
        <v>3243</v>
      </c>
      <c r="F100" s="3">
        <v>2020</v>
      </c>
      <c r="G100" s="3" t="s">
        <v>3244</v>
      </c>
      <c r="H100" s="3" t="s">
        <v>895</v>
      </c>
      <c r="I100" s="3">
        <v>141</v>
      </c>
      <c r="K100" s="3" t="s">
        <v>60</v>
      </c>
      <c r="M100" s="3">
        <v>10</v>
      </c>
    </row>
    <row r="101" customHeight="1" spans="1:13">
      <c r="A101" s="162" t="e">
        <f>'Drop 1 BBALL'!A278+1</f>
        <v>#VALUE!</v>
      </c>
      <c r="B101" s="3"/>
      <c r="C101" s="3"/>
      <c r="D101" s="91" t="s">
        <v>16</v>
      </c>
      <c r="E101" s="91" t="s">
        <v>3245</v>
      </c>
      <c r="F101" s="3">
        <v>2020</v>
      </c>
      <c r="G101" s="3" t="s">
        <v>909</v>
      </c>
      <c r="H101" s="68" t="s">
        <v>950</v>
      </c>
      <c r="I101" s="3">
        <v>6</v>
      </c>
      <c r="J101" s="3" t="s">
        <v>869</v>
      </c>
      <c r="K101" s="3" t="s">
        <v>63</v>
      </c>
      <c r="M101" s="3">
        <v>10</v>
      </c>
    </row>
    <row r="102" customHeight="1" spans="1:13">
      <c r="A102" s="162" t="e">
        <f>'Drop 1 BBALL'!A281+1</f>
        <v>#VALUE!</v>
      </c>
      <c r="B102" s="3"/>
      <c r="C102" s="3"/>
      <c r="D102" s="91" t="s">
        <v>16</v>
      </c>
      <c r="E102" s="91" t="s">
        <v>3246</v>
      </c>
      <c r="F102" s="3">
        <v>2020</v>
      </c>
      <c r="G102" s="3" t="s">
        <v>1069</v>
      </c>
      <c r="H102" s="3" t="s">
        <v>880</v>
      </c>
      <c r="I102" s="3">
        <v>266</v>
      </c>
      <c r="K102" s="3" t="s">
        <v>2705</v>
      </c>
      <c r="M102" s="3">
        <v>10</v>
      </c>
    </row>
    <row r="103" customHeight="1" spans="1:13">
      <c r="A103" s="162" t="e">
        <f t="shared" ref="A103:A112" si="9">A102+1</f>
        <v>#VALUE!</v>
      </c>
      <c r="B103" s="3"/>
      <c r="C103" s="3"/>
      <c r="D103" s="91" t="s">
        <v>16</v>
      </c>
      <c r="E103" s="91" t="s">
        <v>3247</v>
      </c>
      <c r="F103" s="3">
        <v>2020</v>
      </c>
      <c r="G103" s="3" t="s">
        <v>119</v>
      </c>
      <c r="H103" s="3" t="s">
        <v>854</v>
      </c>
      <c r="I103" s="3" t="s">
        <v>3248</v>
      </c>
      <c r="J103" s="3" t="s">
        <v>3249</v>
      </c>
      <c r="K103" s="3" t="s">
        <v>60</v>
      </c>
      <c r="M103" s="3">
        <v>10</v>
      </c>
    </row>
    <row r="104" customHeight="1" spans="1:13">
      <c r="A104" s="162" t="e">
        <f t="shared" si="9"/>
        <v>#VALUE!</v>
      </c>
      <c r="B104" s="3"/>
      <c r="C104" s="3"/>
      <c r="D104" s="91" t="s">
        <v>66</v>
      </c>
      <c r="E104" s="3">
        <v>3238557</v>
      </c>
      <c r="F104" s="3">
        <v>2020</v>
      </c>
      <c r="G104" s="3" t="s">
        <v>119</v>
      </c>
      <c r="H104" s="3" t="s">
        <v>927</v>
      </c>
      <c r="K104" s="3" t="s">
        <v>984</v>
      </c>
      <c r="M104" s="3">
        <v>10</v>
      </c>
    </row>
    <row r="105" customHeight="1" spans="1:13">
      <c r="A105" s="162" t="e">
        <f t="shared" si="9"/>
        <v>#VALUE!</v>
      </c>
      <c r="B105" s="3"/>
      <c r="C105" s="3"/>
      <c r="D105" s="91" t="s">
        <v>66</v>
      </c>
      <c r="E105" s="3">
        <v>1812715</v>
      </c>
      <c r="F105" s="3">
        <v>2021</v>
      </c>
      <c r="G105" s="3" t="s">
        <v>1847</v>
      </c>
      <c r="H105" s="3" t="s">
        <v>1400</v>
      </c>
      <c r="K105" s="3" t="s">
        <v>68</v>
      </c>
      <c r="M105" s="3">
        <v>10</v>
      </c>
    </row>
    <row r="106" customHeight="1" spans="1:13">
      <c r="A106" s="162" t="e">
        <f t="shared" si="9"/>
        <v>#VALUE!</v>
      </c>
      <c r="B106" s="3"/>
      <c r="C106" s="3"/>
      <c r="D106" s="91" t="s">
        <v>66</v>
      </c>
      <c r="E106" s="3">
        <v>6723351</v>
      </c>
      <c r="F106" s="3">
        <v>2020</v>
      </c>
      <c r="G106" s="3" t="s">
        <v>956</v>
      </c>
      <c r="H106" s="3" t="s">
        <v>964</v>
      </c>
      <c r="J106" s="3" t="s">
        <v>1183</v>
      </c>
      <c r="K106" s="3" t="s">
        <v>467</v>
      </c>
      <c r="M106" s="3">
        <v>10</v>
      </c>
    </row>
    <row r="107" customHeight="1" spans="1:13">
      <c r="A107" s="162" t="e">
        <f t="shared" si="9"/>
        <v>#VALUE!</v>
      </c>
      <c r="D107" s="91" t="s">
        <v>66</v>
      </c>
      <c r="E107" s="3">
        <v>4612102</v>
      </c>
      <c r="F107" s="3">
        <v>2020</v>
      </c>
      <c r="G107" s="3" t="s">
        <v>1224</v>
      </c>
      <c r="H107" s="3" t="s">
        <v>854</v>
      </c>
      <c r="J107" s="3" t="s">
        <v>869</v>
      </c>
      <c r="K107" s="3" t="s">
        <v>467</v>
      </c>
      <c r="M107" s="3">
        <v>10</v>
      </c>
    </row>
    <row r="108" customHeight="1" spans="1:13">
      <c r="A108" s="162" t="e">
        <f t="shared" si="9"/>
        <v>#VALUE!</v>
      </c>
      <c r="D108" s="91" t="s">
        <v>66</v>
      </c>
      <c r="E108" s="3">
        <v>6802143</v>
      </c>
      <c r="F108" s="3">
        <v>2020</v>
      </c>
      <c r="G108" s="3" t="s">
        <v>954</v>
      </c>
      <c r="H108" s="3" t="s">
        <v>854</v>
      </c>
      <c r="K108" s="3" t="s">
        <v>467</v>
      </c>
      <c r="M108" s="3">
        <v>10</v>
      </c>
    </row>
    <row r="109" customHeight="1" spans="1:13">
      <c r="A109" s="162" t="e">
        <f t="shared" si="9"/>
        <v>#VALUE!</v>
      </c>
      <c r="D109" s="91" t="s">
        <v>66</v>
      </c>
      <c r="E109" s="3">
        <v>5625713</v>
      </c>
      <c r="F109" s="3">
        <v>2020</v>
      </c>
      <c r="G109" s="3" t="s">
        <v>884</v>
      </c>
      <c r="H109" s="3" t="s">
        <v>927</v>
      </c>
      <c r="K109" s="3" t="s">
        <v>467</v>
      </c>
      <c r="M109" s="3">
        <v>10</v>
      </c>
    </row>
    <row r="110" customHeight="1" spans="1:13">
      <c r="A110" s="162" t="e">
        <f t="shared" si="9"/>
        <v>#VALUE!</v>
      </c>
      <c r="D110" s="91" t="s">
        <v>21</v>
      </c>
      <c r="E110" s="91" t="s">
        <v>3250</v>
      </c>
      <c r="F110" s="3">
        <v>2020</v>
      </c>
      <c r="G110" s="3" t="s">
        <v>884</v>
      </c>
      <c r="H110" s="3" t="s">
        <v>903</v>
      </c>
      <c r="I110" s="3">
        <v>212</v>
      </c>
      <c r="J110" s="3" t="s">
        <v>851</v>
      </c>
      <c r="K110" s="3" t="s">
        <v>25</v>
      </c>
      <c r="M110" s="3">
        <v>10</v>
      </c>
    </row>
    <row r="111" customHeight="1" spans="1:13">
      <c r="A111" s="162" t="e">
        <f t="shared" si="9"/>
        <v>#VALUE!</v>
      </c>
      <c r="B111" s="143"/>
      <c r="C111" s="143"/>
      <c r="D111" s="144" t="s">
        <v>21</v>
      </c>
      <c r="E111" s="144" t="s">
        <v>3251</v>
      </c>
      <c r="F111" s="140">
        <v>2020</v>
      </c>
      <c r="G111" s="140" t="s">
        <v>884</v>
      </c>
      <c r="H111" s="140" t="s">
        <v>950</v>
      </c>
      <c r="I111" s="140">
        <v>203</v>
      </c>
      <c r="J111" s="140"/>
      <c r="K111" s="140" t="s">
        <v>72</v>
      </c>
      <c r="M111" s="3">
        <v>10</v>
      </c>
    </row>
    <row r="112" customHeight="1" spans="1:13">
      <c r="A112" s="162" t="e">
        <f t="shared" si="9"/>
        <v>#VALUE!</v>
      </c>
      <c r="D112" s="91" t="s">
        <v>16</v>
      </c>
      <c r="E112" s="91" t="s">
        <v>3252</v>
      </c>
      <c r="F112" s="3">
        <v>2020</v>
      </c>
      <c r="G112" s="3" t="s">
        <v>1847</v>
      </c>
      <c r="H112" s="3" t="s">
        <v>1060</v>
      </c>
      <c r="I112" s="3">
        <v>97</v>
      </c>
      <c r="J112" s="3"/>
      <c r="K112" s="3" t="s">
        <v>2967</v>
      </c>
      <c r="M112" s="3">
        <v>10</v>
      </c>
    </row>
    <row r="113" customHeight="1" spans="1:13">
      <c r="A113" s="3">
        <v>11914</v>
      </c>
      <c r="D113" s="91" t="s">
        <v>21</v>
      </c>
      <c r="E113" s="3">
        <v>54088305</v>
      </c>
      <c r="F113" s="3">
        <v>1982</v>
      </c>
      <c r="G113" s="3" t="s">
        <v>62</v>
      </c>
      <c r="H113" s="3" t="s">
        <v>3253</v>
      </c>
      <c r="J113" s="3">
        <v>204</v>
      </c>
      <c r="K113" s="3" t="s">
        <v>666</v>
      </c>
      <c r="M113" s="3">
        <v>10</v>
      </c>
    </row>
    <row r="114" customHeight="1" spans="1:13">
      <c r="A114" s="3">
        <v>11915</v>
      </c>
      <c r="D114" s="91" t="s">
        <v>21</v>
      </c>
      <c r="E114" s="3">
        <v>54088306</v>
      </c>
      <c r="F114" s="3">
        <v>1982</v>
      </c>
      <c r="G114" s="3" t="s">
        <v>62</v>
      </c>
      <c r="H114" s="3" t="s">
        <v>3253</v>
      </c>
      <c r="J114" s="3">
        <v>204</v>
      </c>
      <c r="K114" s="3" t="s">
        <v>666</v>
      </c>
      <c r="M114" s="3">
        <v>10</v>
      </c>
    </row>
    <row r="115" customHeight="1" spans="1:13">
      <c r="A115" s="3">
        <v>11916</v>
      </c>
      <c r="D115" s="91" t="s">
        <v>21</v>
      </c>
      <c r="E115" s="3">
        <v>54088304</v>
      </c>
      <c r="F115" s="3">
        <v>1982</v>
      </c>
      <c r="G115" s="3" t="s">
        <v>62</v>
      </c>
      <c r="H115" s="3" t="s">
        <v>3253</v>
      </c>
      <c r="J115" s="3">
        <v>204</v>
      </c>
      <c r="K115" s="3" t="s">
        <v>666</v>
      </c>
      <c r="M115" s="3">
        <v>10</v>
      </c>
    </row>
    <row r="116" customHeight="1" spans="1:13">
      <c r="A116" s="3">
        <v>11922</v>
      </c>
      <c r="D116" s="91" t="s">
        <v>21</v>
      </c>
      <c r="E116" s="91" t="s">
        <v>3254</v>
      </c>
      <c r="F116" s="3">
        <v>1982</v>
      </c>
      <c r="G116" s="3" t="s">
        <v>62</v>
      </c>
      <c r="H116" s="3" t="s">
        <v>3255</v>
      </c>
      <c r="J116" s="3">
        <v>297</v>
      </c>
      <c r="K116" s="3" t="s">
        <v>72</v>
      </c>
      <c r="M116" s="3">
        <v>10</v>
      </c>
    </row>
    <row r="117" customHeight="1" spans="1:13">
      <c r="A117" s="3">
        <v>11923</v>
      </c>
      <c r="D117" s="91" t="s">
        <v>21</v>
      </c>
      <c r="E117" s="91" t="s">
        <v>3256</v>
      </c>
      <c r="F117" s="3">
        <v>1982</v>
      </c>
      <c r="G117" s="3" t="s">
        <v>62</v>
      </c>
      <c r="H117" s="3" t="s">
        <v>3255</v>
      </c>
      <c r="J117" s="3">
        <v>297</v>
      </c>
      <c r="K117" s="3" t="s">
        <v>72</v>
      </c>
      <c r="M117" s="3">
        <v>10</v>
      </c>
    </row>
    <row r="118" customHeight="1" spans="1:13">
      <c r="A118" s="3">
        <v>11924</v>
      </c>
      <c r="D118" s="91" t="s">
        <v>21</v>
      </c>
      <c r="E118" s="91" t="s">
        <v>3257</v>
      </c>
      <c r="F118" s="3">
        <v>1982</v>
      </c>
      <c r="G118" s="3" t="s">
        <v>62</v>
      </c>
      <c r="H118" s="3" t="s">
        <v>3255</v>
      </c>
      <c r="J118" s="3">
        <v>297</v>
      </c>
      <c r="K118" s="3" t="s">
        <v>72</v>
      </c>
      <c r="M118" s="3">
        <v>10</v>
      </c>
    </row>
    <row r="119" customHeight="1" spans="1:13">
      <c r="A119" s="3">
        <v>11925</v>
      </c>
      <c r="D119" s="91" t="s">
        <v>21</v>
      </c>
      <c r="E119" s="91" t="s">
        <v>3258</v>
      </c>
      <c r="F119" s="3">
        <v>1982</v>
      </c>
      <c r="G119" s="3" t="s">
        <v>62</v>
      </c>
      <c r="H119" s="3" t="s">
        <v>3255</v>
      </c>
      <c r="J119" s="3">
        <v>297</v>
      </c>
      <c r="K119" s="3" t="s">
        <v>72</v>
      </c>
      <c r="M119" s="3">
        <v>10</v>
      </c>
    </row>
    <row r="120" customHeight="1" spans="1:13">
      <c r="A120" s="3">
        <v>11929</v>
      </c>
      <c r="D120" s="91" t="s">
        <v>21</v>
      </c>
      <c r="E120" s="91" t="s">
        <v>3259</v>
      </c>
      <c r="F120" s="3">
        <v>1982</v>
      </c>
      <c r="G120" s="3" t="s">
        <v>1974</v>
      </c>
      <c r="H120" s="68" t="s">
        <v>3260</v>
      </c>
      <c r="J120" s="3">
        <v>213</v>
      </c>
      <c r="K120" s="3" t="s">
        <v>666</v>
      </c>
      <c r="M120" s="3">
        <v>10</v>
      </c>
    </row>
    <row r="121" customHeight="1" spans="1:13">
      <c r="A121" s="3">
        <v>11931</v>
      </c>
      <c r="D121" s="91" t="s">
        <v>21</v>
      </c>
      <c r="E121" s="91" t="s">
        <v>3261</v>
      </c>
      <c r="F121" s="3">
        <v>1984</v>
      </c>
      <c r="G121" s="3" t="s">
        <v>62</v>
      </c>
      <c r="H121" s="3" t="s">
        <v>3262</v>
      </c>
      <c r="J121" s="3">
        <v>202</v>
      </c>
      <c r="K121" s="3" t="s">
        <v>666</v>
      </c>
      <c r="M121" s="3">
        <v>10</v>
      </c>
    </row>
    <row r="122" customHeight="1" spans="1:13">
      <c r="A122" s="3">
        <v>11932</v>
      </c>
      <c r="D122" s="91" t="s">
        <v>21</v>
      </c>
      <c r="E122" s="91" t="s">
        <v>3263</v>
      </c>
      <c r="F122" s="3">
        <v>1984</v>
      </c>
      <c r="G122" s="3" t="s">
        <v>62</v>
      </c>
      <c r="H122" s="3" t="s">
        <v>3264</v>
      </c>
      <c r="J122" s="3">
        <v>303</v>
      </c>
      <c r="K122" s="3" t="s">
        <v>666</v>
      </c>
      <c r="M122" s="3">
        <v>10</v>
      </c>
    </row>
    <row r="123" customHeight="1" spans="1:13">
      <c r="A123" s="3">
        <v>12180</v>
      </c>
      <c r="D123" s="91" t="s">
        <v>21</v>
      </c>
      <c r="E123" s="250">
        <v>60778163</v>
      </c>
      <c r="F123" s="3">
        <v>2020</v>
      </c>
      <c r="G123" s="3" t="s">
        <v>786</v>
      </c>
      <c r="H123" s="3" t="s">
        <v>1109</v>
      </c>
      <c r="I123" s="3">
        <v>392</v>
      </c>
      <c r="J123" s="3" t="s">
        <v>105</v>
      </c>
      <c r="K123" s="3" t="s">
        <v>25</v>
      </c>
      <c r="M123" s="3">
        <v>10</v>
      </c>
    </row>
    <row r="124" customHeight="1" spans="1:13">
      <c r="A124" s="3">
        <f t="shared" ref="A124:A129" si="10">A123+1</f>
        <v>12181</v>
      </c>
      <c r="D124" s="91" t="s">
        <v>21</v>
      </c>
      <c r="E124" s="91" t="s">
        <v>3265</v>
      </c>
      <c r="F124" s="3">
        <v>1988</v>
      </c>
      <c r="G124" s="3" t="s">
        <v>62</v>
      </c>
      <c r="H124" s="3" t="s">
        <v>3266</v>
      </c>
      <c r="I124" s="3">
        <v>325</v>
      </c>
      <c r="J124" s="3" t="s">
        <v>3267</v>
      </c>
      <c r="K124" s="3" t="s">
        <v>72</v>
      </c>
      <c r="M124" s="3">
        <v>10</v>
      </c>
    </row>
    <row r="125" customHeight="1" spans="1:13">
      <c r="A125" s="3">
        <f t="shared" si="10"/>
        <v>12182</v>
      </c>
      <c r="D125" s="91" t="s">
        <v>21</v>
      </c>
      <c r="E125" s="91" t="s">
        <v>3268</v>
      </c>
      <c r="F125" s="3">
        <v>1988</v>
      </c>
      <c r="G125" s="3" t="s">
        <v>62</v>
      </c>
      <c r="H125" s="3" t="s">
        <v>3266</v>
      </c>
      <c r="I125" s="3">
        <v>325</v>
      </c>
      <c r="J125" s="3" t="s">
        <v>3267</v>
      </c>
      <c r="K125" s="3" t="s">
        <v>72</v>
      </c>
      <c r="M125" s="3">
        <v>10</v>
      </c>
    </row>
    <row r="126" customHeight="1" spans="1:13">
      <c r="A126" s="3">
        <f t="shared" si="10"/>
        <v>12183</v>
      </c>
      <c r="D126" s="91" t="s">
        <v>21</v>
      </c>
      <c r="E126" s="91" t="s">
        <v>3269</v>
      </c>
      <c r="F126" s="3">
        <v>1988</v>
      </c>
      <c r="G126" s="3" t="s">
        <v>62</v>
      </c>
      <c r="H126" s="3" t="s">
        <v>3266</v>
      </c>
      <c r="I126" s="3">
        <v>325</v>
      </c>
      <c r="J126" s="3" t="s">
        <v>3267</v>
      </c>
      <c r="K126" s="3" t="s">
        <v>72</v>
      </c>
      <c r="M126" s="3">
        <v>10</v>
      </c>
    </row>
    <row r="127" customHeight="1" spans="1:13">
      <c r="A127" s="3">
        <f t="shared" si="10"/>
        <v>12184</v>
      </c>
      <c r="D127" s="91" t="s">
        <v>21</v>
      </c>
      <c r="E127" s="91" t="s">
        <v>3270</v>
      </c>
      <c r="F127" s="3">
        <v>1988</v>
      </c>
      <c r="G127" s="3" t="s">
        <v>62</v>
      </c>
      <c r="H127" s="3" t="s">
        <v>3266</v>
      </c>
      <c r="I127" s="3">
        <v>325</v>
      </c>
      <c r="J127" s="3" t="s">
        <v>3267</v>
      </c>
      <c r="K127" s="3" t="s">
        <v>72</v>
      </c>
      <c r="M127" s="3">
        <v>10</v>
      </c>
    </row>
    <row r="128" customHeight="1" spans="1:13">
      <c r="A128" s="3">
        <f t="shared" si="10"/>
        <v>12185</v>
      </c>
      <c r="D128" s="91" t="s">
        <v>21</v>
      </c>
      <c r="E128" s="91" t="s">
        <v>3271</v>
      </c>
      <c r="F128" s="3">
        <v>1988</v>
      </c>
      <c r="G128" s="3" t="s">
        <v>62</v>
      </c>
      <c r="H128" s="3" t="s">
        <v>3266</v>
      </c>
      <c r="I128" s="3">
        <v>325</v>
      </c>
      <c r="J128" s="3" t="s">
        <v>3267</v>
      </c>
      <c r="K128" s="3" t="s">
        <v>25</v>
      </c>
      <c r="M128" s="3">
        <v>10</v>
      </c>
    </row>
    <row r="129" customHeight="1" spans="1:13">
      <c r="A129" s="3">
        <f t="shared" si="10"/>
        <v>12186</v>
      </c>
      <c r="D129" s="91" t="s">
        <v>21</v>
      </c>
      <c r="E129" s="91" t="s">
        <v>3272</v>
      </c>
      <c r="F129" s="3">
        <v>1988</v>
      </c>
      <c r="G129" s="3" t="s">
        <v>62</v>
      </c>
      <c r="H129" s="3" t="s">
        <v>3266</v>
      </c>
      <c r="I129" s="3">
        <v>325</v>
      </c>
      <c r="J129" s="3" t="s">
        <v>3267</v>
      </c>
      <c r="K129" s="3" t="s">
        <v>25</v>
      </c>
      <c r="M129" s="3">
        <v>10</v>
      </c>
    </row>
    <row r="130" customHeight="1" spans="1:13">
      <c r="A130" s="3">
        <v>12405</v>
      </c>
      <c r="D130" s="91" t="s">
        <v>21</v>
      </c>
      <c r="E130" s="91" t="s">
        <v>3273</v>
      </c>
      <c r="F130" s="3">
        <v>1984</v>
      </c>
      <c r="G130" s="3" t="s">
        <v>62</v>
      </c>
      <c r="H130" s="3" t="s">
        <v>3274</v>
      </c>
      <c r="I130" s="3">
        <v>355</v>
      </c>
      <c r="J130" s="3" t="s">
        <v>105</v>
      </c>
      <c r="K130" s="3" t="s">
        <v>25</v>
      </c>
      <c r="M130" s="3">
        <v>10</v>
      </c>
    </row>
    <row r="131" customHeight="1" spans="1:13">
      <c r="A131" s="3" t="s">
        <v>2854</v>
      </c>
      <c r="D131" s="163"/>
      <c r="E131" s="91" t="s">
        <v>3275</v>
      </c>
      <c r="F131" s="3">
        <v>1989</v>
      </c>
      <c r="G131" s="3" t="s">
        <v>330</v>
      </c>
      <c r="H131" s="3" t="s">
        <v>3276</v>
      </c>
      <c r="I131" s="3" t="s">
        <v>3277</v>
      </c>
      <c r="J131" s="3" t="s">
        <v>243</v>
      </c>
      <c r="K131" s="3" t="s">
        <v>25</v>
      </c>
      <c r="M131" s="3">
        <v>10</v>
      </c>
    </row>
    <row r="132" customHeight="1" spans="1:13">
      <c r="A132" s="3" t="s">
        <v>2854</v>
      </c>
      <c r="D132" s="163"/>
      <c r="E132" s="91" t="s">
        <v>3278</v>
      </c>
      <c r="F132" s="3">
        <v>1991</v>
      </c>
      <c r="G132" s="3" t="s">
        <v>1038</v>
      </c>
      <c r="H132" s="3" t="s">
        <v>1736</v>
      </c>
      <c r="I132" s="3">
        <v>551</v>
      </c>
      <c r="J132" s="3" t="s">
        <v>105</v>
      </c>
      <c r="K132" s="3" t="s">
        <v>72</v>
      </c>
      <c r="M132" s="3">
        <v>10</v>
      </c>
    </row>
    <row r="133" customHeight="1" spans="1:13">
      <c r="A133" s="3" t="s">
        <v>2854</v>
      </c>
      <c r="D133" s="163"/>
      <c r="E133" s="91" t="s">
        <v>3279</v>
      </c>
      <c r="F133" s="3">
        <v>1991</v>
      </c>
      <c r="G133" s="3" t="s">
        <v>1038</v>
      </c>
      <c r="H133" s="3" t="s">
        <v>1736</v>
      </c>
      <c r="I133" s="3">
        <v>551</v>
      </c>
      <c r="J133" s="3" t="s">
        <v>105</v>
      </c>
      <c r="K133" s="3" t="s">
        <v>72</v>
      </c>
      <c r="M133" s="3">
        <v>10</v>
      </c>
    </row>
    <row r="134" customHeight="1" spans="1:13">
      <c r="A134" s="3" t="s">
        <v>2854</v>
      </c>
      <c r="D134" s="163"/>
      <c r="E134" s="91" t="s">
        <v>3280</v>
      </c>
      <c r="F134" s="3">
        <v>1990</v>
      </c>
      <c r="G134" s="3" t="s">
        <v>3281</v>
      </c>
      <c r="H134" s="3" t="s">
        <v>3282</v>
      </c>
      <c r="I134" s="3">
        <v>38</v>
      </c>
      <c r="J134" s="3" t="s">
        <v>3283</v>
      </c>
      <c r="K134" s="3" t="s">
        <v>72</v>
      </c>
      <c r="M134" s="3">
        <v>10</v>
      </c>
    </row>
    <row r="135" customHeight="1" spans="1:13">
      <c r="A135" s="162" t="e">
        <f t="shared" ref="A135:A141" si="11">A134+1</f>
        <v>#VALUE!</v>
      </c>
      <c r="B135" s="3"/>
      <c r="C135" s="3"/>
      <c r="D135" s="91" t="s">
        <v>21</v>
      </c>
      <c r="E135" s="91" t="s">
        <v>3284</v>
      </c>
      <c r="F135" s="66">
        <v>2020</v>
      </c>
      <c r="G135" s="130" t="s">
        <v>865</v>
      </c>
      <c r="H135" s="121" t="s">
        <v>3285</v>
      </c>
      <c r="I135" s="251">
        <v>11</v>
      </c>
      <c r="J135" s="238" t="s">
        <v>3286</v>
      </c>
      <c r="K135" s="130" t="s">
        <v>25</v>
      </c>
      <c r="M135" s="3">
        <v>15</v>
      </c>
    </row>
    <row r="136" customHeight="1" spans="1:13">
      <c r="A136" s="162" t="e">
        <f t="shared" si="11"/>
        <v>#VALUE!</v>
      </c>
      <c r="B136" s="3"/>
      <c r="C136" s="3"/>
      <c r="D136" s="91" t="s">
        <v>21</v>
      </c>
      <c r="E136" s="91" t="s">
        <v>3287</v>
      </c>
      <c r="F136" s="66">
        <v>2020</v>
      </c>
      <c r="G136" s="130" t="s">
        <v>3288</v>
      </c>
      <c r="H136" s="121" t="s">
        <v>3289</v>
      </c>
      <c r="I136" s="66" t="s">
        <v>3290</v>
      </c>
      <c r="J136" s="66" t="s">
        <v>3291</v>
      </c>
      <c r="K136" s="130" t="s">
        <v>72</v>
      </c>
      <c r="M136" s="3">
        <v>15</v>
      </c>
    </row>
    <row r="137" customHeight="1" spans="1:13">
      <c r="A137" s="162" t="e">
        <f t="shared" si="11"/>
        <v>#VALUE!</v>
      </c>
      <c r="B137" s="3"/>
      <c r="C137" s="3"/>
      <c r="D137" s="91" t="s">
        <v>21</v>
      </c>
      <c r="E137" s="91" t="s">
        <v>3292</v>
      </c>
      <c r="F137" s="66">
        <v>2020</v>
      </c>
      <c r="G137" s="130" t="s">
        <v>3288</v>
      </c>
      <c r="H137" s="121" t="s">
        <v>3289</v>
      </c>
      <c r="I137" s="66" t="s">
        <v>3290</v>
      </c>
      <c r="J137" s="66" t="s">
        <v>3291</v>
      </c>
      <c r="K137" s="130" t="s">
        <v>72</v>
      </c>
      <c r="M137" s="3">
        <v>15</v>
      </c>
    </row>
    <row r="138" customHeight="1" spans="1:13">
      <c r="A138" s="162" t="e">
        <f t="shared" si="11"/>
        <v>#VALUE!</v>
      </c>
      <c r="B138" s="3"/>
      <c r="C138" s="3"/>
      <c r="D138" s="91" t="s">
        <v>21</v>
      </c>
      <c r="E138" s="91" t="s">
        <v>3293</v>
      </c>
      <c r="F138" s="66">
        <v>2020</v>
      </c>
      <c r="G138" s="130" t="s">
        <v>3121</v>
      </c>
      <c r="H138" s="121" t="s">
        <v>880</v>
      </c>
      <c r="I138" s="66">
        <v>4</v>
      </c>
      <c r="J138" s="66" t="s">
        <v>1142</v>
      </c>
      <c r="K138" s="130" t="s">
        <v>25</v>
      </c>
      <c r="M138" s="3">
        <v>15</v>
      </c>
    </row>
    <row r="139" customHeight="1" spans="1:13">
      <c r="A139" s="162" t="e">
        <f t="shared" si="11"/>
        <v>#VALUE!</v>
      </c>
      <c r="B139" s="3"/>
      <c r="C139" s="3"/>
      <c r="D139" s="91" t="s">
        <v>21</v>
      </c>
      <c r="E139" s="91" t="s">
        <v>3294</v>
      </c>
      <c r="F139" s="66">
        <v>2020</v>
      </c>
      <c r="G139" s="130" t="s">
        <v>3121</v>
      </c>
      <c r="H139" s="121" t="s">
        <v>880</v>
      </c>
      <c r="I139" s="66">
        <v>4</v>
      </c>
      <c r="J139" s="66" t="s">
        <v>1142</v>
      </c>
      <c r="K139" s="130" t="s">
        <v>25</v>
      </c>
      <c r="M139" s="3">
        <v>15</v>
      </c>
    </row>
    <row r="140" customHeight="1" spans="1:13">
      <c r="A140" s="162" t="e">
        <f t="shared" si="11"/>
        <v>#VALUE!</v>
      </c>
      <c r="B140" s="3"/>
      <c r="C140" s="3"/>
      <c r="D140" s="91" t="s">
        <v>21</v>
      </c>
      <c r="E140" s="91" t="s">
        <v>3295</v>
      </c>
      <c r="F140" s="66">
        <v>2020</v>
      </c>
      <c r="G140" s="130" t="s">
        <v>879</v>
      </c>
      <c r="H140" s="121" t="s">
        <v>950</v>
      </c>
      <c r="I140" s="66">
        <v>202</v>
      </c>
      <c r="J140" s="88"/>
      <c r="K140" s="130" t="s">
        <v>25</v>
      </c>
      <c r="M140" s="3">
        <v>15</v>
      </c>
    </row>
    <row r="141" customHeight="1" spans="1:13">
      <c r="A141" s="162" t="e">
        <f t="shared" si="11"/>
        <v>#VALUE!</v>
      </c>
      <c r="B141" s="3"/>
      <c r="C141" s="3"/>
      <c r="D141" s="91" t="s">
        <v>21</v>
      </c>
      <c r="E141" s="91" t="s">
        <v>3296</v>
      </c>
      <c r="F141" s="3">
        <v>2020</v>
      </c>
      <c r="G141" s="3" t="s">
        <v>3149</v>
      </c>
      <c r="H141" s="3" t="s">
        <v>950</v>
      </c>
      <c r="I141" s="3" t="s">
        <v>3297</v>
      </c>
      <c r="J141" s="3" t="s">
        <v>1537</v>
      </c>
      <c r="K141" s="3" t="s">
        <v>3298</v>
      </c>
      <c r="M141" s="3">
        <v>15</v>
      </c>
    </row>
    <row r="142" customHeight="1" spans="1:13">
      <c r="A142" s="162" t="e">
        <f>'Drop 1 Baseball'!A3+1</f>
        <v>#VALUE!</v>
      </c>
      <c r="B142" s="3"/>
      <c r="C142" s="3"/>
      <c r="D142" s="91" t="s">
        <v>21</v>
      </c>
      <c r="E142" s="91" t="s">
        <v>3299</v>
      </c>
      <c r="F142" s="63">
        <v>2020</v>
      </c>
      <c r="G142" s="67" t="s">
        <v>1152</v>
      </c>
      <c r="H142" s="123" t="s">
        <v>854</v>
      </c>
      <c r="I142" s="63">
        <v>265</v>
      </c>
      <c r="J142" s="62"/>
      <c r="K142" s="67" t="s">
        <v>25</v>
      </c>
      <c r="M142" s="3">
        <v>15</v>
      </c>
    </row>
    <row r="143" customHeight="1" spans="1:13">
      <c r="A143" s="162" t="e">
        <f t="shared" ref="A143:A153" si="12">A142+1</f>
        <v>#VALUE!</v>
      </c>
      <c r="B143" s="3"/>
      <c r="C143" s="3"/>
      <c r="D143" s="91" t="s">
        <v>161</v>
      </c>
      <c r="E143" s="91" t="s">
        <v>3300</v>
      </c>
      <c r="F143" s="63">
        <v>2020</v>
      </c>
      <c r="G143" s="63" t="s">
        <v>837</v>
      </c>
      <c r="H143" s="63" t="s">
        <v>838</v>
      </c>
      <c r="I143" s="63">
        <v>8</v>
      </c>
      <c r="J143" s="63" t="s">
        <v>842</v>
      </c>
      <c r="K143" s="63" t="s">
        <v>25</v>
      </c>
      <c r="M143" s="3">
        <v>15</v>
      </c>
    </row>
    <row r="144" customHeight="1" spans="1:13">
      <c r="A144" s="162" t="e">
        <f t="shared" si="12"/>
        <v>#VALUE!</v>
      </c>
      <c r="B144" s="3"/>
      <c r="C144" s="3"/>
      <c r="D144" s="91" t="s">
        <v>161</v>
      </c>
      <c r="E144" s="91" t="s">
        <v>3301</v>
      </c>
      <c r="F144" s="66">
        <v>2020</v>
      </c>
      <c r="G144" s="130" t="s">
        <v>837</v>
      </c>
      <c r="H144" s="66" t="s">
        <v>959</v>
      </c>
      <c r="I144" s="66">
        <v>5</v>
      </c>
      <c r="J144" s="66" t="s">
        <v>839</v>
      </c>
      <c r="K144" s="66" t="s">
        <v>72</v>
      </c>
      <c r="M144" s="3">
        <v>15</v>
      </c>
    </row>
    <row r="145" customHeight="1" spans="1:13">
      <c r="A145" s="162" t="e">
        <f t="shared" si="12"/>
        <v>#VALUE!</v>
      </c>
      <c r="B145" s="3"/>
      <c r="C145" s="3"/>
      <c r="D145" s="91" t="s">
        <v>21</v>
      </c>
      <c r="E145" s="91" t="s">
        <v>3302</v>
      </c>
      <c r="F145" s="66">
        <v>2020</v>
      </c>
      <c r="G145" s="130" t="s">
        <v>1042</v>
      </c>
      <c r="H145" s="121" t="s">
        <v>950</v>
      </c>
      <c r="I145" s="66">
        <v>194</v>
      </c>
      <c r="J145" s="88"/>
      <c r="K145" s="130" t="s">
        <v>25</v>
      </c>
      <c r="L145" s="88"/>
      <c r="M145" s="130">
        <v>15</v>
      </c>
    </row>
    <row r="146" customHeight="1" spans="1:13">
      <c r="A146" s="162" t="e">
        <f t="shared" si="12"/>
        <v>#VALUE!</v>
      </c>
      <c r="B146" s="3"/>
      <c r="C146" s="3"/>
      <c r="D146" s="91" t="s">
        <v>21</v>
      </c>
      <c r="E146" s="91" t="s">
        <v>3303</v>
      </c>
      <c r="F146" s="66">
        <v>2020</v>
      </c>
      <c r="G146" s="130" t="s">
        <v>1042</v>
      </c>
      <c r="H146" s="121" t="s">
        <v>950</v>
      </c>
      <c r="I146" s="66">
        <v>194</v>
      </c>
      <c r="J146" s="88"/>
      <c r="K146" s="130" t="s">
        <v>25</v>
      </c>
      <c r="M146" s="3">
        <v>15</v>
      </c>
    </row>
    <row r="147" customHeight="1" spans="1:13">
      <c r="A147" s="162" t="e">
        <f t="shared" si="12"/>
        <v>#VALUE!</v>
      </c>
      <c r="B147" s="3"/>
      <c r="C147" s="3"/>
      <c r="D147" s="91" t="s">
        <v>21</v>
      </c>
      <c r="E147" s="91" t="s">
        <v>3304</v>
      </c>
      <c r="F147" s="66">
        <v>2020</v>
      </c>
      <c r="G147" s="130" t="s">
        <v>1042</v>
      </c>
      <c r="H147" s="121" t="s">
        <v>950</v>
      </c>
      <c r="I147" s="66">
        <v>194</v>
      </c>
      <c r="J147" s="88"/>
      <c r="K147" s="130" t="s">
        <v>25</v>
      </c>
      <c r="M147" s="3">
        <v>15</v>
      </c>
    </row>
    <row r="148" customHeight="1" spans="1:13">
      <c r="A148" s="162" t="e">
        <f t="shared" si="12"/>
        <v>#VALUE!</v>
      </c>
      <c r="B148" s="3"/>
      <c r="C148" s="3"/>
      <c r="D148" s="91" t="s">
        <v>21</v>
      </c>
      <c r="E148" s="91" t="s">
        <v>3305</v>
      </c>
      <c r="F148" s="66">
        <v>2020</v>
      </c>
      <c r="G148" s="130" t="s">
        <v>1042</v>
      </c>
      <c r="H148" s="121" t="s">
        <v>835</v>
      </c>
      <c r="I148" s="66">
        <v>162</v>
      </c>
      <c r="J148" s="88"/>
      <c r="K148" s="130" t="s">
        <v>25</v>
      </c>
      <c r="M148" s="3">
        <v>15</v>
      </c>
    </row>
    <row r="149" customHeight="1" spans="1:13">
      <c r="A149" s="162" t="e">
        <f t="shared" si="12"/>
        <v>#VALUE!</v>
      </c>
      <c r="B149" s="3"/>
      <c r="C149" s="3"/>
      <c r="D149" s="91" t="s">
        <v>21</v>
      </c>
      <c r="E149" s="91" t="s">
        <v>3306</v>
      </c>
      <c r="F149" s="66">
        <v>2020</v>
      </c>
      <c r="G149" s="130" t="s">
        <v>1042</v>
      </c>
      <c r="H149" s="121" t="s">
        <v>3091</v>
      </c>
      <c r="I149" s="66">
        <v>145</v>
      </c>
      <c r="J149" s="88"/>
      <c r="K149" s="130" t="s">
        <v>25</v>
      </c>
      <c r="M149" s="3">
        <v>15</v>
      </c>
    </row>
    <row r="150" customHeight="1" spans="1:13">
      <c r="A150" s="162" t="e">
        <f t="shared" si="12"/>
        <v>#VALUE!</v>
      </c>
      <c r="B150" s="3"/>
      <c r="C150" s="3"/>
      <c r="D150" s="91" t="s">
        <v>161</v>
      </c>
      <c r="E150" s="91" t="s">
        <v>3307</v>
      </c>
      <c r="F150" s="66">
        <v>2020</v>
      </c>
      <c r="G150" s="130" t="s">
        <v>3093</v>
      </c>
      <c r="H150" s="121" t="s">
        <v>854</v>
      </c>
      <c r="I150" s="66">
        <v>314</v>
      </c>
      <c r="J150" s="88"/>
      <c r="K150" s="130" t="s">
        <v>25</v>
      </c>
      <c r="M150" s="3">
        <v>15</v>
      </c>
    </row>
    <row r="151" customHeight="1" spans="1:13">
      <c r="A151" s="162" t="e">
        <f t="shared" si="12"/>
        <v>#VALUE!</v>
      </c>
      <c r="B151" s="3"/>
      <c r="C151" s="3"/>
      <c r="D151" s="91" t="s">
        <v>161</v>
      </c>
      <c r="E151" s="91" t="s">
        <v>3308</v>
      </c>
      <c r="F151" s="66">
        <v>2020</v>
      </c>
      <c r="G151" s="130" t="s">
        <v>1144</v>
      </c>
      <c r="H151" s="121" t="s">
        <v>854</v>
      </c>
      <c r="I151" s="66">
        <v>248</v>
      </c>
      <c r="J151" s="88"/>
      <c r="K151" s="130" t="s">
        <v>25</v>
      </c>
      <c r="M151" s="3">
        <v>15</v>
      </c>
    </row>
    <row r="152" customHeight="1" spans="1:13">
      <c r="A152" s="162" t="e">
        <f t="shared" si="12"/>
        <v>#VALUE!</v>
      </c>
      <c r="B152" s="3"/>
      <c r="C152" s="3"/>
      <c r="D152" s="91" t="s">
        <v>161</v>
      </c>
      <c r="E152" s="91" t="s">
        <v>3309</v>
      </c>
      <c r="F152" s="66">
        <v>2020</v>
      </c>
      <c r="G152" s="130" t="s">
        <v>1144</v>
      </c>
      <c r="H152" s="121" t="s">
        <v>3310</v>
      </c>
      <c r="I152" s="66">
        <v>248</v>
      </c>
      <c r="J152" s="88"/>
      <c r="K152" s="130" t="s">
        <v>25</v>
      </c>
      <c r="M152" s="3">
        <v>15</v>
      </c>
    </row>
    <row r="153" customHeight="1" spans="1:13">
      <c r="A153" s="162" t="e">
        <f t="shared" si="12"/>
        <v>#VALUE!</v>
      </c>
      <c r="B153" s="3"/>
      <c r="C153" s="3"/>
      <c r="D153" s="91" t="s">
        <v>21</v>
      </c>
      <c r="E153" s="91" t="s">
        <v>3311</v>
      </c>
      <c r="F153" s="66">
        <v>2020</v>
      </c>
      <c r="G153" s="130" t="s">
        <v>1144</v>
      </c>
      <c r="H153" s="121" t="s">
        <v>950</v>
      </c>
      <c r="I153" s="66">
        <v>295</v>
      </c>
      <c r="J153" s="88"/>
      <c r="K153" s="130" t="s">
        <v>25</v>
      </c>
      <c r="M153" s="3">
        <v>15</v>
      </c>
    </row>
    <row r="154" customHeight="1" spans="1:13">
      <c r="A154" s="162">
        <v>10234</v>
      </c>
      <c r="B154" s="3"/>
      <c r="C154" s="3"/>
      <c r="D154" s="91" t="s">
        <v>21</v>
      </c>
      <c r="E154" s="91" t="s">
        <v>3312</v>
      </c>
      <c r="F154" s="66">
        <v>2020</v>
      </c>
      <c r="G154" s="130" t="s">
        <v>1362</v>
      </c>
      <c r="H154" s="121" t="s">
        <v>1053</v>
      </c>
      <c r="I154" s="66">
        <v>101</v>
      </c>
      <c r="J154" s="131" t="s">
        <v>898</v>
      </c>
      <c r="K154" s="130" t="s">
        <v>25</v>
      </c>
      <c r="M154" s="3">
        <v>15</v>
      </c>
    </row>
    <row r="155" customHeight="1" spans="1:13">
      <c r="A155" s="162">
        <f t="shared" ref="A155:A174" si="13">A154+1</f>
        <v>10235</v>
      </c>
      <c r="B155" s="3"/>
      <c r="C155" s="3"/>
      <c r="D155" s="91" t="s">
        <v>21</v>
      </c>
      <c r="E155" s="91" t="s">
        <v>3313</v>
      </c>
      <c r="F155" s="66">
        <v>2020</v>
      </c>
      <c r="G155" s="130" t="s">
        <v>853</v>
      </c>
      <c r="H155" s="121" t="s">
        <v>847</v>
      </c>
      <c r="I155" s="66">
        <v>1</v>
      </c>
      <c r="J155" s="88"/>
      <c r="K155" s="130" t="s">
        <v>25</v>
      </c>
      <c r="M155" s="3">
        <v>15</v>
      </c>
    </row>
    <row r="156" customHeight="1" spans="1:13">
      <c r="A156" s="162">
        <f t="shared" si="13"/>
        <v>10236</v>
      </c>
      <c r="B156" s="3"/>
      <c r="C156" s="3"/>
      <c r="D156" s="91" t="s">
        <v>21</v>
      </c>
      <c r="E156" s="91" t="s">
        <v>3314</v>
      </c>
      <c r="F156" s="63">
        <v>2020</v>
      </c>
      <c r="G156" s="67" t="s">
        <v>853</v>
      </c>
      <c r="H156" s="123" t="s">
        <v>854</v>
      </c>
      <c r="I156" s="63">
        <v>265</v>
      </c>
      <c r="J156" s="62"/>
      <c r="K156" s="67" t="s">
        <v>25</v>
      </c>
      <c r="M156" s="3">
        <v>15</v>
      </c>
    </row>
    <row r="157" customHeight="1" spans="1:13">
      <c r="A157" s="162">
        <f t="shared" si="13"/>
        <v>10237</v>
      </c>
      <c r="B157" s="3"/>
      <c r="C157" s="3"/>
      <c r="D157" s="91" t="s">
        <v>21</v>
      </c>
      <c r="E157" s="91" t="s">
        <v>3315</v>
      </c>
      <c r="F157" s="63">
        <v>2020</v>
      </c>
      <c r="G157" s="63" t="s">
        <v>853</v>
      </c>
      <c r="H157" s="63" t="s">
        <v>1385</v>
      </c>
      <c r="I157" s="63">
        <v>265</v>
      </c>
      <c r="J157" s="62"/>
      <c r="K157" s="63" t="s">
        <v>25</v>
      </c>
      <c r="M157" s="3">
        <v>15</v>
      </c>
    </row>
    <row r="158" customHeight="1" spans="1:13">
      <c r="A158" s="162">
        <f t="shared" si="13"/>
        <v>10238</v>
      </c>
      <c r="B158" s="3"/>
      <c r="C158" s="3"/>
      <c r="D158" s="91" t="s">
        <v>21</v>
      </c>
      <c r="E158" s="91" t="s">
        <v>3316</v>
      </c>
      <c r="F158" s="63">
        <v>2020</v>
      </c>
      <c r="G158" s="67" t="s">
        <v>853</v>
      </c>
      <c r="H158" s="123" t="s">
        <v>3317</v>
      </c>
      <c r="I158" s="63">
        <v>220</v>
      </c>
      <c r="J158" s="252" t="s">
        <v>920</v>
      </c>
      <c r="K158" s="67" t="s">
        <v>25</v>
      </c>
      <c r="M158" s="3">
        <v>15</v>
      </c>
    </row>
    <row r="159" customHeight="1" spans="1:13">
      <c r="A159" s="162">
        <f t="shared" si="13"/>
        <v>10239</v>
      </c>
      <c r="B159" s="3"/>
      <c r="C159" s="3"/>
      <c r="D159" s="91" t="s">
        <v>21</v>
      </c>
      <c r="E159" s="91" t="s">
        <v>3318</v>
      </c>
      <c r="F159" s="66">
        <v>2020</v>
      </c>
      <c r="G159" s="130" t="s">
        <v>865</v>
      </c>
      <c r="H159" s="121" t="s">
        <v>950</v>
      </c>
      <c r="I159" s="66">
        <v>6</v>
      </c>
      <c r="J159" s="66" t="s">
        <v>869</v>
      </c>
      <c r="K159" s="130" t="s">
        <v>25</v>
      </c>
      <c r="M159" s="3">
        <v>15</v>
      </c>
    </row>
    <row r="160" customHeight="1" spans="1:13">
      <c r="A160" s="162">
        <f t="shared" si="13"/>
        <v>10240</v>
      </c>
      <c r="B160" s="3"/>
      <c r="C160" s="3"/>
      <c r="D160" s="91" t="s">
        <v>21</v>
      </c>
      <c r="E160" s="91" t="s">
        <v>3319</v>
      </c>
      <c r="F160" s="66">
        <v>2020</v>
      </c>
      <c r="G160" s="130" t="s">
        <v>1373</v>
      </c>
      <c r="H160" s="121" t="s">
        <v>950</v>
      </c>
      <c r="I160" s="66">
        <v>6</v>
      </c>
      <c r="J160" s="238" t="s">
        <v>869</v>
      </c>
      <c r="K160" s="130" t="s">
        <v>25</v>
      </c>
      <c r="M160" s="3">
        <v>15</v>
      </c>
    </row>
    <row r="161" customHeight="1" spans="1:13">
      <c r="A161" s="162">
        <f t="shared" si="13"/>
        <v>10241</v>
      </c>
      <c r="B161" s="3"/>
      <c r="C161" s="3"/>
      <c r="D161" s="91" t="s">
        <v>21</v>
      </c>
      <c r="E161" s="91" t="s">
        <v>3320</v>
      </c>
      <c r="F161" s="66">
        <v>2020</v>
      </c>
      <c r="G161" s="130" t="s">
        <v>865</v>
      </c>
      <c r="H161" s="121" t="s">
        <v>1053</v>
      </c>
      <c r="I161" s="66">
        <v>6</v>
      </c>
      <c r="J161" s="251" t="s">
        <v>3321</v>
      </c>
      <c r="K161" s="130" t="s">
        <v>25</v>
      </c>
      <c r="M161" s="3">
        <v>15</v>
      </c>
    </row>
    <row r="162" customHeight="1" spans="1:13">
      <c r="A162" s="162">
        <f t="shared" si="13"/>
        <v>10242</v>
      </c>
      <c r="B162" s="3"/>
      <c r="C162" s="3"/>
      <c r="D162" s="91" t="s">
        <v>21</v>
      </c>
      <c r="E162" s="91" t="s">
        <v>3322</v>
      </c>
      <c r="F162" s="66">
        <v>2020</v>
      </c>
      <c r="G162" s="130" t="s">
        <v>1373</v>
      </c>
      <c r="H162" s="121" t="s">
        <v>1053</v>
      </c>
      <c r="I162" s="66">
        <v>6</v>
      </c>
      <c r="J162" s="251" t="s">
        <v>3321</v>
      </c>
      <c r="K162" s="130" t="s">
        <v>25</v>
      </c>
      <c r="M162" s="3">
        <v>15</v>
      </c>
    </row>
    <row r="163" customHeight="1" spans="1:13">
      <c r="A163" s="162">
        <f t="shared" si="13"/>
        <v>10243</v>
      </c>
      <c r="B163" s="3"/>
      <c r="C163" s="3"/>
      <c r="D163" s="91" t="s">
        <v>21</v>
      </c>
      <c r="E163" s="91" t="s">
        <v>3323</v>
      </c>
      <c r="F163" s="66">
        <v>2020</v>
      </c>
      <c r="G163" s="130" t="s">
        <v>853</v>
      </c>
      <c r="H163" s="121" t="s">
        <v>880</v>
      </c>
      <c r="I163" s="66">
        <v>263</v>
      </c>
      <c r="J163" s="88"/>
      <c r="K163" s="130" t="s">
        <v>72</v>
      </c>
      <c r="M163" s="3">
        <v>15</v>
      </c>
    </row>
    <row r="164" customHeight="1" spans="1:13">
      <c r="A164" s="162">
        <f t="shared" si="13"/>
        <v>10244</v>
      </c>
      <c r="B164" s="3"/>
      <c r="C164" s="3"/>
      <c r="D164" s="91" t="s">
        <v>21</v>
      </c>
      <c r="E164" s="91" t="s">
        <v>3324</v>
      </c>
      <c r="F164" s="66">
        <v>2020</v>
      </c>
      <c r="G164" s="130" t="s">
        <v>865</v>
      </c>
      <c r="H164" s="121" t="s">
        <v>835</v>
      </c>
      <c r="I164" s="66">
        <v>8</v>
      </c>
      <c r="J164" s="251" t="s">
        <v>867</v>
      </c>
      <c r="K164" s="130" t="s">
        <v>25</v>
      </c>
      <c r="M164" s="3">
        <v>15</v>
      </c>
    </row>
    <row r="165" customHeight="1" spans="1:13">
      <c r="A165" s="162">
        <f t="shared" si="13"/>
        <v>10245</v>
      </c>
      <c r="B165" s="3"/>
      <c r="C165" s="3"/>
      <c r="D165" s="91" t="s">
        <v>21</v>
      </c>
      <c r="E165" s="91" t="s">
        <v>3325</v>
      </c>
      <c r="F165" s="66">
        <v>2020</v>
      </c>
      <c r="G165" s="130" t="s">
        <v>865</v>
      </c>
      <c r="H165" s="121" t="s">
        <v>3326</v>
      </c>
      <c r="I165" s="66">
        <v>6</v>
      </c>
      <c r="J165" s="251" t="s">
        <v>3327</v>
      </c>
      <c r="K165" s="130" t="s">
        <v>25</v>
      </c>
      <c r="M165" s="3">
        <v>15</v>
      </c>
    </row>
    <row r="166" customHeight="1" spans="1:13">
      <c r="A166" s="162">
        <f t="shared" si="13"/>
        <v>10246</v>
      </c>
      <c r="B166" s="3"/>
      <c r="C166" s="3"/>
      <c r="D166" s="91" t="s">
        <v>21</v>
      </c>
      <c r="E166" s="91" t="s">
        <v>3328</v>
      </c>
      <c r="F166" s="66">
        <v>2020</v>
      </c>
      <c r="G166" s="130" t="s">
        <v>871</v>
      </c>
      <c r="H166" s="121" t="s">
        <v>950</v>
      </c>
      <c r="I166" s="66">
        <v>369</v>
      </c>
      <c r="J166" s="88"/>
      <c r="K166" s="130" t="s">
        <v>25</v>
      </c>
      <c r="M166" s="3">
        <v>15</v>
      </c>
    </row>
    <row r="167" customHeight="1" spans="1:13">
      <c r="A167" s="162">
        <f t="shared" si="13"/>
        <v>10247</v>
      </c>
      <c r="B167" s="3"/>
      <c r="C167" s="3"/>
      <c r="D167" s="91" t="s">
        <v>21</v>
      </c>
      <c r="E167" s="91" t="s">
        <v>3329</v>
      </c>
      <c r="F167" s="66">
        <v>2020</v>
      </c>
      <c r="G167" s="130" t="s">
        <v>876</v>
      </c>
      <c r="H167" s="121" t="s">
        <v>835</v>
      </c>
      <c r="I167" s="3">
        <v>363</v>
      </c>
      <c r="J167" s="88"/>
      <c r="K167" s="130" t="s">
        <v>25</v>
      </c>
      <c r="M167" s="3">
        <v>15</v>
      </c>
    </row>
    <row r="168" customHeight="1" spans="1:13">
      <c r="A168" s="162">
        <f t="shared" si="13"/>
        <v>10248</v>
      </c>
      <c r="B168" s="3"/>
      <c r="C168" s="3"/>
      <c r="D168" s="91" t="s">
        <v>21</v>
      </c>
      <c r="E168" s="91" t="s">
        <v>3330</v>
      </c>
      <c r="F168" s="66">
        <v>2020</v>
      </c>
      <c r="G168" s="130" t="s">
        <v>876</v>
      </c>
      <c r="H168" s="121" t="s">
        <v>3331</v>
      </c>
      <c r="I168" s="3">
        <v>91</v>
      </c>
      <c r="J168" s="131" t="s">
        <v>898</v>
      </c>
      <c r="K168" s="130" t="s">
        <v>25</v>
      </c>
      <c r="M168" s="3">
        <v>15</v>
      </c>
    </row>
    <row r="169" customHeight="1" spans="1:13">
      <c r="A169" s="162">
        <f t="shared" si="13"/>
        <v>10249</v>
      </c>
      <c r="B169" s="3"/>
      <c r="C169" s="3"/>
      <c r="D169" s="91" t="s">
        <v>16</v>
      </c>
      <c r="E169" s="91" t="s">
        <v>3332</v>
      </c>
      <c r="F169" s="66">
        <v>2020</v>
      </c>
      <c r="G169" s="66" t="s">
        <v>3188</v>
      </c>
      <c r="H169" s="66" t="s">
        <v>885</v>
      </c>
      <c r="I169" s="66" t="s">
        <v>3333</v>
      </c>
      <c r="J169" s="66" t="s">
        <v>3334</v>
      </c>
      <c r="K169" s="66" t="s">
        <v>3335</v>
      </c>
      <c r="M169" s="3">
        <v>15</v>
      </c>
    </row>
    <row r="170" customHeight="1" spans="1:13">
      <c r="A170" s="162">
        <f t="shared" si="13"/>
        <v>10250</v>
      </c>
      <c r="B170" s="3"/>
      <c r="C170" s="3"/>
      <c r="D170" s="91" t="s">
        <v>16</v>
      </c>
      <c r="E170" s="91" t="s">
        <v>3336</v>
      </c>
      <c r="F170" s="66">
        <v>2020</v>
      </c>
      <c r="G170" s="66" t="s">
        <v>884</v>
      </c>
      <c r="H170" s="66" t="s">
        <v>885</v>
      </c>
      <c r="I170" s="66" t="s">
        <v>1771</v>
      </c>
      <c r="J170" s="66" t="s">
        <v>3337</v>
      </c>
      <c r="K170" s="66" t="s">
        <v>20</v>
      </c>
      <c r="M170" s="3">
        <v>15</v>
      </c>
    </row>
    <row r="171" customHeight="1" spans="1:13">
      <c r="A171" s="162">
        <f t="shared" si="13"/>
        <v>10251</v>
      </c>
      <c r="B171" s="3"/>
      <c r="C171" s="3"/>
      <c r="D171" s="91" t="s">
        <v>16</v>
      </c>
      <c r="E171" s="91" t="s">
        <v>3338</v>
      </c>
      <c r="F171" s="66">
        <v>2020</v>
      </c>
      <c r="G171" s="66" t="s">
        <v>884</v>
      </c>
      <c r="H171" s="66" t="s">
        <v>885</v>
      </c>
      <c r="I171" s="66" t="s">
        <v>1771</v>
      </c>
      <c r="J171" s="66" t="s">
        <v>1166</v>
      </c>
      <c r="K171" s="66" t="s">
        <v>20</v>
      </c>
      <c r="M171" s="3">
        <v>15</v>
      </c>
    </row>
    <row r="172" customHeight="1" spans="1:13">
      <c r="A172" s="162">
        <f t="shared" si="13"/>
        <v>10252</v>
      </c>
      <c r="B172" s="3"/>
      <c r="C172" s="3"/>
      <c r="D172" s="91" t="s">
        <v>21</v>
      </c>
      <c r="E172" s="91" t="s">
        <v>3339</v>
      </c>
      <c r="F172" s="59">
        <v>2020</v>
      </c>
      <c r="G172" s="59" t="s">
        <v>786</v>
      </c>
      <c r="H172" s="59" t="s">
        <v>1067</v>
      </c>
      <c r="I172" s="59">
        <v>312</v>
      </c>
      <c r="J172" s="60"/>
      <c r="K172" s="59" t="s">
        <v>25</v>
      </c>
      <c r="M172" s="3">
        <v>15</v>
      </c>
    </row>
    <row r="173" customHeight="1" spans="1:13">
      <c r="A173" s="162">
        <f t="shared" si="13"/>
        <v>10253</v>
      </c>
      <c r="B173" s="3"/>
      <c r="C173" s="3"/>
      <c r="D173" s="91" t="s">
        <v>21</v>
      </c>
      <c r="E173" s="91" t="s">
        <v>3340</v>
      </c>
      <c r="F173" s="59">
        <v>2020</v>
      </c>
      <c r="G173" s="59" t="s">
        <v>884</v>
      </c>
      <c r="H173" s="59" t="s">
        <v>1067</v>
      </c>
      <c r="I173" s="59">
        <v>239</v>
      </c>
      <c r="J173" s="60"/>
      <c r="K173" s="59" t="s">
        <v>25</v>
      </c>
      <c r="M173" s="3">
        <v>15</v>
      </c>
    </row>
    <row r="174" customHeight="1" spans="1:13">
      <c r="A174" s="162">
        <f t="shared" si="13"/>
        <v>10254</v>
      </c>
      <c r="B174" s="3"/>
      <c r="C174" s="3"/>
      <c r="D174" s="91" t="s">
        <v>21</v>
      </c>
      <c r="E174" s="91" t="s">
        <v>3341</v>
      </c>
      <c r="F174" s="66">
        <v>2020</v>
      </c>
      <c r="G174" s="66" t="s">
        <v>786</v>
      </c>
      <c r="H174" s="66" t="s">
        <v>903</v>
      </c>
      <c r="I174" s="66">
        <v>328</v>
      </c>
      <c r="J174" s="66" t="s">
        <v>889</v>
      </c>
      <c r="K174" s="66" t="s">
        <v>862</v>
      </c>
      <c r="M174" s="3">
        <v>15</v>
      </c>
    </row>
    <row r="175" customHeight="1" spans="1:13">
      <c r="A175" s="162" t="e">
        <f>'Drop 1 Baseball'!A12+1</f>
        <v>#VALUE!</v>
      </c>
      <c r="B175" s="3"/>
      <c r="C175" s="3"/>
      <c r="D175" s="91" t="s">
        <v>21</v>
      </c>
      <c r="E175" s="91" t="s">
        <v>3342</v>
      </c>
      <c r="F175" s="66">
        <v>2020</v>
      </c>
      <c r="G175" s="66" t="s">
        <v>1069</v>
      </c>
      <c r="H175" s="130" t="s">
        <v>835</v>
      </c>
      <c r="I175" s="66">
        <v>261</v>
      </c>
      <c r="J175" s="88"/>
      <c r="K175" s="66" t="s">
        <v>30</v>
      </c>
      <c r="M175" s="3">
        <v>15</v>
      </c>
    </row>
    <row r="176" customHeight="1" spans="1:13">
      <c r="A176" s="162">
        <f>'Drop 1 Baseball'!A15+1</f>
        <v>10644</v>
      </c>
      <c r="B176" s="3"/>
      <c r="C176" s="3"/>
      <c r="D176" s="91" t="s">
        <v>21</v>
      </c>
      <c r="E176" s="91" t="s">
        <v>3343</v>
      </c>
      <c r="F176" s="3">
        <v>2020</v>
      </c>
      <c r="G176" s="3" t="s">
        <v>1069</v>
      </c>
      <c r="H176" s="3" t="s">
        <v>835</v>
      </c>
      <c r="I176" s="3">
        <v>261</v>
      </c>
      <c r="K176" s="3" t="s">
        <v>30</v>
      </c>
      <c r="M176" s="3">
        <v>15</v>
      </c>
    </row>
    <row r="177" customHeight="1" spans="1:13">
      <c r="A177" s="162">
        <f t="shared" ref="A177:A182" si="14">A176+1</f>
        <v>10645</v>
      </c>
      <c r="B177" s="3"/>
      <c r="C177" s="3"/>
      <c r="D177" s="91" t="s">
        <v>21</v>
      </c>
      <c r="E177" s="91" t="s">
        <v>3344</v>
      </c>
      <c r="F177" s="66">
        <v>2020</v>
      </c>
      <c r="G177" s="66" t="s">
        <v>786</v>
      </c>
      <c r="H177" s="66" t="s">
        <v>3345</v>
      </c>
      <c r="I177" s="66">
        <v>305</v>
      </c>
      <c r="J177" s="66" t="s">
        <v>2639</v>
      </c>
      <c r="K177" s="66" t="s">
        <v>25</v>
      </c>
      <c r="M177" s="3">
        <v>15</v>
      </c>
    </row>
    <row r="178" customHeight="1" spans="1:13">
      <c r="A178" s="162">
        <f t="shared" si="14"/>
        <v>10646</v>
      </c>
      <c r="B178" s="3"/>
      <c r="C178" s="3"/>
      <c r="D178" s="91" t="s">
        <v>21</v>
      </c>
      <c r="E178" s="91" t="s">
        <v>3346</v>
      </c>
      <c r="F178" s="66">
        <v>2020</v>
      </c>
      <c r="G178" s="66" t="s">
        <v>786</v>
      </c>
      <c r="H178" s="66" t="s">
        <v>3345</v>
      </c>
      <c r="I178" s="66">
        <v>305</v>
      </c>
      <c r="J178" s="66" t="s">
        <v>2639</v>
      </c>
      <c r="K178" s="66" t="s">
        <v>25</v>
      </c>
      <c r="M178" s="3">
        <v>15</v>
      </c>
    </row>
    <row r="179" customHeight="1" spans="1:13">
      <c r="A179" s="162">
        <f t="shared" si="14"/>
        <v>10647</v>
      </c>
      <c r="B179" s="3"/>
      <c r="C179" s="3"/>
      <c r="D179" s="91" t="s">
        <v>66</v>
      </c>
      <c r="E179" s="91" t="s">
        <v>3347</v>
      </c>
      <c r="F179" s="59">
        <v>2020</v>
      </c>
      <c r="G179" s="59" t="s">
        <v>786</v>
      </c>
      <c r="H179" s="59" t="s">
        <v>950</v>
      </c>
      <c r="I179" s="59">
        <v>339</v>
      </c>
      <c r="J179" s="60"/>
      <c r="K179" s="59" t="s">
        <v>467</v>
      </c>
      <c r="M179" s="3">
        <v>15</v>
      </c>
    </row>
    <row r="180" customHeight="1" spans="1:13">
      <c r="A180" s="162">
        <f t="shared" si="14"/>
        <v>10648</v>
      </c>
      <c r="B180" s="3"/>
      <c r="C180" s="3"/>
      <c r="D180" s="91" t="s">
        <v>21</v>
      </c>
      <c r="E180" s="91" t="s">
        <v>3348</v>
      </c>
      <c r="F180" s="66">
        <v>2020</v>
      </c>
      <c r="G180" s="66" t="s">
        <v>786</v>
      </c>
      <c r="H180" s="66" t="s">
        <v>922</v>
      </c>
      <c r="I180" s="66">
        <v>1</v>
      </c>
      <c r="J180" s="66" t="s">
        <v>3349</v>
      </c>
      <c r="K180" s="66" t="s">
        <v>25</v>
      </c>
      <c r="M180" s="3">
        <v>15</v>
      </c>
    </row>
    <row r="181" customHeight="1" spans="1:13">
      <c r="A181" s="162">
        <f t="shared" si="14"/>
        <v>10649</v>
      </c>
      <c r="B181" s="3"/>
      <c r="C181" s="3"/>
      <c r="D181" s="91" t="s">
        <v>21</v>
      </c>
      <c r="E181" s="91" t="s">
        <v>3350</v>
      </c>
      <c r="F181" s="9">
        <v>2020</v>
      </c>
      <c r="G181" s="9" t="s">
        <v>853</v>
      </c>
      <c r="H181" s="9" t="s">
        <v>3351</v>
      </c>
      <c r="I181" s="9">
        <v>132</v>
      </c>
      <c r="J181" s="9" t="s">
        <v>857</v>
      </c>
      <c r="K181" s="9" t="s">
        <v>30</v>
      </c>
      <c r="M181" s="3">
        <v>15</v>
      </c>
    </row>
    <row r="182" customHeight="1" spans="1:13">
      <c r="A182" s="162">
        <f t="shared" si="14"/>
        <v>10650</v>
      </c>
      <c r="B182" s="3"/>
      <c r="C182" s="3"/>
      <c r="D182" s="91" t="s">
        <v>21</v>
      </c>
      <c r="E182" s="91" t="s">
        <v>3352</v>
      </c>
      <c r="F182" s="9">
        <v>2020</v>
      </c>
      <c r="G182" s="9" t="s">
        <v>853</v>
      </c>
      <c r="H182" s="9" t="s">
        <v>997</v>
      </c>
      <c r="I182" s="9">
        <v>18</v>
      </c>
      <c r="J182" s="10"/>
      <c r="K182" s="9" t="s">
        <v>30</v>
      </c>
      <c r="M182" s="3">
        <v>15</v>
      </c>
    </row>
    <row r="183" customHeight="1" spans="1:13">
      <c r="A183" s="162" t="e">
        <f>'Drop 1 Baseball'!A45+1</f>
        <v>#VALUE!</v>
      </c>
      <c r="B183" s="3"/>
      <c r="C183" s="3"/>
      <c r="D183" s="91" t="s">
        <v>16</v>
      </c>
      <c r="E183" s="91" t="s">
        <v>3353</v>
      </c>
      <c r="F183" s="3">
        <v>2021</v>
      </c>
      <c r="G183" s="3" t="s">
        <v>90</v>
      </c>
      <c r="H183" s="3" t="s">
        <v>1403</v>
      </c>
      <c r="I183" s="3" t="s">
        <v>3354</v>
      </c>
      <c r="J183" s="330" t="s">
        <v>3355</v>
      </c>
      <c r="K183" s="3" t="s">
        <v>60</v>
      </c>
      <c r="M183" s="3">
        <v>15</v>
      </c>
    </row>
    <row r="184" customHeight="1" spans="1:13">
      <c r="A184" s="162" t="e">
        <f t="shared" ref="A184:A196" si="15">A183+1</f>
        <v>#VALUE!</v>
      </c>
      <c r="B184" s="3"/>
      <c r="C184" s="3"/>
      <c r="D184" s="91" t="s">
        <v>21</v>
      </c>
      <c r="E184" s="91" t="s">
        <v>3356</v>
      </c>
      <c r="F184" s="3">
        <v>2011</v>
      </c>
      <c r="G184" s="3" t="s">
        <v>62</v>
      </c>
      <c r="H184" s="3" t="s">
        <v>3357</v>
      </c>
      <c r="I184" s="3">
        <v>200</v>
      </c>
      <c r="K184" s="3" t="s">
        <v>25</v>
      </c>
      <c r="M184" s="3">
        <v>15</v>
      </c>
    </row>
    <row r="185" customHeight="1" spans="1:13">
      <c r="A185" s="162" t="e">
        <f t="shared" si="15"/>
        <v>#VALUE!</v>
      </c>
      <c r="B185" s="3"/>
      <c r="C185" s="3"/>
      <c r="D185" s="91" t="s">
        <v>21</v>
      </c>
      <c r="E185" s="91" t="s">
        <v>3358</v>
      </c>
      <c r="F185" s="3">
        <v>2011</v>
      </c>
      <c r="G185" s="3" t="s">
        <v>62</v>
      </c>
      <c r="H185" s="3" t="s">
        <v>3357</v>
      </c>
      <c r="I185" s="3">
        <v>200</v>
      </c>
      <c r="K185" s="3" t="s">
        <v>25</v>
      </c>
      <c r="M185" s="3">
        <v>15</v>
      </c>
    </row>
    <row r="186" customHeight="1" spans="1:13">
      <c r="A186" s="162" t="e">
        <f t="shared" si="15"/>
        <v>#VALUE!</v>
      </c>
      <c r="B186" s="3"/>
      <c r="C186" s="3"/>
      <c r="D186" s="91" t="s">
        <v>21</v>
      </c>
      <c r="E186" s="91" t="s">
        <v>3359</v>
      </c>
      <c r="F186" s="3">
        <v>2011</v>
      </c>
      <c r="G186" s="3" t="s">
        <v>62</v>
      </c>
      <c r="H186" s="3" t="s">
        <v>3357</v>
      </c>
      <c r="I186" s="3">
        <v>200</v>
      </c>
      <c r="K186" s="3" t="s">
        <v>25</v>
      </c>
      <c r="M186" s="3">
        <v>15</v>
      </c>
    </row>
    <row r="187" customHeight="1" spans="1:13">
      <c r="A187" s="162" t="e">
        <f t="shared" si="15"/>
        <v>#VALUE!</v>
      </c>
      <c r="B187" s="3"/>
      <c r="C187" s="3"/>
      <c r="D187" s="91" t="s">
        <v>21</v>
      </c>
      <c r="E187" s="91" t="s">
        <v>3360</v>
      </c>
      <c r="F187" s="3">
        <v>2011</v>
      </c>
      <c r="G187" s="3" t="s">
        <v>62</v>
      </c>
      <c r="H187" s="3" t="s">
        <v>3357</v>
      </c>
      <c r="I187" s="3">
        <v>200</v>
      </c>
      <c r="K187" s="3" t="s">
        <v>25</v>
      </c>
      <c r="M187" s="3">
        <v>15</v>
      </c>
    </row>
    <row r="188" customHeight="1" spans="1:13">
      <c r="A188" s="162" t="e">
        <f t="shared" si="15"/>
        <v>#VALUE!</v>
      </c>
      <c r="B188" s="3"/>
      <c r="C188" s="3"/>
      <c r="D188" s="91" t="s">
        <v>21</v>
      </c>
      <c r="E188" s="91" t="s">
        <v>3361</v>
      </c>
      <c r="F188" s="3">
        <v>2011</v>
      </c>
      <c r="G188" s="3" t="s">
        <v>62</v>
      </c>
      <c r="H188" s="3" t="s">
        <v>3357</v>
      </c>
      <c r="I188" s="3">
        <v>200</v>
      </c>
      <c r="K188" s="3" t="s">
        <v>25</v>
      </c>
      <c r="M188" s="3">
        <v>15</v>
      </c>
    </row>
    <row r="189" customHeight="1" spans="1:13">
      <c r="A189" s="162" t="e">
        <f t="shared" si="15"/>
        <v>#VALUE!</v>
      </c>
      <c r="B189" s="3"/>
      <c r="C189" s="3"/>
      <c r="D189" s="91" t="s">
        <v>21</v>
      </c>
      <c r="E189" s="91" t="s">
        <v>3362</v>
      </c>
      <c r="F189" s="3">
        <v>2011</v>
      </c>
      <c r="G189" s="3" t="s">
        <v>62</v>
      </c>
      <c r="H189" s="3" t="s">
        <v>3357</v>
      </c>
      <c r="I189" s="3">
        <v>200</v>
      </c>
      <c r="K189" s="3" t="s">
        <v>25</v>
      </c>
      <c r="M189" s="3">
        <v>15</v>
      </c>
    </row>
    <row r="190" customHeight="1" spans="1:13">
      <c r="A190" s="162" t="e">
        <f t="shared" si="15"/>
        <v>#VALUE!</v>
      </c>
      <c r="B190" s="3"/>
      <c r="C190" s="3"/>
      <c r="D190" s="91" t="s">
        <v>21</v>
      </c>
      <c r="E190" s="91" t="s">
        <v>3363</v>
      </c>
      <c r="F190" s="3">
        <v>2013</v>
      </c>
      <c r="G190" s="3" t="s">
        <v>237</v>
      </c>
      <c r="H190" s="3" t="s">
        <v>1081</v>
      </c>
      <c r="I190" s="3">
        <v>19</v>
      </c>
      <c r="J190" s="3" t="s">
        <v>3364</v>
      </c>
      <c r="K190" s="3" t="s">
        <v>25</v>
      </c>
      <c r="M190" s="3">
        <v>15</v>
      </c>
    </row>
    <row r="191" customHeight="1" spans="1:13">
      <c r="A191" s="162" t="e">
        <f t="shared" si="15"/>
        <v>#VALUE!</v>
      </c>
      <c r="B191" s="3"/>
      <c r="C191" s="3"/>
      <c r="D191" s="91" t="s">
        <v>21</v>
      </c>
      <c r="E191" s="91" t="s">
        <v>3365</v>
      </c>
      <c r="F191" s="3">
        <v>2013</v>
      </c>
      <c r="G191" s="3" t="s">
        <v>237</v>
      </c>
      <c r="H191" s="3" t="s">
        <v>1081</v>
      </c>
      <c r="I191" s="3">
        <v>19</v>
      </c>
      <c r="J191" s="3" t="s">
        <v>3364</v>
      </c>
      <c r="K191" s="3" t="s">
        <v>25</v>
      </c>
      <c r="M191" s="3">
        <v>15</v>
      </c>
    </row>
    <row r="192" customHeight="1" spans="1:13">
      <c r="A192" s="162" t="e">
        <f t="shared" si="15"/>
        <v>#VALUE!</v>
      </c>
      <c r="B192" s="3"/>
      <c r="C192" s="3"/>
      <c r="D192" s="91" t="s">
        <v>21</v>
      </c>
      <c r="E192" s="91" t="s">
        <v>3366</v>
      </c>
      <c r="F192" s="3">
        <v>2013</v>
      </c>
      <c r="G192" s="3" t="s">
        <v>237</v>
      </c>
      <c r="H192" s="3" t="s">
        <v>1081</v>
      </c>
      <c r="I192" s="3">
        <v>19</v>
      </c>
      <c r="K192" s="3" t="s">
        <v>25</v>
      </c>
      <c r="M192" s="3">
        <v>15</v>
      </c>
    </row>
    <row r="193" customHeight="1" spans="1:13">
      <c r="A193" s="162" t="e">
        <f t="shared" si="15"/>
        <v>#VALUE!</v>
      </c>
      <c r="B193" s="3"/>
      <c r="C193" s="3"/>
      <c r="D193" s="91" t="s">
        <v>21</v>
      </c>
      <c r="E193" s="91" t="s">
        <v>3367</v>
      </c>
      <c r="F193" s="3">
        <v>2013</v>
      </c>
      <c r="G193" s="3" t="s">
        <v>237</v>
      </c>
      <c r="H193" s="3" t="s">
        <v>1081</v>
      </c>
      <c r="I193" s="3">
        <v>19</v>
      </c>
      <c r="K193" s="3" t="s">
        <v>25</v>
      </c>
      <c r="M193" s="3">
        <v>15</v>
      </c>
    </row>
    <row r="194" customHeight="1" spans="1:13">
      <c r="A194" s="162" t="e">
        <f t="shared" si="15"/>
        <v>#VALUE!</v>
      </c>
      <c r="B194" s="3"/>
      <c r="C194" s="3"/>
      <c r="D194" s="91" t="s">
        <v>21</v>
      </c>
      <c r="E194" s="91" t="s">
        <v>3368</v>
      </c>
      <c r="F194" s="3">
        <v>2013</v>
      </c>
      <c r="G194" s="3" t="s">
        <v>237</v>
      </c>
      <c r="H194" s="3" t="s">
        <v>1081</v>
      </c>
      <c r="I194" s="3">
        <v>19</v>
      </c>
      <c r="K194" s="3" t="s">
        <v>25</v>
      </c>
      <c r="M194" s="3">
        <v>15</v>
      </c>
    </row>
    <row r="195" customHeight="1" spans="1:13">
      <c r="A195" s="162" t="e">
        <f t="shared" si="15"/>
        <v>#VALUE!</v>
      </c>
      <c r="B195" s="3"/>
      <c r="C195" s="3"/>
      <c r="D195" s="91" t="s">
        <v>21</v>
      </c>
      <c r="E195" s="91" t="s">
        <v>3369</v>
      </c>
      <c r="F195" s="3">
        <v>2013</v>
      </c>
      <c r="G195" s="3" t="s">
        <v>237</v>
      </c>
      <c r="H195" s="3" t="s">
        <v>1081</v>
      </c>
      <c r="I195" s="3">
        <v>19</v>
      </c>
      <c r="K195" s="3" t="s">
        <v>25</v>
      </c>
      <c r="M195" s="3">
        <v>15</v>
      </c>
    </row>
    <row r="196" customHeight="1" spans="1:13">
      <c r="A196" s="162" t="e">
        <f t="shared" si="15"/>
        <v>#VALUE!</v>
      </c>
      <c r="B196" s="3"/>
      <c r="C196" s="3"/>
      <c r="D196" s="91" t="s">
        <v>21</v>
      </c>
      <c r="E196" s="91" t="s">
        <v>3370</v>
      </c>
      <c r="F196" s="3">
        <v>2013</v>
      </c>
      <c r="G196" s="3" t="s">
        <v>237</v>
      </c>
      <c r="H196" s="3" t="s">
        <v>1081</v>
      </c>
      <c r="I196" s="3">
        <v>19</v>
      </c>
      <c r="K196" s="3" t="s">
        <v>25</v>
      </c>
      <c r="M196" s="3">
        <v>15</v>
      </c>
    </row>
    <row r="197" customHeight="1" spans="1:13">
      <c r="A197" s="162" t="e">
        <f>'Drop 1 Baseball'!A111+1</f>
        <v>#VALUE!</v>
      </c>
      <c r="B197" s="3"/>
      <c r="C197" s="3"/>
      <c r="D197" s="91" t="s">
        <v>21</v>
      </c>
      <c r="E197" s="91" t="s">
        <v>3371</v>
      </c>
      <c r="F197" s="3">
        <v>2017</v>
      </c>
      <c r="G197" s="3" t="s">
        <v>905</v>
      </c>
      <c r="H197" s="3" t="s">
        <v>935</v>
      </c>
      <c r="I197" s="3">
        <v>212</v>
      </c>
      <c r="J197" s="3" t="s">
        <v>786</v>
      </c>
      <c r="K197" s="3" t="s">
        <v>25</v>
      </c>
      <c r="M197" s="3">
        <v>15</v>
      </c>
    </row>
    <row r="198" customHeight="1" spans="1:13">
      <c r="A198" s="162">
        <v>10640</v>
      </c>
      <c r="B198" s="3"/>
      <c r="C198" s="3"/>
      <c r="D198" s="91" t="s">
        <v>21</v>
      </c>
      <c r="E198" s="91" t="s">
        <v>3372</v>
      </c>
      <c r="F198" s="3">
        <v>2017</v>
      </c>
      <c r="G198" s="3" t="s">
        <v>905</v>
      </c>
      <c r="H198" s="3" t="s">
        <v>935</v>
      </c>
      <c r="I198" s="3">
        <v>212</v>
      </c>
      <c r="J198" s="3" t="s">
        <v>786</v>
      </c>
      <c r="K198" s="3" t="s">
        <v>25</v>
      </c>
      <c r="M198" s="3">
        <v>15</v>
      </c>
    </row>
    <row r="199" customHeight="1" spans="1:13">
      <c r="A199" s="162">
        <f t="shared" ref="A199:A205" si="16">A198+1</f>
        <v>10641</v>
      </c>
      <c r="B199" s="3"/>
      <c r="C199" s="3"/>
      <c r="D199" s="91" t="s">
        <v>21</v>
      </c>
      <c r="E199" s="91" t="s">
        <v>3373</v>
      </c>
      <c r="F199" s="3">
        <v>2017</v>
      </c>
      <c r="G199" s="3" t="s">
        <v>905</v>
      </c>
      <c r="H199" s="3" t="s">
        <v>935</v>
      </c>
      <c r="I199" s="3">
        <v>212</v>
      </c>
      <c r="J199" s="3" t="s">
        <v>786</v>
      </c>
      <c r="K199" s="3" t="s">
        <v>25</v>
      </c>
      <c r="M199" s="3">
        <v>15</v>
      </c>
    </row>
    <row r="200" customHeight="1" spans="1:13">
      <c r="A200" s="162">
        <f t="shared" si="16"/>
        <v>10642</v>
      </c>
      <c r="B200" s="3"/>
      <c r="C200" s="3"/>
      <c r="D200" s="91" t="s">
        <v>21</v>
      </c>
      <c r="E200" s="91" t="s">
        <v>3374</v>
      </c>
      <c r="F200" s="3">
        <v>2017</v>
      </c>
      <c r="G200" s="3" t="s">
        <v>905</v>
      </c>
      <c r="H200" s="3" t="s">
        <v>935</v>
      </c>
      <c r="I200" s="3">
        <v>212</v>
      </c>
      <c r="J200" s="3" t="s">
        <v>786</v>
      </c>
      <c r="K200" s="3" t="s">
        <v>25</v>
      </c>
      <c r="M200" s="3">
        <v>15</v>
      </c>
    </row>
    <row r="201" customHeight="1" spans="1:13">
      <c r="A201" s="162">
        <f t="shared" si="16"/>
        <v>10643</v>
      </c>
      <c r="B201" s="3"/>
      <c r="C201" s="3"/>
      <c r="D201" s="91" t="s">
        <v>21</v>
      </c>
      <c r="E201" s="91" t="s">
        <v>3375</v>
      </c>
      <c r="F201" s="3">
        <v>2017</v>
      </c>
      <c r="G201" s="3" t="s">
        <v>905</v>
      </c>
      <c r="H201" s="3" t="s">
        <v>935</v>
      </c>
      <c r="I201" s="3">
        <v>212</v>
      </c>
      <c r="J201" s="3" t="s">
        <v>786</v>
      </c>
      <c r="K201" s="3" t="s">
        <v>25</v>
      </c>
      <c r="M201" s="3">
        <v>15</v>
      </c>
    </row>
    <row r="202" customHeight="1" spans="1:13">
      <c r="A202" s="162">
        <f t="shared" si="16"/>
        <v>10644</v>
      </c>
      <c r="B202" s="3"/>
      <c r="C202" s="3"/>
      <c r="D202" s="91" t="s">
        <v>21</v>
      </c>
      <c r="E202" s="91" t="s">
        <v>3376</v>
      </c>
      <c r="F202" s="3">
        <v>2017</v>
      </c>
      <c r="G202" s="3" t="s">
        <v>905</v>
      </c>
      <c r="H202" s="3" t="s">
        <v>935</v>
      </c>
      <c r="I202" s="3">
        <v>212</v>
      </c>
      <c r="J202" s="3" t="s">
        <v>786</v>
      </c>
      <c r="K202" s="3" t="s">
        <v>25</v>
      </c>
      <c r="M202" s="3">
        <v>15</v>
      </c>
    </row>
    <row r="203" customHeight="1" spans="1:13">
      <c r="A203" s="162">
        <f t="shared" si="16"/>
        <v>10645</v>
      </c>
      <c r="B203" s="3"/>
      <c r="C203" s="3"/>
      <c r="D203" s="91" t="s">
        <v>21</v>
      </c>
      <c r="E203" s="91" t="s">
        <v>3377</v>
      </c>
      <c r="F203" s="3">
        <v>2017</v>
      </c>
      <c r="G203" s="3" t="s">
        <v>905</v>
      </c>
      <c r="H203" s="3" t="s">
        <v>935</v>
      </c>
      <c r="I203" s="3">
        <v>212</v>
      </c>
      <c r="J203" s="3" t="s">
        <v>786</v>
      </c>
      <c r="K203" s="3" t="s">
        <v>25</v>
      </c>
      <c r="M203" s="3">
        <v>15</v>
      </c>
    </row>
    <row r="204" customHeight="1" spans="1:13">
      <c r="A204" s="162">
        <f t="shared" si="16"/>
        <v>10646</v>
      </c>
      <c r="B204" s="3"/>
      <c r="C204" s="3"/>
      <c r="D204" s="91" t="s">
        <v>21</v>
      </c>
      <c r="E204" s="91" t="s">
        <v>3378</v>
      </c>
      <c r="F204" s="3">
        <v>2017</v>
      </c>
      <c r="G204" s="3" t="s">
        <v>65</v>
      </c>
      <c r="H204" s="68" t="s">
        <v>1340</v>
      </c>
      <c r="I204" s="3">
        <v>318</v>
      </c>
      <c r="K204" s="3" t="s">
        <v>72</v>
      </c>
      <c r="M204" s="3">
        <v>15</v>
      </c>
    </row>
    <row r="205" customHeight="1" spans="1:13">
      <c r="A205" s="162">
        <f t="shared" si="16"/>
        <v>10647</v>
      </c>
      <c r="B205" s="3"/>
      <c r="C205" s="3"/>
      <c r="D205" s="91" t="s">
        <v>21</v>
      </c>
      <c r="E205" s="91" t="s">
        <v>3379</v>
      </c>
      <c r="F205" s="3">
        <v>2017</v>
      </c>
      <c r="G205" s="3" t="s">
        <v>65</v>
      </c>
      <c r="H205" s="68" t="s">
        <v>1340</v>
      </c>
      <c r="I205" s="3">
        <v>318</v>
      </c>
      <c r="K205" s="3" t="s">
        <v>72</v>
      </c>
      <c r="M205" s="3">
        <v>15</v>
      </c>
    </row>
    <row r="206" customHeight="1" spans="1:13">
      <c r="A206" s="162">
        <v>10667</v>
      </c>
      <c r="B206" s="3"/>
      <c r="C206" s="3"/>
      <c r="D206" s="91" t="s">
        <v>21</v>
      </c>
      <c r="E206" s="91" t="s">
        <v>3380</v>
      </c>
      <c r="F206" s="3">
        <v>2017</v>
      </c>
      <c r="G206" s="3" t="s">
        <v>65</v>
      </c>
      <c r="H206" s="68" t="s">
        <v>1340</v>
      </c>
      <c r="I206" s="3">
        <v>318</v>
      </c>
      <c r="K206" s="3" t="s">
        <v>72</v>
      </c>
      <c r="M206" s="3">
        <v>15</v>
      </c>
    </row>
    <row r="207" customHeight="1" spans="1:13">
      <c r="A207" s="162">
        <f t="shared" ref="A207:A214" si="17">A206+1</f>
        <v>10668</v>
      </c>
      <c r="B207" s="3"/>
      <c r="C207" s="3"/>
      <c r="D207" s="91" t="s">
        <v>66</v>
      </c>
      <c r="E207" s="91" t="s">
        <v>3381</v>
      </c>
      <c r="F207" s="3">
        <v>2018</v>
      </c>
      <c r="G207" s="3" t="s">
        <v>119</v>
      </c>
      <c r="H207" s="3" t="s">
        <v>3382</v>
      </c>
      <c r="I207" s="3">
        <v>308</v>
      </c>
      <c r="K207" s="3" t="s">
        <v>244</v>
      </c>
      <c r="M207" s="3">
        <v>15</v>
      </c>
    </row>
    <row r="208" customHeight="1" spans="1:13">
      <c r="A208" s="162">
        <f t="shared" si="17"/>
        <v>10669</v>
      </c>
      <c r="B208" s="3"/>
      <c r="C208" s="3"/>
      <c r="D208" s="91" t="s">
        <v>21</v>
      </c>
      <c r="E208" s="91" t="s">
        <v>3383</v>
      </c>
      <c r="F208" s="3">
        <v>2018</v>
      </c>
      <c r="G208" s="3" t="s">
        <v>1347</v>
      </c>
      <c r="H208" s="3" t="s">
        <v>847</v>
      </c>
      <c r="I208" s="3">
        <v>49</v>
      </c>
      <c r="K208" s="3" t="s">
        <v>25</v>
      </c>
      <c r="M208" s="3">
        <v>15</v>
      </c>
    </row>
    <row r="209" customHeight="1" spans="1:13">
      <c r="A209" s="162">
        <f t="shared" si="17"/>
        <v>10670</v>
      </c>
      <c r="B209" s="3"/>
      <c r="C209" s="3"/>
      <c r="D209" s="91" t="s">
        <v>21</v>
      </c>
      <c r="E209" s="91" t="s">
        <v>3384</v>
      </c>
      <c r="F209" s="3">
        <v>2019</v>
      </c>
      <c r="G209" s="3" t="s">
        <v>3149</v>
      </c>
      <c r="H209" s="3" t="s">
        <v>847</v>
      </c>
      <c r="I209" s="3">
        <v>1</v>
      </c>
      <c r="J209" s="3" t="s">
        <v>3385</v>
      </c>
      <c r="K209" s="3" t="s">
        <v>25</v>
      </c>
      <c r="M209" s="3">
        <v>15</v>
      </c>
    </row>
    <row r="210" customHeight="1" spans="1:13">
      <c r="A210" s="162">
        <f t="shared" si="17"/>
        <v>10671</v>
      </c>
      <c r="B210" s="3"/>
      <c r="C210" s="3"/>
      <c r="D210" s="91" t="s">
        <v>21</v>
      </c>
      <c r="E210" s="91" t="s">
        <v>3386</v>
      </c>
      <c r="F210" s="3">
        <v>2019</v>
      </c>
      <c r="G210" s="3" t="s">
        <v>3387</v>
      </c>
      <c r="H210" s="68" t="s">
        <v>1089</v>
      </c>
      <c r="I210" s="3">
        <v>329</v>
      </c>
      <c r="K210" s="3" t="s">
        <v>25</v>
      </c>
      <c r="M210" s="3">
        <v>15</v>
      </c>
    </row>
    <row r="211" customHeight="1" spans="1:13">
      <c r="A211" s="162">
        <f t="shared" si="17"/>
        <v>10672</v>
      </c>
      <c r="B211" s="3"/>
      <c r="C211" s="3"/>
      <c r="D211" s="91" t="s">
        <v>21</v>
      </c>
      <c r="E211" s="91" t="s">
        <v>3388</v>
      </c>
      <c r="F211" s="3">
        <v>2019</v>
      </c>
      <c r="G211" s="3" t="s">
        <v>905</v>
      </c>
      <c r="H211" s="3" t="s">
        <v>1092</v>
      </c>
      <c r="I211" s="3">
        <v>343</v>
      </c>
      <c r="K211" s="3" t="s">
        <v>25</v>
      </c>
      <c r="M211" s="3">
        <v>15</v>
      </c>
    </row>
    <row r="212" customHeight="1" spans="1:13">
      <c r="A212" s="162">
        <f t="shared" si="17"/>
        <v>10673</v>
      </c>
      <c r="B212" s="3"/>
      <c r="C212" s="3"/>
      <c r="D212" s="91" t="s">
        <v>161</v>
      </c>
      <c r="E212" s="91" t="s">
        <v>3389</v>
      </c>
      <c r="F212" s="3">
        <v>2019</v>
      </c>
      <c r="G212" s="3" t="s">
        <v>2012</v>
      </c>
      <c r="H212" s="3" t="s">
        <v>1092</v>
      </c>
      <c r="I212" s="3">
        <v>163</v>
      </c>
      <c r="K212" s="3" t="s">
        <v>25</v>
      </c>
      <c r="M212" s="3">
        <v>15</v>
      </c>
    </row>
    <row r="213" customHeight="1" spans="1:13">
      <c r="A213" s="162">
        <f t="shared" si="17"/>
        <v>10674</v>
      </c>
      <c r="B213" s="3"/>
      <c r="C213" s="3"/>
      <c r="D213" s="91" t="s">
        <v>21</v>
      </c>
      <c r="E213" s="91" t="s">
        <v>3390</v>
      </c>
      <c r="F213" s="3">
        <v>2020</v>
      </c>
      <c r="G213" s="3" t="s">
        <v>1161</v>
      </c>
      <c r="H213" s="3" t="s">
        <v>1201</v>
      </c>
      <c r="I213" s="3" t="s">
        <v>3391</v>
      </c>
      <c r="J213" s="3" t="s">
        <v>3392</v>
      </c>
      <c r="K213" s="3" t="s">
        <v>25</v>
      </c>
      <c r="M213" s="3">
        <v>15</v>
      </c>
    </row>
    <row r="214" customHeight="1" spans="1:13">
      <c r="A214" s="162">
        <f t="shared" si="17"/>
        <v>10675</v>
      </c>
      <c r="B214" s="3"/>
      <c r="C214" s="3"/>
      <c r="D214" s="91" t="s">
        <v>16</v>
      </c>
      <c r="E214" s="91" t="s">
        <v>3393</v>
      </c>
      <c r="F214" s="3">
        <v>2020</v>
      </c>
      <c r="G214" s="3" t="s">
        <v>956</v>
      </c>
      <c r="H214" s="3" t="s">
        <v>895</v>
      </c>
      <c r="I214" s="3" t="s">
        <v>3394</v>
      </c>
      <c r="K214" s="3" t="s">
        <v>20</v>
      </c>
      <c r="M214" s="3">
        <v>15</v>
      </c>
    </row>
    <row r="215" customHeight="1" spans="1:13">
      <c r="A215" s="162">
        <f>'Drop 1 Baseball'!A113+1</f>
        <v>11698</v>
      </c>
      <c r="B215" s="3"/>
      <c r="C215" s="3"/>
      <c r="D215" s="91" t="s">
        <v>21</v>
      </c>
      <c r="E215" s="91" t="s">
        <v>3395</v>
      </c>
      <c r="F215" s="3">
        <v>2011</v>
      </c>
      <c r="G215" s="3" t="s">
        <v>62</v>
      </c>
      <c r="H215" s="3" t="s">
        <v>3357</v>
      </c>
      <c r="I215" s="3">
        <v>200</v>
      </c>
      <c r="J215" s="3" t="s">
        <v>3396</v>
      </c>
      <c r="K215" s="3" t="s">
        <v>25</v>
      </c>
      <c r="M215" s="3">
        <v>15</v>
      </c>
    </row>
    <row r="216" customHeight="1" spans="1:13">
      <c r="A216" s="162">
        <f t="shared" ref="A216:A240" si="18">A215+1</f>
        <v>11699</v>
      </c>
      <c r="B216" s="3"/>
      <c r="C216" s="3"/>
      <c r="D216" s="91" t="s">
        <v>16</v>
      </c>
      <c r="E216" s="91" t="s">
        <v>3397</v>
      </c>
      <c r="F216" s="3">
        <v>2020</v>
      </c>
      <c r="G216" s="3" t="s">
        <v>1077</v>
      </c>
      <c r="H216" s="3" t="s">
        <v>854</v>
      </c>
      <c r="I216" s="3" t="s">
        <v>3398</v>
      </c>
      <c r="J216" s="3" t="s">
        <v>1731</v>
      </c>
      <c r="K216" s="3" t="s">
        <v>20</v>
      </c>
      <c r="M216" s="3">
        <v>15</v>
      </c>
    </row>
    <row r="217" customHeight="1" spans="1:13">
      <c r="A217" s="162">
        <f t="shared" si="18"/>
        <v>11700</v>
      </c>
      <c r="B217" s="3"/>
      <c r="C217" s="3"/>
      <c r="D217" s="91" t="s">
        <v>16</v>
      </c>
      <c r="E217" s="91" t="s">
        <v>3399</v>
      </c>
      <c r="F217" s="3">
        <v>2020</v>
      </c>
      <c r="G217" s="3" t="s">
        <v>3149</v>
      </c>
      <c r="H217" s="3" t="s">
        <v>880</v>
      </c>
      <c r="I217" s="3" t="s">
        <v>3400</v>
      </c>
      <c r="J217" s="3" t="s">
        <v>1155</v>
      </c>
      <c r="K217" s="3" t="s">
        <v>60</v>
      </c>
      <c r="M217" s="3">
        <v>15</v>
      </c>
    </row>
    <row r="218" customHeight="1" spans="1:13">
      <c r="A218" s="162">
        <f t="shared" si="18"/>
        <v>11701</v>
      </c>
      <c r="B218" s="140"/>
      <c r="C218" s="140"/>
      <c r="D218" s="144" t="s">
        <v>21</v>
      </c>
      <c r="E218" s="144" t="s">
        <v>3401</v>
      </c>
      <c r="F218" s="140">
        <v>2020</v>
      </c>
      <c r="G218" s="140" t="s">
        <v>65</v>
      </c>
      <c r="H218" s="140" t="s">
        <v>950</v>
      </c>
      <c r="I218" s="140">
        <v>302</v>
      </c>
      <c r="J218" s="143"/>
      <c r="K218" s="140" t="s">
        <v>25</v>
      </c>
      <c r="M218" s="3">
        <v>15</v>
      </c>
    </row>
    <row r="219" customHeight="1" spans="1:13">
      <c r="A219" s="162">
        <f t="shared" si="18"/>
        <v>11702</v>
      </c>
      <c r="B219" s="140"/>
      <c r="C219" s="140"/>
      <c r="D219" s="144" t="s">
        <v>21</v>
      </c>
      <c r="E219" s="144" t="s">
        <v>3402</v>
      </c>
      <c r="F219" s="140">
        <v>2020</v>
      </c>
      <c r="G219" s="140" t="s">
        <v>65</v>
      </c>
      <c r="H219" s="140" t="s">
        <v>950</v>
      </c>
      <c r="I219" s="140">
        <v>302</v>
      </c>
      <c r="J219" s="143"/>
      <c r="K219" s="140" t="s">
        <v>25</v>
      </c>
      <c r="M219" s="3">
        <v>15</v>
      </c>
    </row>
    <row r="220" customHeight="1" spans="1:13">
      <c r="A220" s="162">
        <f t="shared" si="18"/>
        <v>11703</v>
      </c>
      <c r="B220" s="140"/>
      <c r="C220" s="140"/>
      <c r="D220" s="144" t="s">
        <v>21</v>
      </c>
      <c r="E220" s="144" t="s">
        <v>3403</v>
      </c>
      <c r="F220" s="140">
        <v>2020</v>
      </c>
      <c r="G220" s="140" t="s">
        <v>65</v>
      </c>
      <c r="H220" s="140" t="s">
        <v>950</v>
      </c>
      <c r="I220" s="140">
        <v>302</v>
      </c>
      <c r="J220" s="143"/>
      <c r="K220" s="140" t="s">
        <v>25</v>
      </c>
      <c r="M220" s="3">
        <v>15</v>
      </c>
    </row>
    <row r="221" customHeight="1" spans="1:13">
      <c r="A221" s="162">
        <f t="shared" si="18"/>
        <v>11704</v>
      </c>
      <c r="B221" s="140"/>
      <c r="C221" s="140"/>
      <c r="D221" s="144" t="s">
        <v>21</v>
      </c>
      <c r="E221" s="144" t="s">
        <v>3404</v>
      </c>
      <c r="F221" s="140">
        <v>2020</v>
      </c>
      <c r="G221" s="140" t="s">
        <v>65</v>
      </c>
      <c r="H221" s="140" t="s">
        <v>950</v>
      </c>
      <c r="I221" s="140">
        <v>302</v>
      </c>
      <c r="J221" s="143"/>
      <c r="K221" s="140" t="s">
        <v>25</v>
      </c>
      <c r="M221" s="3">
        <v>15</v>
      </c>
    </row>
    <row r="222" customHeight="1" spans="1:13">
      <c r="A222" s="162">
        <f t="shared" si="18"/>
        <v>11705</v>
      </c>
      <c r="B222" s="140"/>
      <c r="C222" s="140"/>
      <c r="D222" s="144" t="s">
        <v>21</v>
      </c>
      <c r="E222" s="144" t="s">
        <v>3405</v>
      </c>
      <c r="F222" s="140">
        <v>2020</v>
      </c>
      <c r="G222" s="140" t="s">
        <v>65</v>
      </c>
      <c r="H222" s="140" t="s">
        <v>950</v>
      </c>
      <c r="I222" s="140">
        <v>302</v>
      </c>
      <c r="J222" s="143"/>
      <c r="K222" s="140" t="s">
        <v>25</v>
      </c>
      <c r="M222" s="3">
        <v>15</v>
      </c>
    </row>
    <row r="223" customHeight="1" spans="1:13">
      <c r="A223" s="162">
        <f t="shared" si="18"/>
        <v>11706</v>
      </c>
      <c r="B223" s="140"/>
      <c r="C223" s="140"/>
      <c r="D223" s="144" t="s">
        <v>21</v>
      </c>
      <c r="E223" s="144" t="s">
        <v>3406</v>
      </c>
      <c r="F223" s="140">
        <v>2020</v>
      </c>
      <c r="G223" s="140" t="s">
        <v>65</v>
      </c>
      <c r="H223" s="140" t="s">
        <v>950</v>
      </c>
      <c r="I223" s="140">
        <v>302</v>
      </c>
      <c r="J223" s="143"/>
      <c r="K223" s="140" t="s">
        <v>25</v>
      </c>
      <c r="M223" s="3">
        <v>15</v>
      </c>
    </row>
    <row r="224" customHeight="1" spans="1:13">
      <c r="A224" s="162">
        <f t="shared" si="18"/>
        <v>11707</v>
      </c>
      <c r="B224" s="140"/>
      <c r="C224" s="140"/>
      <c r="D224" s="144" t="s">
        <v>21</v>
      </c>
      <c r="E224" s="144" t="s">
        <v>3407</v>
      </c>
      <c r="F224" s="140">
        <v>2020</v>
      </c>
      <c r="G224" s="140" t="s">
        <v>65</v>
      </c>
      <c r="H224" s="140" t="s">
        <v>950</v>
      </c>
      <c r="I224" s="140">
        <v>302</v>
      </c>
      <c r="J224" s="143"/>
      <c r="K224" s="140" t="s">
        <v>25</v>
      </c>
      <c r="M224" s="3">
        <v>15</v>
      </c>
    </row>
    <row r="225" customHeight="1" spans="1:13">
      <c r="A225" s="162">
        <f t="shared" si="18"/>
        <v>11708</v>
      </c>
      <c r="B225" s="140"/>
      <c r="C225" s="140"/>
      <c r="D225" s="144" t="s">
        <v>21</v>
      </c>
      <c r="E225" s="144" t="s">
        <v>3408</v>
      </c>
      <c r="F225" s="140">
        <v>2020</v>
      </c>
      <c r="G225" s="140" t="s">
        <v>65</v>
      </c>
      <c r="H225" s="140" t="s">
        <v>950</v>
      </c>
      <c r="I225" s="140">
        <v>302</v>
      </c>
      <c r="J225" s="143"/>
      <c r="K225" s="140" t="s">
        <v>25</v>
      </c>
      <c r="M225" s="3">
        <v>15</v>
      </c>
    </row>
    <row r="226" customHeight="1" spans="1:13">
      <c r="A226" s="162">
        <f t="shared" si="18"/>
        <v>11709</v>
      </c>
      <c r="B226" s="140"/>
      <c r="C226" s="140"/>
      <c r="D226" s="144" t="s">
        <v>21</v>
      </c>
      <c r="E226" s="144" t="s">
        <v>3409</v>
      </c>
      <c r="F226" s="140">
        <v>2020</v>
      </c>
      <c r="G226" s="140" t="s">
        <v>65</v>
      </c>
      <c r="H226" s="140" t="s">
        <v>950</v>
      </c>
      <c r="I226" s="140">
        <v>302</v>
      </c>
      <c r="J226" s="143"/>
      <c r="K226" s="140" t="s">
        <v>25</v>
      </c>
      <c r="M226" s="3">
        <v>15</v>
      </c>
    </row>
    <row r="227" customHeight="1" spans="1:13">
      <c r="A227" s="162">
        <f t="shared" si="18"/>
        <v>11710</v>
      </c>
      <c r="B227" s="140"/>
      <c r="C227" s="140"/>
      <c r="D227" s="144" t="s">
        <v>21</v>
      </c>
      <c r="E227" s="144" t="s">
        <v>3410</v>
      </c>
      <c r="F227" s="140">
        <v>2020</v>
      </c>
      <c r="G227" s="140" t="s">
        <v>65</v>
      </c>
      <c r="H227" s="140" t="s">
        <v>950</v>
      </c>
      <c r="I227" s="140">
        <v>302</v>
      </c>
      <c r="J227" s="143"/>
      <c r="K227" s="140" t="s">
        <v>72</v>
      </c>
      <c r="M227" s="3">
        <v>15</v>
      </c>
    </row>
    <row r="228" customHeight="1" spans="1:13">
      <c r="A228" s="162">
        <f t="shared" si="18"/>
        <v>11711</v>
      </c>
      <c r="B228" s="140"/>
      <c r="C228" s="140"/>
      <c r="D228" s="253" t="s">
        <v>21</v>
      </c>
      <c r="E228" s="253" t="s">
        <v>3411</v>
      </c>
      <c r="F228" s="239">
        <v>2020</v>
      </c>
      <c r="G228" s="240" t="s">
        <v>65</v>
      </c>
      <c r="H228" s="240" t="s">
        <v>950</v>
      </c>
      <c r="I228" s="239">
        <v>302</v>
      </c>
      <c r="J228" s="240"/>
      <c r="K228" s="240" t="s">
        <v>25</v>
      </c>
      <c r="M228" s="3">
        <v>15</v>
      </c>
    </row>
    <row r="229" customHeight="1" spans="1:13">
      <c r="A229" s="162">
        <f t="shared" si="18"/>
        <v>11712</v>
      </c>
      <c r="B229" s="3"/>
      <c r="C229" s="3"/>
      <c r="D229" s="91" t="s">
        <v>66</v>
      </c>
      <c r="E229" s="3">
        <v>8581208</v>
      </c>
      <c r="F229" s="3">
        <v>2020</v>
      </c>
      <c r="G229" s="3" t="s">
        <v>956</v>
      </c>
      <c r="H229" s="3" t="s">
        <v>880</v>
      </c>
      <c r="J229" s="3" t="s">
        <v>1365</v>
      </c>
      <c r="K229" s="3" t="s">
        <v>961</v>
      </c>
      <c r="M229" s="3">
        <v>15</v>
      </c>
    </row>
    <row r="230" customHeight="1" spans="1:13">
      <c r="A230" s="162">
        <f t="shared" si="18"/>
        <v>11713</v>
      </c>
      <c r="D230" s="91" t="s">
        <v>66</v>
      </c>
      <c r="E230" s="3">
        <v>3488376</v>
      </c>
      <c r="F230" s="3">
        <v>2020</v>
      </c>
      <c r="G230" s="3" t="s">
        <v>954</v>
      </c>
      <c r="H230" s="3" t="s">
        <v>854</v>
      </c>
      <c r="J230" s="3" t="s">
        <v>1435</v>
      </c>
      <c r="K230" s="3" t="s">
        <v>467</v>
      </c>
      <c r="M230" s="3">
        <v>15</v>
      </c>
    </row>
    <row r="231" customHeight="1" spans="1:13">
      <c r="A231" s="162">
        <f t="shared" si="18"/>
        <v>11714</v>
      </c>
      <c r="D231" s="91" t="s">
        <v>66</v>
      </c>
      <c r="E231" s="140">
        <v>4132124</v>
      </c>
      <c r="F231" s="140">
        <v>2020</v>
      </c>
      <c r="G231" s="140" t="s">
        <v>119</v>
      </c>
      <c r="H231" s="140" t="s">
        <v>927</v>
      </c>
      <c r="I231" s="140">
        <v>317</v>
      </c>
      <c r="J231" s="143"/>
      <c r="K231" s="140" t="s">
        <v>462</v>
      </c>
      <c r="M231" s="3">
        <v>15</v>
      </c>
    </row>
    <row r="232" customHeight="1" spans="1:13">
      <c r="A232" s="162">
        <f t="shared" si="18"/>
        <v>11715</v>
      </c>
      <c r="D232" s="91" t="s">
        <v>66</v>
      </c>
      <c r="E232" s="140">
        <v>3422447</v>
      </c>
      <c r="F232" s="140">
        <v>2020</v>
      </c>
      <c r="G232" s="140" t="s">
        <v>119</v>
      </c>
      <c r="H232" s="140" t="s">
        <v>927</v>
      </c>
      <c r="I232" s="140">
        <v>317</v>
      </c>
      <c r="J232" s="143"/>
      <c r="K232" s="140" t="s">
        <v>462</v>
      </c>
      <c r="M232" s="3">
        <v>15</v>
      </c>
    </row>
    <row r="233" customHeight="1" spans="1:13">
      <c r="A233" s="162">
        <f t="shared" si="18"/>
        <v>11716</v>
      </c>
      <c r="D233" s="91" t="s">
        <v>21</v>
      </c>
      <c r="E233" s="91" t="s">
        <v>3412</v>
      </c>
      <c r="F233" s="3">
        <v>2020</v>
      </c>
      <c r="G233" s="3" t="s">
        <v>884</v>
      </c>
      <c r="H233" s="3" t="s">
        <v>1109</v>
      </c>
      <c r="I233" s="3">
        <v>220</v>
      </c>
      <c r="J233" s="3" t="s">
        <v>3413</v>
      </c>
      <c r="K233" s="3" t="s">
        <v>25</v>
      </c>
      <c r="M233" s="3">
        <v>15</v>
      </c>
    </row>
    <row r="234" customHeight="1" spans="1:13">
      <c r="A234" s="162">
        <f t="shared" si="18"/>
        <v>11717</v>
      </c>
      <c r="D234" s="91" t="s">
        <v>21</v>
      </c>
      <c r="E234" s="91" t="s">
        <v>3414</v>
      </c>
      <c r="F234" s="3">
        <v>2020</v>
      </c>
      <c r="G234" s="3" t="s">
        <v>884</v>
      </c>
      <c r="H234" s="3" t="s">
        <v>1046</v>
      </c>
      <c r="I234" s="3">
        <v>268</v>
      </c>
      <c r="J234" s="3" t="s">
        <v>3415</v>
      </c>
      <c r="K234" s="3" t="s">
        <v>25</v>
      </c>
      <c r="M234" s="3">
        <v>15</v>
      </c>
    </row>
    <row r="235" customHeight="1" spans="1:13">
      <c r="A235" s="162">
        <f t="shared" si="18"/>
        <v>11718</v>
      </c>
      <c r="D235" s="91" t="s">
        <v>21</v>
      </c>
      <c r="E235" s="91" t="s">
        <v>3416</v>
      </c>
      <c r="F235" s="3">
        <v>2020</v>
      </c>
      <c r="G235" s="3" t="s">
        <v>884</v>
      </c>
      <c r="H235" s="3" t="s">
        <v>1046</v>
      </c>
      <c r="I235" s="3">
        <v>207</v>
      </c>
      <c r="J235" s="3" t="s">
        <v>3417</v>
      </c>
      <c r="K235" s="3" t="s">
        <v>25</v>
      </c>
      <c r="M235" s="3">
        <v>15</v>
      </c>
    </row>
    <row r="236" customHeight="1" spans="1:13">
      <c r="A236" s="162">
        <f t="shared" si="18"/>
        <v>11719</v>
      </c>
      <c r="D236" s="91" t="s">
        <v>21</v>
      </c>
      <c r="E236" s="91" t="s">
        <v>3418</v>
      </c>
      <c r="F236" s="3">
        <v>2020</v>
      </c>
      <c r="G236" s="3" t="s">
        <v>884</v>
      </c>
      <c r="H236" s="3" t="s">
        <v>1046</v>
      </c>
      <c r="I236" s="3">
        <v>268</v>
      </c>
      <c r="J236" s="3" t="s">
        <v>3413</v>
      </c>
      <c r="K236" s="3" t="s">
        <v>25</v>
      </c>
      <c r="M236" s="3">
        <v>15</v>
      </c>
    </row>
    <row r="237" customHeight="1" spans="1:13">
      <c r="A237" s="162">
        <f t="shared" si="18"/>
        <v>11720</v>
      </c>
      <c r="D237" s="91" t="s">
        <v>21</v>
      </c>
      <c r="E237" s="91" t="s">
        <v>3419</v>
      </c>
      <c r="F237" s="3">
        <v>2020</v>
      </c>
      <c r="G237" s="3" t="s">
        <v>884</v>
      </c>
      <c r="H237" s="3" t="s">
        <v>1046</v>
      </c>
      <c r="I237" s="3">
        <v>268</v>
      </c>
      <c r="J237" s="3" t="s">
        <v>3420</v>
      </c>
      <c r="K237" s="3" t="s">
        <v>25</v>
      </c>
      <c r="M237" s="3">
        <v>15</v>
      </c>
    </row>
    <row r="238" customHeight="1" spans="1:13">
      <c r="A238" s="162">
        <f t="shared" si="18"/>
        <v>11721</v>
      </c>
      <c r="D238" s="91" t="s">
        <v>21</v>
      </c>
      <c r="E238" s="91" t="s">
        <v>3421</v>
      </c>
      <c r="F238" s="3">
        <v>2020</v>
      </c>
      <c r="G238" s="3" t="s">
        <v>884</v>
      </c>
      <c r="H238" s="3" t="s">
        <v>964</v>
      </c>
      <c r="I238" s="3">
        <v>202</v>
      </c>
      <c r="J238" s="3" t="s">
        <v>3417</v>
      </c>
      <c r="K238" s="3" t="s">
        <v>25</v>
      </c>
      <c r="M238" s="3">
        <v>15</v>
      </c>
    </row>
    <row r="239" customHeight="1" spans="1:13">
      <c r="A239" s="162">
        <f t="shared" si="18"/>
        <v>11722</v>
      </c>
      <c r="D239" s="91" t="s">
        <v>21</v>
      </c>
      <c r="E239" s="91" t="s">
        <v>3422</v>
      </c>
      <c r="F239" s="3">
        <v>2020</v>
      </c>
      <c r="G239" s="3" t="s">
        <v>884</v>
      </c>
      <c r="H239" s="3" t="s">
        <v>964</v>
      </c>
      <c r="I239" s="3">
        <v>202</v>
      </c>
      <c r="J239" s="3" t="s">
        <v>886</v>
      </c>
      <c r="K239" s="3" t="s">
        <v>25</v>
      </c>
      <c r="M239" s="3">
        <v>15</v>
      </c>
    </row>
    <row r="240" customHeight="1" spans="1:13">
      <c r="A240" s="162">
        <f t="shared" si="18"/>
        <v>11723</v>
      </c>
      <c r="D240" s="91" t="s">
        <v>21</v>
      </c>
      <c r="E240" s="91" t="s">
        <v>3423</v>
      </c>
      <c r="F240" s="3">
        <v>2020</v>
      </c>
      <c r="G240" s="3" t="s">
        <v>884</v>
      </c>
      <c r="H240" s="3" t="s">
        <v>964</v>
      </c>
      <c r="I240" s="3">
        <v>272</v>
      </c>
      <c r="J240" s="3" t="s">
        <v>3420</v>
      </c>
      <c r="K240" s="3" t="s">
        <v>25</v>
      </c>
      <c r="M240" s="3">
        <v>15</v>
      </c>
    </row>
    <row r="241" customHeight="1" spans="1:13">
      <c r="A241" s="162">
        <f>'Drop 1 BBALL'!A378+1</f>
        <v>12138</v>
      </c>
      <c r="D241" s="144" t="s">
        <v>21</v>
      </c>
      <c r="E241" s="91" t="s">
        <v>3424</v>
      </c>
      <c r="F241" s="65">
        <v>2019</v>
      </c>
      <c r="G241" s="45" t="s">
        <v>786</v>
      </c>
      <c r="H241" s="45" t="s">
        <v>1409</v>
      </c>
      <c r="I241" s="45">
        <v>210</v>
      </c>
      <c r="J241" s="65"/>
      <c r="K241" s="65" t="s">
        <v>25</v>
      </c>
      <c r="M241" s="3">
        <v>15</v>
      </c>
    </row>
    <row r="242" customHeight="1" spans="1:13">
      <c r="A242" s="162">
        <f t="shared" ref="A242:A243" si="19">A241+1</f>
        <v>12139</v>
      </c>
      <c r="D242" s="91" t="s">
        <v>21</v>
      </c>
      <c r="E242" s="91" t="s">
        <v>3425</v>
      </c>
      <c r="F242" s="3">
        <v>2011</v>
      </c>
      <c r="G242" s="3" t="s">
        <v>62</v>
      </c>
      <c r="H242" s="3" t="s">
        <v>3357</v>
      </c>
      <c r="I242" s="3">
        <v>200</v>
      </c>
      <c r="J242" s="3" t="s">
        <v>3426</v>
      </c>
      <c r="K242" s="3" t="s">
        <v>25</v>
      </c>
      <c r="M242" s="3">
        <v>15</v>
      </c>
    </row>
    <row r="243" customHeight="1" spans="1:13">
      <c r="A243" s="162">
        <f t="shared" si="19"/>
        <v>12140</v>
      </c>
      <c r="D243" s="91" t="s">
        <v>21</v>
      </c>
      <c r="E243" s="91" t="s">
        <v>3427</v>
      </c>
      <c r="F243" s="3">
        <v>2011</v>
      </c>
      <c r="G243" s="3" t="s">
        <v>62</v>
      </c>
      <c r="H243" s="3" t="s">
        <v>3357</v>
      </c>
      <c r="I243" s="3">
        <v>200</v>
      </c>
      <c r="J243" s="3" t="s">
        <v>3426</v>
      </c>
      <c r="K243" s="3" t="s">
        <v>25</v>
      </c>
      <c r="M243" s="3">
        <v>15</v>
      </c>
    </row>
    <row r="244" customHeight="1" spans="1:13">
      <c r="A244" s="3">
        <v>11917</v>
      </c>
      <c r="D244" s="91" t="s">
        <v>21</v>
      </c>
      <c r="E244" s="3">
        <v>53961411</v>
      </c>
      <c r="F244" s="3">
        <v>1982</v>
      </c>
      <c r="G244" s="3" t="s">
        <v>62</v>
      </c>
      <c r="H244" s="3" t="s">
        <v>3428</v>
      </c>
      <c r="J244" s="3">
        <v>269</v>
      </c>
      <c r="K244" s="3" t="s">
        <v>72</v>
      </c>
      <c r="M244" s="3">
        <v>15</v>
      </c>
    </row>
    <row r="245" customHeight="1" spans="1:13">
      <c r="A245" s="3">
        <f>A244+1</f>
        <v>11918</v>
      </c>
      <c r="D245" s="91" t="s">
        <v>21</v>
      </c>
      <c r="E245" s="91" t="s">
        <v>3429</v>
      </c>
      <c r="F245" s="3">
        <v>1987</v>
      </c>
      <c r="G245" s="3" t="s">
        <v>62</v>
      </c>
      <c r="H245" s="3" t="s">
        <v>986</v>
      </c>
      <c r="I245" s="3">
        <v>31</v>
      </c>
      <c r="J245" s="3" t="s">
        <v>105</v>
      </c>
      <c r="K245" s="3" t="s">
        <v>72</v>
      </c>
      <c r="M245" s="3">
        <v>15</v>
      </c>
    </row>
    <row r="246" customHeight="1" spans="1:13">
      <c r="A246" s="3" t="s">
        <v>2854</v>
      </c>
      <c r="D246" s="163"/>
      <c r="E246" s="91" t="s">
        <v>3430</v>
      </c>
      <c r="F246" s="3">
        <v>1989</v>
      </c>
      <c r="G246" s="3" t="s">
        <v>330</v>
      </c>
      <c r="H246" s="3" t="s">
        <v>997</v>
      </c>
      <c r="I246" s="3" t="s">
        <v>1213</v>
      </c>
      <c r="J246" s="3" t="s">
        <v>243</v>
      </c>
      <c r="K246" s="3" t="s">
        <v>72</v>
      </c>
      <c r="M246" s="3">
        <v>15</v>
      </c>
    </row>
    <row r="247" customHeight="1" spans="1:13">
      <c r="A247" s="3" t="s">
        <v>2854</v>
      </c>
      <c r="D247" s="163"/>
      <c r="E247" s="91" t="s">
        <v>3431</v>
      </c>
      <c r="F247" s="3">
        <v>1989</v>
      </c>
      <c r="G247" s="3" t="s">
        <v>330</v>
      </c>
      <c r="H247" s="3" t="s">
        <v>997</v>
      </c>
      <c r="I247" s="3" t="s">
        <v>1213</v>
      </c>
      <c r="J247" s="3" t="s">
        <v>243</v>
      </c>
      <c r="K247" s="3" t="s">
        <v>72</v>
      </c>
      <c r="M247" s="3">
        <v>15</v>
      </c>
    </row>
    <row r="248" customHeight="1" spans="1:13">
      <c r="A248" s="3" t="s">
        <v>2854</v>
      </c>
      <c r="D248" s="163"/>
      <c r="E248" s="91" t="s">
        <v>3432</v>
      </c>
      <c r="F248" s="3">
        <v>1989</v>
      </c>
      <c r="G248" s="3" t="s">
        <v>330</v>
      </c>
      <c r="H248" s="3" t="s">
        <v>997</v>
      </c>
      <c r="I248" s="3" t="s">
        <v>1213</v>
      </c>
      <c r="J248" s="3" t="s">
        <v>243</v>
      </c>
      <c r="K248" s="3" t="s">
        <v>72</v>
      </c>
      <c r="M248" s="3">
        <v>15</v>
      </c>
    </row>
    <row r="249" customHeight="1" spans="1:13">
      <c r="A249" s="3" t="s">
        <v>2854</v>
      </c>
      <c r="D249" s="163"/>
      <c r="E249" s="91" t="s">
        <v>3433</v>
      </c>
      <c r="F249" s="3">
        <v>1989</v>
      </c>
      <c r="G249" s="3" t="s">
        <v>330</v>
      </c>
      <c r="H249" s="3" t="s">
        <v>997</v>
      </c>
      <c r="I249" s="3" t="s">
        <v>1213</v>
      </c>
      <c r="J249" s="3" t="s">
        <v>243</v>
      </c>
      <c r="K249" s="3" t="s">
        <v>72</v>
      </c>
      <c r="M249" s="3">
        <v>15</v>
      </c>
    </row>
    <row r="250" customHeight="1" spans="1:13">
      <c r="A250" s="3" t="s">
        <v>2854</v>
      </c>
      <c r="D250" s="163"/>
      <c r="E250" s="91" t="s">
        <v>3434</v>
      </c>
      <c r="F250" s="3">
        <v>1989</v>
      </c>
      <c r="G250" s="3" t="s">
        <v>330</v>
      </c>
      <c r="H250" s="3" t="s">
        <v>997</v>
      </c>
      <c r="I250" s="3" t="s">
        <v>1213</v>
      </c>
      <c r="J250" s="3" t="s">
        <v>243</v>
      </c>
      <c r="K250" s="3" t="s">
        <v>72</v>
      </c>
      <c r="M250" s="3">
        <v>15</v>
      </c>
    </row>
    <row r="251" customHeight="1" spans="1:13">
      <c r="A251" s="3" t="s">
        <v>2854</v>
      </c>
      <c r="D251" s="163"/>
      <c r="E251" s="91" t="s">
        <v>3435</v>
      </c>
      <c r="F251" s="3">
        <v>1989</v>
      </c>
      <c r="G251" s="3" t="s">
        <v>330</v>
      </c>
      <c r="H251" s="3" t="s">
        <v>997</v>
      </c>
      <c r="I251" s="3" t="s">
        <v>1213</v>
      </c>
      <c r="J251" s="3" t="s">
        <v>243</v>
      </c>
      <c r="K251" s="3" t="s">
        <v>72</v>
      </c>
      <c r="M251" s="3">
        <v>15</v>
      </c>
    </row>
    <row r="252" customHeight="1" spans="1:13">
      <c r="A252" s="3" t="s">
        <v>2854</v>
      </c>
      <c r="D252" s="163"/>
      <c r="E252" s="91" t="s">
        <v>3436</v>
      </c>
      <c r="F252" s="3">
        <v>1989</v>
      </c>
      <c r="G252" s="3" t="s">
        <v>330</v>
      </c>
      <c r="H252" s="3" t="s">
        <v>997</v>
      </c>
      <c r="I252" s="3" t="s">
        <v>1213</v>
      </c>
      <c r="J252" s="3" t="s">
        <v>243</v>
      </c>
      <c r="K252" s="3" t="s">
        <v>72</v>
      </c>
      <c r="M252" s="3">
        <v>15</v>
      </c>
    </row>
    <row r="253" customHeight="1" spans="1:13">
      <c r="A253" s="3" t="s">
        <v>2854</v>
      </c>
      <c r="D253" s="163"/>
      <c r="E253" s="91" t="s">
        <v>3437</v>
      </c>
      <c r="F253" s="3">
        <v>1989</v>
      </c>
      <c r="G253" s="3" t="s">
        <v>330</v>
      </c>
      <c r="H253" s="3" t="s">
        <v>997</v>
      </c>
      <c r="I253" s="3" t="s">
        <v>1213</v>
      </c>
      <c r="J253" s="3" t="s">
        <v>243</v>
      </c>
      <c r="K253" s="3" t="s">
        <v>72</v>
      </c>
      <c r="M253" s="3">
        <v>15</v>
      </c>
    </row>
    <row r="254" customHeight="1" spans="1:13">
      <c r="A254" s="3" t="s">
        <v>2854</v>
      </c>
      <c r="D254" s="163"/>
      <c r="E254" s="91" t="s">
        <v>3438</v>
      </c>
      <c r="F254" s="3">
        <v>1988</v>
      </c>
      <c r="G254" s="3" t="s">
        <v>62</v>
      </c>
      <c r="H254" s="3" t="s">
        <v>989</v>
      </c>
      <c r="I254" s="3">
        <v>190</v>
      </c>
      <c r="J254" s="3" t="s">
        <v>105</v>
      </c>
      <c r="K254" s="3" t="s">
        <v>72</v>
      </c>
      <c r="M254" s="3">
        <v>15</v>
      </c>
    </row>
    <row r="255" customHeight="1" spans="1:13">
      <c r="A255" s="3" t="s">
        <v>2854</v>
      </c>
      <c r="D255" s="163"/>
      <c r="E255" s="91" t="s">
        <v>3439</v>
      </c>
      <c r="F255" s="3">
        <v>1988</v>
      </c>
      <c r="G255" s="3" t="s">
        <v>62</v>
      </c>
      <c r="H255" s="3" t="s">
        <v>989</v>
      </c>
      <c r="I255" s="3">
        <v>190</v>
      </c>
      <c r="J255" s="3" t="s">
        <v>105</v>
      </c>
      <c r="K255" s="3" t="s">
        <v>72</v>
      </c>
      <c r="M255" s="3">
        <v>15</v>
      </c>
    </row>
    <row r="256" customHeight="1" spans="1:13">
      <c r="A256" s="3" t="s">
        <v>2854</v>
      </c>
      <c r="D256" s="163"/>
      <c r="E256" s="91" t="s">
        <v>3440</v>
      </c>
      <c r="F256" s="3">
        <v>1988</v>
      </c>
      <c r="G256" s="3" t="s">
        <v>62</v>
      </c>
      <c r="H256" s="3" t="s">
        <v>989</v>
      </c>
      <c r="I256" s="3">
        <v>190</v>
      </c>
      <c r="J256" s="3" t="s">
        <v>105</v>
      </c>
      <c r="K256" s="3" t="s">
        <v>72</v>
      </c>
      <c r="M256" s="3">
        <v>15</v>
      </c>
    </row>
    <row r="257" customHeight="1" spans="1:13">
      <c r="A257" s="3" t="s">
        <v>2854</v>
      </c>
      <c r="D257" s="163"/>
      <c r="E257" s="91" t="s">
        <v>3441</v>
      </c>
      <c r="F257" s="3">
        <v>1988</v>
      </c>
      <c r="G257" s="3" t="s">
        <v>62</v>
      </c>
      <c r="H257" s="3" t="s">
        <v>989</v>
      </c>
      <c r="I257" s="3">
        <v>190</v>
      </c>
      <c r="J257" s="3" t="s">
        <v>105</v>
      </c>
      <c r="K257" s="3" t="s">
        <v>72</v>
      </c>
      <c r="M257" s="3">
        <v>15</v>
      </c>
    </row>
    <row r="258" customHeight="1" spans="1:13">
      <c r="A258" s="3" t="s">
        <v>2854</v>
      </c>
      <c r="D258" s="163"/>
      <c r="E258" s="91" t="s">
        <v>3442</v>
      </c>
      <c r="F258" s="3">
        <v>1988</v>
      </c>
      <c r="G258" s="3" t="s">
        <v>62</v>
      </c>
      <c r="H258" s="3" t="s">
        <v>989</v>
      </c>
      <c r="I258" s="3">
        <v>190</v>
      </c>
      <c r="J258" s="3" t="s">
        <v>105</v>
      </c>
      <c r="K258" s="3" t="s">
        <v>72</v>
      </c>
      <c r="M258" s="3">
        <v>15</v>
      </c>
    </row>
    <row r="259" customHeight="1" spans="1:13">
      <c r="A259" s="3" t="s">
        <v>2854</v>
      </c>
      <c r="D259" s="163"/>
      <c r="E259" s="91" t="s">
        <v>3443</v>
      </c>
      <c r="F259" s="3">
        <v>1988</v>
      </c>
      <c r="G259" s="3" t="s">
        <v>62</v>
      </c>
      <c r="H259" s="3" t="s">
        <v>989</v>
      </c>
      <c r="I259" s="3">
        <v>190</v>
      </c>
      <c r="J259" s="3" t="s">
        <v>105</v>
      </c>
      <c r="K259" s="3" t="s">
        <v>72</v>
      </c>
      <c r="M259" s="3">
        <v>15</v>
      </c>
    </row>
    <row r="260" customHeight="1" spans="1:13">
      <c r="A260" s="3" t="s">
        <v>2854</v>
      </c>
      <c r="D260" s="163"/>
      <c r="E260" s="91" t="s">
        <v>3444</v>
      </c>
      <c r="F260" s="3">
        <v>1999</v>
      </c>
      <c r="G260" s="3" t="s">
        <v>1038</v>
      </c>
      <c r="H260" s="3" t="s">
        <v>1039</v>
      </c>
      <c r="I260" s="3">
        <v>343</v>
      </c>
      <c r="J260" s="3" t="s">
        <v>105</v>
      </c>
      <c r="K260" s="3" t="s">
        <v>666</v>
      </c>
      <c r="M260" s="3">
        <v>15</v>
      </c>
    </row>
    <row r="261" customHeight="1" spans="1:13">
      <c r="A261" s="3" t="s">
        <v>2854</v>
      </c>
      <c r="D261" s="163"/>
      <c r="E261" s="91" t="s">
        <v>3445</v>
      </c>
      <c r="F261" s="3">
        <v>1999</v>
      </c>
      <c r="G261" s="3" t="s">
        <v>1038</v>
      </c>
      <c r="H261" s="3" t="s">
        <v>1039</v>
      </c>
      <c r="I261" s="3">
        <v>343</v>
      </c>
      <c r="J261" s="3" t="s">
        <v>105</v>
      </c>
      <c r="K261" s="3" t="s">
        <v>666</v>
      </c>
      <c r="M261" s="3">
        <v>15</v>
      </c>
    </row>
    <row r="262" customHeight="1" spans="1:13">
      <c r="A262" s="3" t="s">
        <v>2854</v>
      </c>
      <c r="D262" s="163"/>
      <c r="E262" s="91" t="s">
        <v>3446</v>
      </c>
      <c r="F262" s="3">
        <v>1999</v>
      </c>
      <c r="G262" s="3" t="s">
        <v>1038</v>
      </c>
      <c r="H262" s="3" t="s">
        <v>1039</v>
      </c>
      <c r="I262" s="3">
        <v>343</v>
      </c>
      <c r="J262" s="3" t="s">
        <v>105</v>
      </c>
      <c r="K262" s="3" t="s">
        <v>666</v>
      </c>
      <c r="M262" s="3">
        <v>15</v>
      </c>
    </row>
    <row r="263" customHeight="1" spans="1:13">
      <c r="A263" s="3" t="s">
        <v>2854</v>
      </c>
      <c r="D263" s="163"/>
      <c r="E263" s="91" t="s">
        <v>3447</v>
      </c>
      <c r="F263" s="3">
        <v>1999</v>
      </c>
      <c r="G263" s="3" t="s">
        <v>1038</v>
      </c>
      <c r="H263" s="3" t="s">
        <v>1039</v>
      </c>
      <c r="I263" s="3">
        <v>343</v>
      </c>
      <c r="J263" s="3" t="s">
        <v>105</v>
      </c>
      <c r="K263" s="3" t="s">
        <v>666</v>
      </c>
      <c r="M263" s="3">
        <v>15</v>
      </c>
    </row>
    <row r="264" customHeight="1" spans="1:13">
      <c r="A264" s="3" t="s">
        <v>2854</v>
      </c>
      <c r="D264" s="163"/>
      <c r="E264" s="91" t="s">
        <v>3448</v>
      </c>
      <c r="F264" s="3">
        <v>1999</v>
      </c>
      <c r="G264" s="3" t="s">
        <v>1038</v>
      </c>
      <c r="H264" s="3" t="s">
        <v>1039</v>
      </c>
      <c r="I264" s="3">
        <v>343</v>
      </c>
      <c r="J264" s="3" t="s">
        <v>105</v>
      </c>
      <c r="K264" s="3" t="s">
        <v>666</v>
      </c>
      <c r="M264" s="3">
        <v>15</v>
      </c>
    </row>
    <row r="265" customHeight="1" spans="1:13">
      <c r="A265" s="3" t="s">
        <v>2854</v>
      </c>
      <c r="D265" s="163"/>
      <c r="E265" s="91" t="s">
        <v>3449</v>
      </c>
      <c r="F265" s="3">
        <v>1992</v>
      </c>
      <c r="G265" s="3" t="s">
        <v>62</v>
      </c>
      <c r="H265" s="3" t="s">
        <v>1736</v>
      </c>
      <c r="I265" s="3">
        <v>696</v>
      </c>
      <c r="J265" s="3" t="s">
        <v>105</v>
      </c>
      <c r="K265" s="3" t="s">
        <v>666</v>
      </c>
      <c r="M265" s="3">
        <v>15</v>
      </c>
    </row>
    <row r="266" customHeight="1" spans="1:13">
      <c r="A266" s="3" t="s">
        <v>2854</v>
      </c>
      <c r="D266" s="163"/>
      <c r="E266" s="91" t="s">
        <v>3450</v>
      </c>
      <c r="F266" s="3">
        <v>1990</v>
      </c>
      <c r="G266" s="3" t="s">
        <v>3281</v>
      </c>
      <c r="H266" s="3" t="s">
        <v>3451</v>
      </c>
      <c r="I266" s="3">
        <v>39</v>
      </c>
      <c r="J266" s="3" t="s">
        <v>3283</v>
      </c>
      <c r="K266" s="3" t="s">
        <v>72</v>
      </c>
      <c r="M266" s="3">
        <v>15</v>
      </c>
    </row>
    <row r="267" customHeight="1" spans="1:13">
      <c r="A267" s="3" t="s">
        <v>2854</v>
      </c>
      <c r="D267" s="163"/>
      <c r="E267" s="91" t="s">
        <v>3452</v>
      </c>
      <c r="F267" s="3">
        <v>1990</v>
      </c>
      <c r="G267" s="3" t="s">
        <v>3281</v>
      </c>
      <c r="H267" s="3" t="s">
        <v>3451</v>
      </c>
      <c r="I267" s="3">
        <v>39</v>
      </c>
      <c r="J267" s="3" t="s">
        <v>3283</v>
      </c>
      <c r="K267" s="3" t="s">
        <v>72</v>
      </c>
      <c r="M267" s="3">
        <v>15</v>
      </c>
    </row>
    <row r="268" customHeight="1" spans="1:13">
      <c r="A268" s="3" t="s">
        <v>2854</v>
      </c>
      <c r="D268" s="163"/>
      <c r="E268" s="91" t="s">
        <v>3453</v>
      </c>
      <c r="F268" s="3">
        <v>1990</v>
      </c>
      <c r="G268" s="3" t="s">
        <v>3281</v>
      </c>
      <c r="H268" s="3" t="s">
        <v>3451</v>
      </c>
      <c r="I268" s="3">
        <v>39</v>
      </c>
      <c r="J268" s="3" t="s">
        <v>3283</v>
      </c>
      <c r="K268" s="3" t="s">
        <v>72</v>
      </c>
      <c r="M268" s="3">
        <v>15</v>
      </c>
    </row>
    <row r="269" customHeight="1" spans="1:13">
      <c r="A269" s="3" t="s">
        <v>2854</v>
      </c>
      <c r="D269" s="163"/>
      <c r="E269" s="91" t="s">
        <v>3454</v>
      </c>
      <c r="F269" s="3">
        <v>1990</v>
      </c>
      <c r="G269" s="3" t="s">
        <v>3281</v>
      </c>
      <c r="H269" s="3" t="s">
        <v>3451</v>
      </c>
      <c r="I269" s="3">
        <v>39</v>
      </c>
      <c r="J269" s="3" t="s">
        <v>3283</v>
      </c>
      <c r="K269" s="3" t="s">
        <v>72</v>
      </c>
      <c r="M269" s="3">
        <v>15</v>
      </c>
    </row>
    <row r="270" customHeight="1" spans="1:13">
      <c r="A270" s="3" t="s">
        <v>2854</v>
      </c>
      <c r="D270" s="163"/>
      <c r="E270" s="91" t="s">
        <v>3455</v>
      </c>
      <c r="F270" s="3">
        <v>1989</v>
      </c>
      <c r="G270" s="3" t="s">
        <v>330</v>
      </c>
      <c r="H270" s="3" t="s">
        <v>997</v>
      </c>
      <c r="I270" s="3" t="s">
        <v>1213</v>
      </c>
      <c r="J270" s="3" t="s">
        <v>105</v>
      </c>
      <c r="K270" s="3" t="s">
        <v>72</v>
      </c>
      <c r="M270" s="3">
        <v>15</v>
      </c>
    </row>
    <row r="271" customHeight="1" spans="1:13">
      <c r="A271" s="3" t="s">
        <v>2854</v>
      </c>
      <c r="D271" s="163"/>
      <c r="E271" s="91" t="s">
        <v>3456</v>
      </c>
      <c r="F271" s="3">
        <v>1989</v>
      </c>
      <c r="G271" s="3" t="s">
        <v>330</v>
      </c>
      <c r="H271" s="3" t="s">
        <v>997</v>
      </c>
      <c r="I271" s="3" t="s">
        <v>1213</v>
      </c>
      <c r="J271" s="3" t="s">
        <v>105</v>
      </c>
      <c r="K271" s="3" t="s">
        <v>72</v>
      </c>
      <c r="M271" s="3">
        <v>15</v>
      </c>
    </row>
    <row r="272" customHeight="1" spans="1:13">
      <c r="A272" s="162" t="e">
        <f t="shared" ref="A272:A275" si="20">A271+1</f>
        <v>#VALUE!</v>
      </c>
      <c r="B272" s="3"/>
      <c r="C272" s="3"/>
      <c r="D272" s="91" t="s">
        <v>21</v>
      </c>
      <c r="E272" s="91" t="s">
        <v>3457</v>
      </c>
      <c r="F272" s="66">
        <v>2020</v>
      </c>
      <c r="G272" s="130" t="s">
        <v>3288</v>
      </c>
      <c r="H272" s="121" t="s">
        <v>3458</v>
      </c>
      <c r="I272" s="66" t="s">
        <v>3459</v>
      </c>
      <c r="J272" s="66" t="s">
        <v>3291</v>
      </c>
      <c r="K272" s="130" t="s">
        <v>72</v>
      </c>
      <c r="M272" s="3">
        <v>16</v>
      </c>
    </row>
    <row r="273" customHeight="1" spans="1:13">
      <c r="A273" s="162" t="e">
        <f t="shared" si="20"/>
        <v>#VALUE!</v>
      </c>
      <c r="B273" s="3"/>
      <c r="C273" s="3"/>
      <c r="D273" s="91" t="s">
        <v>21</v>
      </c>
      <c r="E273" s="91" t="s">
        <v>833</v>
      </c>
      <c r="F273" s="66">
        <v>2020</v>
      </c>
      <c r="G273" s="130" t="s">
        <v>834</v>
      </c>
      <c r="H273" s="121" t="s">
        <v>835</v>
      </c>
      <c r="I273" s="66">
        <v>20</v>
      </c>
      <c r="J273" s="88"/>
      <c r="K273" s="130" t="s">
        <v>25</v>
      </c>
      <c r="M273" s="3">
        <v>20</v>
      </c>
    </row>
    <row r="274" customHeight="1" spans="1:13">
      <c r="A274" s="162" t="e">
        <f t="shared" si="20"/>
        <v>#VALUE!</v>
      </c>
      <c r="B274" s="3"/>
      <c r="C274" s="3"/>
      <c r="D274" s="91" t="s">
        <v>21</v>
      </c>
      <c r="E274" s="91" t="s">
        <v>836</v>
      </c>
      <c r="F274" s="63">
        <v>2020</v>
      </c>
      <c r="G274" s="63" t="s">
        <v>837</v>
      </c>
      <c r="H274" s="63" t="s">
        <v>838</v>
      </c>
      <c r="I274" s="63">
        <v>10</v>
      </c>
      <c r="J274" s="63" t="s">
        <v>839</v>
      </c>
      <c r="K274" s="63" t="s">
        <v>25</v>
      </c>
      <c r="M274" s="3">
        <v>20</v>
      </c>
    </row>
    <row r="275" customHeight="1" spans="1:13">
      <c r="A275" s="162" t="e">
        <f t="shared" si="20"/>
        <v>#VALUE!</v>
      </c>
      <c r="B275" s="3"/>
      <c r="C275" s="3"/>
      <c r="D275" s="91" t="s">
        <v>161</v>
      </c>
      <c r="E275" s="91" t="s">
        <v>840</v>
      </c>
      <c r="F275" s="66">
        <v>2020</v>
      </c>
      <c r="G275" s="130" t="s">
        <v>837</v>
      </c>
      <c r="H275" s="121" t="s">
        <v>841</v>
      </c>
      <c r="I275" s="66">
        <v>6</v>
      </c>
      <c r="J275" s="130" t="s">
        <v>842</v>
      </c>
      <c r="K275" s="66" t="s">
        <v>25</v>
      </c>
      <c r="M275" s="3">
        <v>20</v>
      </c>
    </row>
    <row r="276" customHeight="1" spans="1:13">
      <c r="A276" s="162" t="e">
        <f>'Drop 1 Baseball'!A4+1</f>
        <v>#VALUE!</v>
      </c>
      <c r="B276" s="3"/>
      <c r="C276" s="3"/>
      <c r="D276" s="91" t="s">
        <v>21</v>
      </c>
      <c r="E276" s="91" t="s">
        <v>843</v>
      </c>
      <c r="F276" s="66">
        <v>2020</v>
      </c>
      <c r="G276" s="130" t="s">
        <v>844</v>
      </c>
      <c r="H276" s="121" t="s">
        <v>845</v>
      </c>
      <c r="I276" s="66">
        <v>398</v>
      </c>
      <c r="J276" s="66" t="s">
        <v>234</v>
      </c>
      <c r="K276" s="130" t="s">
        <v>72</v>
      </c>
      <c r="M276" s="3">
        <v>20</v>
      </c>
    </row>
    <row r="277" customHeight="1" spans="1:13">
      <c r="A277" s="162" t="e">
        <f t="shared" ref="A277:A298" si="21">A276+1</f>
        <v>#VALUE!</v>
      </c>
      <c r="B277" s="3"/>
      <c r="C277" s="3"/>
      <c r="D277" s="91" t="s">
        <v>161</v>
      </c>
      <c r="E277" s="91" t="s">
        <v>846</v>
      </c>
      <c r="F277" s="66">
        <v>2019</v>
      </c>
      <c r="G277" s="130" t="s">
        <v>844</v>
      </c>
      <c r="H277" s="121" t="s">
        <v>847</v>
      </c>
      <c r="I277" s="66">
        <v>210</v>
      </c>
      <c r="J277" s="88"/>
      <c r="K277" s="130" t="s">
        <v>25</v>
      </c>
      <c r="M277" s="3">
        <v>20</v>
      </c>
    </row>
    <row r="278" customHeight="1" spans="1:13">
      <c r="A278" s="162" t="e">
        <f t="shared" si="21"/>
        <v>#VALUE!</v>
      </c>
      <c r="B278" s="3"/>
      <c r="C278" s="3"/>
      <c r="D278" s="91" t="s">
        <v>21</v>
      </c>
      <c r="E278" s="91" t="s">
        <v>848</v>
      </c>
      <c r="F278" s="66">
        <v>2020</v>
      </c>
      <c r="G278" s="130" t="s">
        <v>849</v>
      </c>
      <c r="H278" s="121" t="s">
        <v>850</v>
      </c>
      <c r="I278" s="66">
        <v>1</v>
      </c>
      <c r="J278" s="249" t="s">
        <v>851</v>
      </c>
      <c r="K278" s="130" t="s">
        <v>25</v>
      </c>
      <c r="M278" s="3">
        <v>20</v>
      </c>
    </row>
    <row r="279" customHeight="1" spans="1:13">
      <c r="A279" s="162" t="e">
        <f t="shared" si="21"/>
        <v>#VALUE!</v>
      </c>
      <c r="B279" s="3"/>
      <c r="C279" s="3"/>
      <c r="D279" s="91" t="s">
        <v>21</v>
      </c>
      <c r="E279" s="91" t="s">
        <v>852</v>
      </c>
      <c r="F279" s="63">
        <v>2020</v>
      </c>
      <c r="G279" s="67" t="s">
        <v>853</v>
      </c>
      <c r="H279" s="123" t="s">
        <v>854</v>
      </c>
      <c r="I279" s="63">
        <v>222</v>
      </c>
      <c r="J279" s="62"/>
      <c r="K279" s="67" t="s">
        <v>25</v>
      </c>
      <c r="M279" s="3">
        <v>20</v>
      </c>
    </row>
    <row r="280" customHeight="1" spans="1:13">
      <c r="A280" s="162" t="e">
        <f t="shared" si="21"/>
        <v>#VALUE!</v>
      </c>
      <c r="B280" s="3"/>
      <c r="C280" s="3"/>
      <c r="D280" s="91" t="s">
        <v>21</v>
      </c>
      <c r="E280" s="91" t="s">
        <v>855</v>
      </c>
      <c r="F280" s="66">
        <v>2020</v>
      </c>
      <c r="G280" s="130" t="s">
        <v>853</v>
      </c>
      <c r="H280" s="121" t="s">
        <v>856</v>
      </c>
      <c r="I280" s="243">
        <v>181</v>
      </c>
      <c r="J280" s="251" t="s">
        <v>857</v>
      </c>
      <c r="K280" s="130" t="s">
        <v>30</v>
      </c>
      <c r="M280" s="3">
        <v>20</v>
      </c>
    </row>
    <row r="281" customHeight="1" spans="1:13">
      <c r="A281" s="162" t="e">
        <f t="shared" si="21"/>
        <v>#VALUE!</v>
      </c>
      <c r="B281" s="3"/>
      <c r="C281" s="3"/>
      <c r="D281" s="91" t="s">
        <v>21</v>
      </c>
      <c r="E281" s="91" t="s">
        <v>858</v>
      </c>
      <c r="F281" s="63">
        <v>2020</v>
      </c>
      <c r="G281" s="67" t="s">
        <v>853</v>
      </c>
      <c r="H281" s="123" t="s">
        <v>859</v>
      </c>
      <c r="I281" s="63">
        <v>209</v>
      </c>
      <c r="J281" s="62"/>
      <c r="K281" s="67" t="s">
        <v>25</v>
      </c>
      <c r="M281" s="3">
        <v>20</v>
      </c>
    </row>
    <row r="282" customHeight="1" spans="1:13">
      <c r="A282" s="162" t="e">
        <f t="shared" si="21"/>
        <v>#VALUE!</v>
      </c>
      <c r="B282" s="3"/>
      <c r="C282" s="3"/>
      <c r="D282" s="91" t="s">
        <v>21</v>
      </c>
      <c r="E282" s="91" t="s">
        <v>860</v>
      </c>
      <c r="F282" s="63">
        <v>2020</v>
      </c>
      <c r="G282" s="67" t="s">
        <v>853</v>
      </c>
      <c r="H282" s="123" t="s">
        <v>859</v>
      </c>
      <c r="I282" s="63">
        <v>209</v>
      </c>
      <c r="J282" s="62"/>
      <c r="K282" s="67" t="s">
        <v>25</v>
      </c>
      <c r="M282" s="3">
        <v>20</v>
      </c>
    </row>
    <row r="283" customHeight="1" spans="1:13">
      <c r="A283" s="162" t="e">
        <f t="shared" si="21"/>
        <v>#VALUE!</v>
      </c>
      <c r="B283" s="3"/>
      <c r="C283" s="3"/>
      <c r="D283" s="91" t="s">
        <v>21</v>
      </c>
      <c r="E283" s="91" t="s">
        <v>861</v>
      </c>
      <c r="F283" s="63">
        <v>2020</v>
      </c>
      <c r="G283" s="67" t="s">
        <v>853</v>
      </c>
      <c r="H283" s="123" t="s">
        <v>859</v>
      </c>
      <c r="I283" s="63">
        <v>209</v>
      </c>
      <c r="J283" s="62"/>
      <c r="K283" s="67" t="s">
        <v>862</v>
      </c>
      <c r="M283" s="3">
        <v>20</v>
      </c>
    </row>
    <row r="284" customHeight="1" spans="1:13">
      <c r="A284" s="162" t="e">
        <f t="shared" si="21"/>
        <v>#VALUE!</v>
      </c>
      <c r="B284" s="3"/>
      <c r="C284" s="3"/>
      <c r="D284" s="91" t="s">
        <v>21</v>
      </c>
      <c r="E284" s="91" t="s">
        <v>863</v>
      </c>
      <c r="F284" s="63">
        <v>2020</v>
      </c>
      <c r="G284" s="67" t="s">
        <v>853</v>
      </c>
      <c r="H284" s="123" t="s">
        <v>859</v>
      </c>
      <c r="I284" s="63">
        <v>209</v>
      </c>
      <c r="J284" s="62"/>
      <c r="K284" s="67" t="s">
        <v>25</v>
      </c>
      <c r="M284" s="3">
        <v>20</v>
      </c>
    </row>
    <row r="285" customHeight="1" spans="1:13">
      <c r="A285" s="162" t="e">
        <f t="shared" si="21"/>
        <v>#VALUE!</v>
      </c>
      <c r="B285" s="3"/>
      <c r="C285" s="3"/>
      <c r="D285" s="91" t="s">
        <v>21</v>
      </c>
      <c r="E285" s="91" t="s">
        <v>864</v>
      </c>
      <c r="F285" s="66">
        <v>2020</v>
      </c>
      <c r="G285" s="130" t="s">
        <v>865</v>
      </c>
      <c r="H285" s="121" t="s">
        <v>866</v>
      </c>
      <c r="I285" s="66">
        <v>58</v>
      </c>
      <c r="J285" s="249" t="s">
        <v>867</v>
      </c>
      <c r="K285" s="130" t="s">
        <v>30</v>
      </c>
      <c r="M285" s="3">
        <v>20</v>
      </c>
    </row>
    <row r="286" customHeight="1" spans="1:13">
      <c r="A286" s="162" t="e">
        <f t="shared" si="21"/>
        <v>#VALUE!</v>
      </c>
      <c r="B286" s="3"/>
      <c r="C286" s="3"/>
      <c r="D286" s="91" t="s">
        <v>21</v>
      </c>
      <c r="E286" s="91" t="s">
        <v>868</v>
      </c>
      <c r="F286" s="66">
        <v>2020</v>
      </c>
      <c r="G286" s="130" t="s">
        <v>865</v>
      </c>
      <c r="H286" s="121" t="s">
        <v>835</v>
      </c>
      <c r="I286" s="66">
        <v>8</v>
      </c>
      <c r="J286" s="66" t="s">
        <v>869</v>
      </c>
      <c r="K286" s="130" t="s">
        <v>30</v>
      </c>
      <c r="M286" s="3">
        <v>20</v>
      </c>
    </row>
    <row r="287" customHeight="1" spans="1:18">
      <c r="A287" s="162" t="e">
        <f t="shared" si="21"/>
        <v>#VALUE!</v>
      </c>
      <c r="B287" s="3"/>
      <c r="C287" s="3"/>
      <c r="D287" s="91" t="s">
        <v>21</v>
      </c>
      <c r="E287" s="91" t="s">
        <v>870</v>
      </c>
      <c r="F287" s="66">
        <v>2020</v>
      </c>
      <c r="G287" s="130" t="s">
        <v>871</v>
      </c>
      <c r="H287" s="121" t="s">
        <v>835</v>
      </c>
      <c r="I287" s="66">
        <v>361</v>
      </c>
      <c r="J287" s="88"/>
      <c r="K287" s="130" t="s">
        <v>30</v>
      </c>
      <c r="M287" s="66">
        <v>20</v>
      </c>
      <c r="N287" s="130"/>
      <c r="O287" s="121"/>
      <c r="P287" s="66"/>
      <c r="Q287" s="88"/>
      <c r="R287" s="130"/>
    </row>
    <row r="288" customHeight="1" spans="1:13">
      <c r="A288" s="162" t="e">
        <f t="shared" si="21"/>
        <v>#VALUE!</v>
      </c>
      <c r="B288" s="3"/>
      <c r="C288" s="3"/>
      <c r="D288" s="91" t="s">
        <v>21</v>
      </c>
      <c r="E288" s="91" t="s">
        <v>872</v>
      </c>
      <c r="F288" s="66">
        <v>2020</v>
      </c>
      <c r="G288" s="130" t="s">
        <v>871</v>
      </c>
      <c r="H288" s="121" t="s">
        <v>873</v>
      </c>
      <c r="I288" s="66">
        <v>362</v>
      </c>
      <c r="J288" s="66" t="s">
        <v>874</v>
      </c>
      <c r="K288" s="130" t="s">
        <v>25</v>
      </c>
      <c r="M288" s="3">
        <v>20</v>
      </c>
    </row>
    <row r="289" customHeight="1" spans="1:13">
      <c r="A289" s="162" t="e">
        <f t="shared" si="21"/>
        <v>#VALUE!</v>
      </c>
      <c r="B289" s="3"/>
      <c r="C289" s="3"/>
      <c r="D289" s="91" t="s">
        <v>21</v>
      </c>
      <c r="E289" s="91" t="s">
        <v>875</v>
      </c>
      <c r="F289" s="66">
        <v>2020</v>
      </c>
      <c r="G289" s="130" t="s">
        <v>876</v>
      </c>
      <c r="H289" s="121" t="s">
        <v>877</v>
      </c>
      <c r="I289" s="3">
        <v>363</v>
      </c>
      <c r="J289" s="66" t="s">
        <v>234</v>
      </c>
      <c r="K289" s="130" t="s">
        <v>25</v>
      </c>
      <c r="M289" s="3">
        <v>20</v>
      </c>
    </row>
    <row r="290" customHeight="1" spans="1:13">
      <c r="A290" s="162" t="e">
        <f t="shared" si="21"/>
        <v>#VALUE!</v>
      </c>
      <c r="B290" s="3"/>
      <c r="C290" s="3"/>
      <c r="D290" s="91" t="s">
        <v>21</v>
      </c>
      <c r="E290" s="91" t="s">
        <v>878</v>
      </c>
      <c r="F290" s="66">
        <v>2020</v>
      </c>
      <c r="G290" s="130" t="s">
        <v>879</v>
      </c>
      <c r="H290" s="121" t="s">
        <v>880</v>
      </c>
      <c r="I290" s="5" t="s">
        <v>881</v>
      </c>
      <c r="J290" s="5" t="s">
        <v>882</v>
      </c>
      <c r="K290" s="130" t="s">
        <v>25</v>
      </c>
      <c r="M290" s="3">
        <v>20</v>
      </c>
    </row>
    <row r="291" customHeight="1" spans="1:13">
      <c r="A291" s="162" t="e">
        <f t="shared" si="21"/>
        <v>#VALUE!</v>
      </c>
      <c r="B291" s="3"/>
      <c r="C291" s="3"/>
      <c r="D291" s="91" t="s">
        <v>66</v>
      </c>
      <c r="E291" s="91" t="s">
        <v>883</v>
      </c>
      <c r="F291" s="59">
        <v>2020</v>
      </c>
      <c r="G291" s="59" t="s">
        <v>884</v>
      </c>
      <c r="H291" s="59" t="s">
        <v>885</v>
      </c>
      <c r="I291" s="59">
        <v>135</v>
      </c>
      <c r="J291" s="59" t="s">
        <v>886</v>
      </c>
      <c r="K291" s="59" t="s">
        <v>887</v>
      </c>
      <c r="M291" s="3">
        <v>20</v>
      </c>
    </row>
    <row r="292" customHeight="1" spans="1:13">
      <c r="A292" s="162" t="e">
        <f t="shared" si="21"/>
        <v>#VALUE!</v>
      </c>
      <c r="B292" s="3"/>
      <c r="C292" s="3"/>
      <c r="D292" s="91" t="s">
        <v>21</v>
      </c>
      <c r="E292" s="3">
        <v>56552819</v>
      </c>
      <c r="F292" s="3">
        <v>2020</v>
      </c>
      <c r="G292" s="3" t="s">
        <v>786</v>
      </c>
      <c r="H292" s="3" t="s">
        <v>888</v>
      </c>
      <c r="I292" s="3">
        <v>205</v>
      </c>
      <c r="J292" s="3" t="s">
        <v>889</v>
      </c>
      <c r="K292" s="3" t="s">
        <v>25</v>
      </c>
      <c r="M292" s="3">
        <v>20</v>
      </c>
    </row>
    <row r="293" customHeight="1" spans="1:13">
      <c r="A293" s="162" t="e">
        <f t="shared" si="21"/>
        <v>#VALUE!</v>
      </c>
      <c r="B293" s="3"/>
      <c r="C293" s="3"/>
      <c r="D293" s="91" t="s">
        <v>21</v>
      </c>
      <c r="E293" s="91" t="s">
        <v>890</v>
      </c>
      <c r="F293" s="66">
        <v>2020</v>
      </c>
      <c r="G293" s="66" t="s">
        <v>786</v>
      </c>
      <c r="H293" s="66" t="s">
        <v>891</v>
      </c>
      <c r="I293" s="66">
        <v>301</v>
      </c>
      <c r="J293" s="66" t="s">
        <v>889</v>
      </c>
      <c r="K293" s="66" t="s">
        <v>72</v>
      </c>
      <c r="M293" s="3">
        <v>20</v>
      </c>
    </row>
    <row r="294" customHeight="1" spans="1:13">
      <c r="A294" s="162" t="e">
        <f t="shared" si="21"/>
        <v>#VALUE!</v>
      </c>
      <c r="B294" s="3"/>
      <c r="C294" s="3"/>
      <c r="D294" s="91" t="s">
        <v>16</v>
      </c>
      <c r="E294" s="91" t="s">
        <v>892</v>
      </c>
      <c r="F294" s="66">
        <v>2020</v>
      </c>
      <c r="G294" s="66" t="s">
        <v>18</v>
      </c>
      <c r="H294" s="66" t="s">
        <v>893</v>
      </c>
      <c r="I294" s="66">
        <v>41</v>
      </c>
      <c r="J294" s="88"/>
      <c r="K294" s="66" t="s">
        <v>20</v>
      </c>
      <c r="M294" s="3">
        <v>20</v>
      </c>
    </row>
    <row r="295" customHeight="1" spans="1:13">
      <c r="A295" s="162" t="e">
        <f t="shared" si="21"/>
        <v>#VALUE!</v>
      </c>
      <c r="B295" s="3"/>
      <c r="C295" s="3"/>
      <c r="D295" s="91" t="s">
        <v>16</v>
      </c>
      <c r="E295" s="91" t="s">
        <v>894</v>
      </c>
      <c r="F295" s="66">
        <v>2020</v>
      </c>
      <c r="G295" s="66" t="s">
        <v>18</v>
      </c>
      <c r="H295" s="66" t="s">
        <v>895</v>
      </c>
      <c r="I295" s="66">
        <v>91</v>
      </c>
      <c r="J295" s="88"/>
      <c r="K295" s="66" t="s">
        <v>20</v>
      </c>
      <c r="M295" s="3">
        <v>20</v>
      </c>
    </row>
    <row r="296" customHeight="1" spans="1:13">
      <c r="A296" s="162" t="e">
        <f t="shared" si="21"/>
        <v>#VALUE!</v>
      </c>
      <c r="B296" s="3"/>
      <c r="C296" s="3"/>
      <c r="D296" s="91" t="s">
        <v>21</v>
      </c>
      <c r="E296" s="91" t="s">
        <v>896</v>
      </c>
      <c r="F296" s="9">
        <v>2020</v>
      </c>
      <c r="G296" s="9" t="s">
        <v>853</v>
      </c>
      <c r="H296" s="9" t="s">
        <v>897</v>
      </c>
      <c r="I296" s="9">
        <v>128</v>
      </c>
      <c r="J296" s="9" t="s">
        <v>898</v>
      </c>
      <c r="K296" s="9" t="s">
        <v>30</v>
      </c>
      <c r="M296" s="3">
        <v>20</v>
      </c>
    </row>
    <row r="297" customHeight="1" spans="1:13">
      <c r="A297" s="162" t="e">
        <f t="shared" si="21"/>
        <v>#VALUE!</v>
      </c>
      <c r="B297" s="3"/>
      <c r="C297" s="3"/>
      <c r="D297" s="91" t="s">
        <v>21</v>
      </c>
      <c r="E297" s="91" t="s">
        <v>899</v>
      </c>
      <c r="F297" s="66">
        <v>2020</v>
      </c>
      <c r="G297" s="66" t="s">
        <v>786</v>
      </c>
      <c r="H297" s="66" t="s">
        <v>900</v>
      </c>
      <c r="I297" s="66">
        <v>13</v>
      </c>
      <c r="J297" s="66" t="s">
        <v>901</v>
      </c>
      <c r="K297" s="66" t="s">
        <v>30</v>
      </c>
      <c r="M297" s="3">
        <v>20</v>
      </c>
    </row>
    <row r="298" customHeight="1" spans="1:13">
      <c r="A298" s="162" t="e">
        <f t="shared" si="21"/>
        <v>#VALUE!</v>
      </c>
      <c r="B298" s="3"/>
      <c r="C298" s="3"/>
      <c r="D298" s="91" t="s">
        <v>21</v>
      </c>
      <c r="E298" s="91" t="s">
        <v>902</v>
      </c>
      <c r="F298" s="59">
        <v>2020</v>
      </c>
      <c r="G298" s="59" t="s">
        <v>884</v>
      </c>
      <c r="H298" s="59" t="s">
        <v>903</v>
      </c>
      <c r="I298" s="59">
        <v>266</v>
      </c>
      <c r="J298" s="59" t="s">
        <v>898</v>
      </c>
      <c r="K298" s="59" t="s">
        <v>30</v>
      </c>
      <c r="M298" s="3">
        <v>20</v>
      </c>
    </row>
    <row r="299" customHeight="1" spans="1:13">
      <c r="A299" s="162" t="e">
        <f>'Drop 1 BBALL'!A163+1</f>
        <v>#VALUE!</v>
      </c>
      <c r="B299" s="3"/>
      <c r="C299" s="3"/>
      <c r="D299" s="91" t="s">
        <v>21</v>
      </c>
      <c r="E299" s="91" t="s">
        <v>904</v>
      </c>
      <c r="F299" s="66">
        <v>2012</v>
      </c>
      <c r="G299" s="66" t="s">
        <v>905</v>
      </c>
      <c r="H299" s="130" t="s">
        <v>906</v>
      </c>
      <c r="I299" s="66">
        <v>232</v>
      </c>
      <c r="J299" s="66" t="s">
        <v>907</v>
      </c>
      <c r="K299" s="66" t="s">
        <v>25</v>
      </c>
      <c r="M299" s="3">
        <v>20</v>
      </c>
    </row>
    <row r="300" customHeight="1" spans="1:13">
      <c r="A300" s="162" t="e">
        <f>A299+1</f>
        <v>#VALUE!</v>
      </c>
      <c r="B300" s="3"/>
      <c r="C300" s="3"/>
      <c r="D300" s="91" t="s">
        <v>21</v>
      </c>
      <c r="E300" s="91" t="s">
        <v>908</v>
      </c>
      <c r="F300" s="66">
        <v>2020</v>
      </c>
      <c r="G300" s="66" t="s">
        <v>909</v>
      </c>
      <c r="H300" s="130" t="s">
        <v>835</v>
      </c>
      <c r="I300" s="66">
        <v>8</v>
      </c>
      <c r="J300" s="66" t="s">
        <v>869</v>
      </c>
      <c r="K300" s="66" t="s">
        <v>30</v>
      </c>
      <c r="M300" s="3">
        <v>20</v>
      </c>
    </row>
    <row r="301" customHeight="1" spans="1:13">
      <c r="A301" s="162">
        <f>'Drop 1 Baseball'!A10+1</f>
        <v>12413</v>
      </c>
      <c r="B301" s="3"/>
      <c r="C301" s="3"/>
      <c r="D301" s="91" t="s">
        <v>21</v>
      </c>
      <c r="E301" s="91" t="s">
        <v>910</v>
      </c>
      <c r="F301" s="66">
        <v>2020</v>
      </c>
      <c r="G301" s="66" t="s">
        <v>911</v>
      </c>
      <c r="H301" s="130" t="s">
        <v>912</v>
      </c>
      <c r="I301" s="66" t="s">
        <v>913</v>
      </c>
      <c r="J301" s="66" t="s">
        <v>914</v>
      </c>
      <c r="K301" s="66" t="s">
        <v>30</v>
      </c>
      <c r="M301" s="3">
        <v>20</v>
      </c>
    </row>
    <row r="302" customHeight="1" spans="1:13">
      <c r="A302" s="162">
        <f t="shared" ref="A302:A319" si="22">A301+1</f>
        <v>12414</v>
      </c>
      <c r="B302" s="3"/>
      <c r="C302" s="3"/>
      <c r="D302" s="91" t="s">
        <v>21</v>
      </c>
      <c r="E302" s="91" t="s">
        <v>915</v>
      </c>
      <c r="F302" s="66">
        <v>2020</v>
      </c>
      <c r="G302" s="66" t="s">
        <v>905</v>
      </c>
      <c r="H302" s="130" t="s">
        <v>859</v>
      </c>
      <c r="I302" s="66">
        <v>10</v>
      </c>
      <c r="J302" s="66" t="s">
        <v>901</v>
      </c>
      <c r="K302" s="66" t="s">
        <v>25</v>
      </c>
      <c r="M302" s="3">
        <v>20</v>
      </c>
    </row>
    <row r="303" customHeight="1" spans="1:13">
      <c r="A303" s="162">
        <f t="shared" si="22"/>
        <v>12415</v>
      </c>
      <c r="B303" s="3"/>
      <c r="C303" s="3"/>
      <c r="D303" s="91" t="s">
        <v>21</v>
      </c>
      <c r="E303" s="91" t="s">
        <v>916</v>
      </c>
      <c r="F303" s="33">
        <v>2020</v>
      </c>
      <c r="G303" s="33" t="s">
        <v>853</v>
      </c>
      <c r="H303" s="33" t="s">
        <v>917</v>
      </c>
      <c r="I303" s="33">
        <v>219</v>
      </c>
      <c r="J303" s="33" t="s">
        <v>898</v>
      </c>
      <c r="K303" s="33" t="s">
        <v>30</v>
      </c>
      <c r="M303" s="3">
        <v>20</v>
      </c>
    </row>
    <row r="304" customHeight="1" spans="1:13">
      <c r="A304" s="162">
        <f t="shared" si="22"/>
        <v>12416</v>
      </c>
      <c r="B304" s="3"/>
      <c r="C304" s="3"/>
      <c r="D304" s="91" t="s">
        <v>21</v>
      </c>
      <c r="E304" s="91" t="s">
        <v>918</v>
      </c>
      <c r="F304" s="33">
        <v>2020</v>
      </c>
      <c r="G304" s="33" t="s">
        <v>853</v>
      </c>
      <c r="H304" s="33" t="s">
        <v>919</v>
      </c>
      <c r="I304" s="33">
        <v>66</v>
      </c>
      <c r="J304" s="33" t="s">
        <v>920</v>
      </c>
      <c r="K304" s="33" t="s">
        <v>30</v>
      </c>
      <c r="M304" s="3">
        <v>20</v>
      </c>
    </row>
    <row r="305" customHeight="1" spans="1:13">
      <c r="A305" s="162">
        <f t="shared" si="22"/>
        <v>12417</v>
      </c>
      <c r="B305" s="3"/>
      <c r="C305" s="3"/>
      <c r="D305" s="91" t="s">
        <v>21</v>
      </c>
      <c r="E305" s="91" t="s">
        <v>921</v>
      </c>
      <c r="F305" s="66">
        <v>2020</v>
      </c>
      <c r="G305" s="66" t="s">
        <v>786</v>
      </c>
      <c r="H305" s="66" t="s">
        <v>922</v>
      </c>
      <c r="I305" s="66">
        <v>124</v>
      </c>
      <c r="J305" s="88"/>
      <c r="K305" s="66" t="s">
        <v>862</v>
      </c>
      <c r="M305" s="3">
        <v>20</v>
      </c>
    </row>
    <row r="306" customHeight="1" spans="1:13">
      <c r="A306" s="162">
        <f t="shared" si="22"/>
        <v>12418</v>
      </c>
      <c r="B306" s="3"/>
      <c r="C306" s="3"/>
      <c r="D306" s="91" t="s">
        <v>21</v>
      </c>
      <c r="E306" s="91" t="s">
        <v>923</v>
      </c>
      <c r="F306" s="66">
        <v>2020</v>
      </c>
      <c r="G306" s="66" t="s">
        <v>786</v>
      </c>
      <c r="H306" s="66" t="s">
        <v>922</v>
      </c>
      <c r="I306" s="66">
        <v>124</v>
      </c>
      <c r="J306" s="88"/>
      <c r="K306" s="66" t="s">
        <v>862</v>
      </c>
      <c r="M306" s="3">
        <v>20</v>
      </c>
    </row>
    <row r="307" customHeight="1" spans="1:13">
      <c r="A307" s="162">
        <f t="shared" si="22"/>
        <v>12419</v>
      </c>
      <c r="B307" s="3"/>
      <c r="C307" s="3"/>
      <c r="D307" s="91" t="s">
        <v>21</v>
      </c>
      <c r="E307" s="91" t="s">
        <v>924</v>
      </c>
      <c r="F307" s="33">
        <v>2020</v>
      </c>
      <c r="G307" s="33" t="s">
        <v>786</v>
      </c>
      <c r="H307" s="33" t="s">
        <v>925</v>
      </c>
      <c r="I307" s="33">
        <v>333</v>
      </c>
      <c r="J307" s="33" t="s">
        <v>898</v>
      </c>
      <c r="K307" s="33" t="s">
        <v>862</v>
      </c>
      <c r="M307" s="3">
        <v>20</v>
      </c>
    </row>
    <row r="308" customHeight="1" spans="1:13">
      <c r="A308" s="162">
        <f t="shared" si="22"/>
        <v>12420</v>
      </c>
      <c r="B308" s="3"/>
      <c r="C308" s="3"/>
      <c r="D308" s="91" t="s">
        <v>21</v>
      </c>
      <c r="E308" s="91" t="s">
        <v>926</v>
      </c>
      <c r="F308" s="33">
        <v>2020</v>
      </c>
      <c r="G308" s="33" t="s">
        <v>786</v>
      </c>
      <c r="H308" s="33" t="s">
        <v>927</v>
      </c>
      <c r="I308" s="33">
        <v>332</v>
      </c>
      <c r="J308" s="35"/>
      <c r="K308" s="33" t="s">
        <v>862</v>
      </c>
      <c r="M308" s="3">
        <v>20</v>
      </c>
    </row>
    <row r="309" customHeight="1" spans="1:13">
      <c r="A309" s="162">
        <f t="shared" si="22"/>
        <v>12421</v>
      </c>
      <c r="B309" s="3"/>
      <c r="C309" s="3"/>
      <c r="D309" s="91" t="s">
        <v>21</v>
      </c>
      <c r="E309" s="91" t="s">
        <v>928</v>
      </c>
      <c r="F309" s="9">
        <v>2020</v>
      </c>
      <c r="G309" s="9" t="s">
        <v>853</v>
      </c>
      <c r="H309" s="9" t="s">
        <v>929</v>
      </c>
      <c r="I309" s="9">
        <v>169</v>
      </c>
      <c r="J309" s="9" t="s">
        <v>857</v>
      </c>
      <c r="K309" s="9" t="s">
        <v>30</v>
      </c>
      <c r="M309" s="3">
        <v>20</v>
      </c>
    </row>
    <row r="310" customHeight="1" spans="1:13">
      <c r="A310" s="162">
        <f t="shared" si="22"/>
        <v>12422</v>
      </c>
      <c r="B310" s="3"/>
      <c r="C310" s="3"/>
      <c r="D310" s="91" t="s">
        <v>21</v>
      </c>
      <c r="E310" s="91" t="s">
        <v>930</v>
      </c>
      <c r="F310" s="9">
        <v>2020</v>
      </c>
      <c r="G310" s="9" t="s">
        <v>853</v>
      </c>
      <c r="H310" s="9" t="s">
        <v>931</v>
      </c>
      <c r="I310" s="9">
        <v>139</v>
      </c>
      <c r="J310" s="9" t="s">
        <v>932</v>
      </c>
      <c r="K310" s="9" t="s">
        <v>30</v>
      </c>
      <c r="M310" s="3">
        <v>20</v>
      </c>
    </row>
    <row r="311" customHeight="1" spans="1:13">
      <c r="A311" s="162">
        <f t="shared" si="22"/>
        <v>12423</v>
      </c>
      <c r="B311" s="3"/>
      <c r="C311" s="3"/>
      <c r="D311" s="91" t="s">
        <v>21</v>
      </c>
      <c r="E311" s="91" t="s">
        <v>933</v>
      </c>
      <c r="F311" s="3">
        <v>2017</v>
      </c>
      <c r="G311" s="3" t="s">
        <v>934</v>
      </c>
      <c r="H311" s="3" t="s">
        <v>935</v>
      </c>
      <c r="I311" s="3">
        <v>195</v>
      </c>
      <c r="J311" s="3" t="s">
        <v>169</v>
      </c>
      <c r="K311" s="3" t="s">
        <v>72</v>
      </c>
      <c r="M311" s="3">
        <v>20</v>
      </c>
    </row>
    <row r="312" customHeight="1" spans="1:13">
      <c r="A312" s="162">
        <f t="shared" si="22"/>
        <v>12424</v>
      </c>
      <c r="B312" s="3"/>
      <c r="C312" s="3"/>
      <c r="D312" s="91" t="s">
        <v>21</v>
      </c>
      <c r="E312" s="91" t="s">
        <v>936</v>
      </c>
      <c r="F312" s="3">
        <v>2017</v>
      </c>
      <c r="G312" s="3" t="s">
        <v>934</v>
      </c>
      <c r="H312" s="3" t="s">
        <v>935</v>
      </c>
      <c r="I312" s="3">
        <v>195</v>
      </c>
      <c r="J312" s="3" t="s">
        <v>169</v>
      </c>
      <c r="K312" s="3" t="s">
        <v>72</v>
      </c>
      <c r="M312" s="3">
        <v>20</v>
      </c>
    </row>
    <row r="313" customHeight="1" spans="1:13">
      <c r="A313" s="162">
        <f t="shared" si="22"/>
        <v>12425</v>
      </c>
      <c r="B313" s="3"/>
      <c r="C313" s="3"/>
      <c r="D313" s="91" t="s">
        <v>21</v>
      </c>
      <c r="E313" s="91" t="s">
        <v>937</v>
      </c>
      <c r="F313" s="3">
        <v>2017</v>
      </c>
      <c r="G313" s="3" t="s">
        <v>934</v>
      </c>
      <c r="H313" s="3" t="s">
        <v>938</v>
      </c>
      <c r="I313" s="3" t="s">
        <v>939</v>
      </c>
      <c r="J313" s="3" t="s">
        <v>940</v>
      </c>
      <c r="K313" s="3" t="s">
        <v>72</v>
      </c>
      <c r="M313" s="3">
        <v>20</v>
      </c>
    </row>
    <row r="314" customHeight="1" spans="1:13">
      <c r="A314" s="162">
        <f t="shared" si="22"/>
        <v>12426</v>
      </c>
      <c r="B314" s="3"/>
      <c r="C314" s="3"/>
      <c r="D314" s="91" t="s">
        <v>16</v>
      </c>
      <c r="E314" s="91" t="s">
        <v>941</v>
      </c>
      <c r="F314" s="3">
        <v>2020</v>
      </c>
      <c r="G314" s="3" t="s">
        <v>119</v>
      </c>
      <c r="H314" s="3" t="s">
        <v>895</v>
      </c>
      <c r="I314" s="3" t="s">
        <v>942</v>
      </c>
      <c r="J314" s="3" t="s">
        <v>943</v>
      </c>
      <c r="K314" s="3" t="s">
        <v>20</v>
      </c>
      <c r="M314" s="3">
        <v>20</v>
      </c>
    </row>
    <row r="315" customHeight="1" spans="1:13">
      <c r="A315" s="162">
        <f t="shared" si="22"/>
        <v>12427</v>
      </c>
      <c r="B315" s="3"/>
      <c r="C315" s="3"/>
      <c r="D315" s="91" t="s">
        <v>16</v>
      </c>
      <c r="E315" s="91" t="s">
        <v>944</v>
      </c>
      <c r="F315" s="3">
        <v>2021</v>
      </c>
      <c r="G315" s="3" t="s">
        <v>945</v>
      </c>
      <c r="H315" s="3" t="s">
        <v>946</v>
      </c>
      <c r="I315" s="3">
        <v>140</v>
      </c>
      <c r="J315" s="3" t="s">
        <v>947</v>
      </c>
      <c r="K315" s="3" t="s">
        <v>60</v>
      </c>
      <c r="M315" s="3">
        <v>20</v>
      </c>
    </row>
    <row r="316" customHeight="1" spans="1:13">
      <c r="A316" s="162">
        <f t="shared" si="22"/>
        <v>12428</v>
      </c>
      <c r="B316" s="140"/>
      <c r="C316" s="140"/>
      <c r="D316" s="144" t="s">
        <v>21</v>
      </c>
      <c r="E316" s="144" t="s">
        <v>948</v>
      </c>
      <c r="F316" s="140">
        <v>2020</v>
      </c>
      <c r="G316" s="140" t="s">
        <v>65</v>
      </c>
      <c r="H316" s="140" t="s">
        <v>859</v>
      </c>
      <c r="I316" s="140">
        <v>313</v>
      </c>
      <c r="J316" s="140"/>
      <c r="K316" s="140" t="s">
        <v>25</v>
      </c>
      <c r="M316" s="3">
        <v>20</v>
      </c>
    </row>
    <row r="317" customHeight="1" spans="1:13">
      <c r="A317" s="162">
        <f t="shared" si="22"/>
        <v>12429</v>
      </c>
      <c r="B317" s="140"/>
      <c r="C317" s="140"/>
      <c r="D317" s="144" t="s">
        <v>21</v>
      </c>
      <c r="E317" s="144" t="s">
        <v>949</v>
      </c>
      <c r="F317" s="140">
        <v>2020</v>
      </c>
      <c r="G317" s="140" t="s">
        <v>945</v>
      </c>
      <c r="H317" s="140" t="s">
        <v>950</v>
      </c>
      <c r="I317" s="140">
        <v>6</v>
      </c>
      <c r="J317" s="140" t="s">
        <v>951</v>
      </c>
      <c r="K317" s="140" t="s">
        <v>25</v>
      </c>
      <c r="M317" s="3">
        <v>20</v>
      </c>
    </row>
    <row r="318" customHeight="1" spans="1:13">
      <c r="A318" s="162">
        <f t="shared" si="22"/>
        <v>12430</v>
      </c>
      <c r="B318" s="140"/>
      <c r="C318" s="140"/>
      <c r="D318" s="253" t="s">
        <v>21</v>
      </c>
      <c r="E318" s="253" t="s">
        <v>952</v>
      </c>
      <c r="F318" s="239">
        <v>2020</v>
      </c>
      <c r="G318" s="240" t="s">
        <v>65</v>
      </c>
      <c r="H318" s="240" t="s">
        <v>950</v>
      </c>
      <c r="I318" s="239">
        <v>302</v>
      </c>
      <c r="J318" s="240" t="s">
        <v>953</v>
      </c>
      <c r="K318" s="240" t="s">
        <v>25</v>
      </c>
      <c r="M318" s="3">
        <v>20</v>
      </c>
    </row>
    <row r="319" customHeight="1" spans="1:13">
      <c r="A319" s="162">
        <f t="shared" si="22"/>
        <v>12431</v>
      </c>
      <c r="B319" s="3"/>
      <c r="C319" s="3"/>
      <c r="D319" s="91" t="s">
        <v>66</v>
      </c>
      <c r="E319" s="3">
        <v>4113785</v>
      </c>
      <c r="F319" s="3">
        <v>2020</v>
      </c>
      <c r="G319" s="3" t="s">
        <v>119</v>
      </c>
      <c r="H319" s="3" t="s">
        <v>927</v>
      </c>
      <c r="K319" s="3" t="s">
        <v>467</v>
      </c>
      <c r="M319" s="3">
        <v>20</v>
      </c>
    </row>
    <row r="320" customHeight="1" spans="1:13">
      <c r="A320" s="162">
        <f>'Drop 1 BBALL'!A299+1</f>
        <v>12002</v>
      </c>
      <c r="B320" s="3"/>
      <c r="C320" s="3"/>
      <c r="D320" s="91" t="s">
        <v>66</v>
      </c>
      <c r="E320" s="3">
        <v>3176700</v>
      </c>
      <c r="F320" s="3">
        <v>2020</v>
      </c>
      <c r="G320" s="3" t="s">
        <v>119</v>
      </c>
      <c r="H320" s="3" t="s">
        <v>927</v>
      </c>
      <c r="K320" s="3" t="s">
        <v>467</v>
      </c>
      <c r="M320" s="3">
        <v>20</v>
      </c>
    </row>
    <row r="321" customHeight="1" spans="1:13">
      <c r="A321" s="162">
        <f t="shared" ref="A321:A324" si="23">A320+1</f>
        <v>12003</v>
      </c>
      <c r="B321" s="3"/>
      <c r="C321" s="3"/>
      <c r="D321" s="91" t="s">
        <v>66</v>
      </c>
      <c r="E321" s="3">
        <v>3178186</v>
      </c>
      <c r="F321" s="3">
        <v>2020</v>
      </c>
      <c r="G321" s="3" t="s">
        <v>119</v>
      </c>
      <c r="H321" s="3" t="s">
        <v>927</v>
      </c>
      <c r="K321" s="3" t="s">
        <v>462</v>
      </c>
      <c r="M321" s="3">
        <v>20</v>
      </c>
    </row>
    <row r="322" customHeight="1" spans="1:13">
      <c r="A322" s="162">
        <f t="shared" si="23"/>
        <v>12004</v>
      </c>
      <c r="B322" s="3"/>
      <c r="C322" s="3"/>
      <c r="D322" s="91" t="s">
        <v>66</v>
      </c>
      <c r="E322" s="3">
        <v>6835843</v>
      </c>
      <c r="F322" s="3">
        <v>2020</v>
      </c>
      <c r="G322" s="3" t="s">
        <v>954</v>
      </c>
      <c r="H322" s="3" t="s">
        <v>854</v>
      </c>
      <c r="J322" s="3" t="s">
        <v>955</v>
      </c>
      <c r="K322" s="3" t="s">
        <v>467</v>
      </c>
      <c r="M322" s="3">
        <v>20</v>
      </c>
    </row>
    <row r="323" customHeight="1" spans="1:13">
      <c r="A323" s="162">
        <f t="shared" si="23"/>
        <v>12005</v>
      </c>
      <c r="B323" s="3"/>
      <c r="C323" s="3"/>
      <c r="D323" s="91" t="s">
        <v>66</v>
      </c>
      <c r="E323" s="3">
        <v>2642318</v>
      </c>
      <c r="F323" s="3">
        <v>2020</v>
      </c>
      <c r="G323" s="3" t="s">
        <v>956</v>
      </c>
      <c r="H323" s="3" t="s">
        <v>880</v>
      </c>
      <c r="J323" s="3" t="s">
        <v>957</v>
      </c>
      <c r="K323" s="3" t="s">
        <v>467</v>
      </c>
      <c r="M323" s="3">
        <v>20</v>
      </c>
    </row>
    <row r="324" customHeight="1" spans="1:13">
      <c r="A324" s="162">
        <f t="shared" si="23"/>
        <v>12006</v>
      </c>
      <c r="B324" s="3"/>
      <c r="C324" s="3"/>
      <c r="D324" s="91" t="s">
        <v>66</v>
      </c>
      <c r="E324" s="3">
        <v>7822840</v>
      </c>
      <c r="F324" s="3">
        <v>2020</v>
      </c>
      <c r="G324" s="3" t="s">
        <v>119</v>
      </c>
      <c r="H324" s="3" t="s">
        <v>895</v>
      </c>
      <c r="K324" s="3" t="s">
        <v>808</v>
      </c>
      <c r="M324" s="3">
        <v>20</v>
      </c>
    </row>
    <row r="325" customHeight="1" spans="1:13">
      <c r="A325" s="162" t="e">
        <f>'Drop 1 BBALL'!A306+1</f>
        <v>#VALUE!</v>
      </c>
      <c r="D325" s="91" t="s">
        <v>66</v>
      </c>
      <c r="E325" s="3">
        <v>7588020</v>
      </c>
      <c r="F325" s="3">
        <v>2020</v>
      </c>
      <c r="G325" s="3" t="s">
        <v>958</v>
      </c>
      <c r="H325" s="3" t="s">
        <v>959</v>
      </c>
      <c r="J325" s="3" t="s">
        <v>960</v>
      </c>
      <c r="K325" s="3" t="s">
        <v>961</v>
      </c>
      <c r="M325" s="3">
        <v>20</v>
      </c>
    </row>
    <row r="326" customHeight="1" spans="1:13">
      <c r="A326" s="162" t="e">
        <f t="shared" ref="A326:A330" si="24">A325+1</f>
        <v>#VALUE!</v>
      </c>
      <c r="D326" s="91" t="s">
        <v>66</v>
      </c>
      <c r="E326" s="144" t="s">
        <v>962</v>
      </c>
      <c r="F326" s="140">
        <v>2020</v>
      </c>
      <c r="G326" s="140" t="s">
        <v>119</v>
      </c>
      <c r="H326" s="140" t="s">
        <v>927</v>
      </c>
      <c r="I326" s="140">
        <v>317</v>
      </c>
      <c r="J326" s="143"/>
      <c r="K326" s="140" t="s">
        <v>467</v>
      </c>
      <c r="M326" s="3">
        <v>20</v>
      </c>
    </row>
    <row r="327" customHeight="1" spans="1:13">
      <c r="A327" s="162" t="e">
        <f t="shared" si="24"/>
        <v>#VALUE!</v>
      </c>
      <c r="D327" s="91" t="s">
        <v>66</v>
      </c>
      <c r="E327" s="140">
        <v>2730863</v>
      </c>
      <c r="F327" s="140">
        <v>2020</v>
      </c>
      <c r="G327" s="140" t="s">
        <v>119</v>
      </c>
      <c r="H327" s="140" t="s">
        <v>927</v>
      </c>
      <c r="I327" s="140">
        <v>317</v>
      </c>
      <c r="J327" s="143"/>
      <c r="K327" s="140" t="s">
        <v>467</v>
      </c>
      <c r="M327" s="3">
        <v>20</v>
      </c>
    </row>
    <row r="328" customHeight="1" spans="1:13">
      <c r="A328" s="162" t="e">
        <f t="shared" si="24"/>
        <v>#VALUE!</v>
      </c>
      <c r="D328" s="91" t="s">
        <v>66</v>
      </c>
      <c r="E328" s="140">
        <v>2411526</v>
      </c>
      <c r="F328" s="140">
        <v>2020</v>
      </c>
      <c r="G328" s="140" t="s">
        <v>119</v>
      </c>
      <c r="H328" s="140" t="s">
        <v>927</v>
      </c>
      <c r="I328" s="140">
        <v>317</v>
      </c>
      <c r="J328" s="143"/>
      <c r="K328" s="140" t="s">
        <v>467</v>
      </c>
      <c r="M328" s="3">
        <v>20</v>
      </c>
    </row>
    <row r="329" customHeight="1" spans="1:13">
      <c r="A329" s="162" t="e">
        <f t="shared" si="24"/>
        <v>#VALUE!</v>
      </c>
      <c r="D329" s="91" t="s">
        <v>66</v>
      </c>
      <c r="E329" s="140">
        <v>3076354</v>
      </c>
      <c r="F329" s="140">
        <v>2020</v>
      </c>
      <c r="G329" s="140" t="s">
        <v>119</v>
      </c>
      <c r="H329" s="140" t="s">
        <v>927</v>
      </c>
      <c r="I329" s="140">
        <v>317</v>
      </c>
      <c r="J329" s="143"/>
      <c r="K329" s="140" t="s">
        <v>467</v>
      </c>
      <c r="M329" s="3">
        <v>20</v>
      </c>
    </row>
    <row r="330" customHeight="1" spans="1:13">
      <c r="A330" s="162" t="e">
        <f t="shared" si="24"/>
        <v>#VALUE!</v>
      </c>
      <c r="D330" s="91" t="s">
        <v>21</v>
      </c>
      <c r="E330" s="91" t="s">
        <v>963</v>
      </c>
      <c r="F330" s="3">
        <v>2020</v>
      </c>
      <c r="G330" s="3" t="s">
        <v>884</v>
      </c>
      <c r="H330" s="3" t="s">
        <v>964</v>
      </c>
      <c r="I330" s="3">
        <v>202</v>
      </c>
      <c r="J330" s="3" t="s">
        <v>965</v>
      </c>
      <c r="K330" s="3" t="s">
        <v>25</v>
      </c>
      <c r="M330" s="3">
        <v>20</v>
      </c>
    </row>
    <row r="331" customHeight="1" spans="1:13">
      <c r="A331" s="3">
        <v>11897</v>
      </c>
      <c r="D331" s="91" t="s">
        <v>21</v>
      </c>
      <c r="E331" s="91" t="s">
        <v>966</v>
      </c>
      <c r="F331" s="3">
        <v>1989</v>
      </c>
      <c r="G331" s="3" t="s">
        <v>330</v>
      </c>
      <c r="H331" s="3" t="s">
        <v>967</v>
      </c>
      <c r="I331" s="3"/>
      <c r="J331" s="3" t="s">
        <v>968</v>
      </c>
      <c r="K331" s="3" t="s">
        <v>72</v>
      </c>
      <c r="M331" s="3">
        <v>20</v>
      </c>
    </row>
    <row r="332" customHeight="1" spans="1:13">
      <c r="A332" s="3">
        <v>11920</v>
      </c>
      <c r="D332" s="91" t="s">
        <v>21</v>
      </c>
      <c r="E332" s="91" t="s">
        <v>969</v>
      </c>
      <c r="F332" s="3">
        <v>1982</v>
      </c>
      <c r="G332" s="3" t="s">
        <v>62</v>
      </c>
      <c r="H332" s="3" t="s">
        <v>970</v>
      </c>
      <c r="J332" s="3">
        <v>433</v>
      </c>
      <c r="K332" s="3" t="s">
        <v>25</v>
      </c>
      <c r="M332" s="3">
        <v>20</v>
      </c>
    </row>
    <row r="333" customHeight="1" spans="1:13">
      <c r="A333" s="3">
        <v>11921</v>
      </c>
      <c r="D333" s="91" t="s">
        <v>21</v>
      </c>
      <c r="E333" s="91" t="s">
        <v>971</v>
      </c>
      <c r="F333" s="3">
        <v>1982</v>
      </c>
      <c r="G333" s="3" t="s">
        <v>62</v>
      </c>
      <c r="H333" s="3" t="s">
        <v>972</v>
      </c>
      <c r="J333" s="3">
        <v>489</v>
      </c>
      <c r="K333" s="3" t="s">
        <v>666</v>
      </c>
      <c r="M333" s="3">
        <v>20</v>
      </c>
    </row>
    <row r="334" customHeight="1" spans="1:13">
      <c r="A334" s="3">
        <v>11926</v>
      </c>
      <c r="D334" s="91" t="s">
        <v>21</v>
      </c>
      <c r="E334" s="91" t="s">
        <v>973</v>
      </c>
      <c r="F334" s="3">
        <v>1982</v>
      </c>
      <c r="G334" s="3" t="s">
        <v>62</v>
      </c>
      <c r="H334" s="3" t="s">
        <v>974</v>
      </c>
      <c r="J334" s="3">
        <v>210</v>
      </c>
      <c r="K334" s="3" t="s">
        <v>72</v>
      </c>
      <c r="M334" s="3">
        <v>20</v>
      </c>
    </row>
    <row r="335" customHeight="1" spans="1:13">
      <c r="A335" s="3">
        <v>11927</v>
      </c>
      <c r="D335" s="91" t="s">
        <v>21</v>
      </c>
      <c r="E335" s="91" t="s">
        <v>975</v>
      </c>
      <c r="F335" s="3">
        <v>1982</v>
      </c>
      <c r="G335" s="3" t="s">
        <v>62</v>
      </c>
      <c r="H335" s="3" t="s">
        <v>974</v>
      </c>
      <c r="J335" s="3">
        <v>210</v>
      </c>
      <c r="K335" s="3" t="s">
        <v>72</v>
      </c>
      <c r="M335" s="3">
        <v>20</v>
      </c>
    </row>
    <row r="336" customHeight="1" spans="1:13">
      <c r="A336" s="3">
        <v>11928</v>
      </c>
      <c r="D336" s="91" t="s">
        <v>21</v>
      </c>
      <c r="E336" s="91" t="s">
        <v>976</v>
      </c>
      <c r="F336" s="3">
        <v>1984</v>
      </c>
      <c r="G336" s="3" t="s">
        <v>62</v>
      </c>
      <c r="H336" s="3" t="s">
        <v>972</v>
      </c>
      <c r="J336" s="3">
        <v>358</v>
      </c>
      <c r="K336" s="3" t="s">
        <v>72</v>
      </c>
      <c r="M336" s="3">
        <v>20</v>
      </c>
    </row>
    <row r="337" customHeight="1" spans="1:13">
      <c r="A337" s="3">
        <v>11930</v>
      </c>
      <c r="D337" s="91" t="s">
        <v>21</v>
      </c>
      <c r="E337" s="91" t="s">
        <v>977</v>
      </c>
      <c r="F337" s="3">
        <v>1984</v>
      </c>
      <c r="G337" s="3" t="s">
        <v>62</v>
      </c>
      <c r="H337" s="3" t="s">
        <v>978</v>
      </c>
      <c r="J337" s="3">
        <v>228</v>
      </c>
      <c r="K337" s="3" t="s">
        <v>666</v>
      </c>
      <c r="M337" s="3">
        <v>20</v>
      </c>
    </row>
    <row r="338" customHeight="1" spans="1:13">
      <c r="A338" s="3">
        <v>12120</v>
      </c>
      <c r="D338" s="91" t="s">
        <v>21</v>
      </c>
      <c r="E338" s="3">
        <v>53961409</v>
      </c>
      <c r="F338" s="3">
        <v>1982</v>
      </c>
      <c r="G338" s="3" t="s">
        <v>62</v>
      </c>
      <c r="H338" s="3" t="s">
        <v>979</v>
      </c>
      <c r="J338" s="3">
        <v>241</v>
      </c>
      <c r="K338" s="3" t="s">
        <v>25</v>
      </c>
      <c r="M338" s="3">
        <v>20</v>
      </c>
    </row>
    <row r="339" customHeight="1" spans="1:13">
      <c r="A339" s="3">
        <v>12122</v>
      </c>
      <c r="D339" s="91" t="s">
        <v>21</v>
      </c>
      <c r="E339" s="91" t="s">
        <v>980</v>
      </c>
      <c r="F339" s="3">
        <v>1981</v>
      </c>
      <c r="G339" s="3" t="s">
        <v>62</v>
      </c>
      <c r="H339" s="3" t="s">
        <v>979</v>
      </c>
      <c r="J339" s="3">
        <v>150</v>
      </c>
      <c r="K339" s="3" t="s">
        <v>72</v>
      </c>
      <c r="M339" s="3">
        <v>20</v>
      </c>
    </row>
    <row r="340" customHeight="1" spans="1:13">
      <c r="A340" s="3">
        <v>12190</v>
      </c>
      <c r="D340" s="91" t="s">
        <v>21</v>
      </c>
      <c r="E340" s="91" t="s">
        <v>981</v>
      </c>
      <c r="F340" s="3">
        <v>2019</v>
      </c>
      <c r="G340" s="3" t="s">
        <v>119</v>
      </c>
      <c r="H340" s="3" t="s">
        <v>982</v>
      </c>
      <c r="I340" s="3">
        <v>1</v>
      </c>
      <c r="J340" s="3" t="s">
        <v>105</v>
      </c>
      <c r="K340" s="3" t="s">
        <v>25</v>
      </c>
      <c r="M340" s="3">
        <v>20</v>
      </c>
    </row>
    <row r="341" customHeight="1" spans="1:13">
      <c r="A341" s="3">
        <f t="shared" ref="A341:A343" si="25">A340+1</f>
        <v>12191</v>
      </c>
      <c r="D341" s="91" t="s">
        <v>66</v>
      </c>
      <c r="E341" s="91" t="s">
        <v>983</v>
      </c>
      <c r="F341" s="3">
        <v>1989</v>
      </c>
      <c r="G341" s="3" t="s">
        <v>90</v>
      </c>
      <c r="H341" s="3" t="s">
        <v>967</v>
      </c>
      <c r="I341" s="3">
        <v>270</v>
      </c>
      <c r="J341" s="3" t="s">
        <v>105</v>
      </c>
      <c r="K341" s="3" t="s">
        <v>984</v>
      </c>
      <c r="M341" s="3">
        <v>20</v>
      </c>
    </row>
    <row r="342" customHeight="1" spans="1:13">
      <c r="A342" s="3">
        <f t="shared" si="25"/>
        <v>12192</v>
      </c>
      <c r="D342" s="91" t="s">
        <v>21</v>
      </c>
      <c r="E342" s="91" t="s">
        <v>985</v>
      </c>
      <c r="F342" s="3">
        <v>1988</v>
      </c>
      <c r="G342" s="3" t="s">
        <v>62</v>
      </c>
      <c r="H342" s="3" t="s">
        <v>986</v>
      </c>
      <c r="I342" s="3">
        <v>23</v>
      </c>
      <c r="J342" s="3" t="s">
        <v>105</v>
      </c>
      <c r="K342" s="3" t="s">
        <v>72</v>
      </c>
      <c r="M342" s="3">
        <v>20</v>
      </c>
    </row>
    <row r="343" customHeight="1" spans="1:13">
      <c r="A343" s="3">
        <f t="shared" si="25"/>
        <v>12193</v>
      </c>
      <c r="D343" s="91" t="s">
        <v>21</v>
      </c>
      <c r="E343" s="91" t="s">
        <v>987</v>
      </c>
      <c r="F343" s="3">
        <v>1988</v>
      </c>
      <c r="G343" s="3" t="s">
        <v>62</v>
      </c>
      <c r="H343" s="3" t="s">
        <v>986</v>
      </c>
      <c r="I343" s="3">
        <v>23</v>
      </c>
      <c r="J343" s="3" t="s">
        <v>105</v>
      </c>
      <c r="K343" s="3" t="s">
        <v>72</v>
      </c>
      <c r="M343" s="3">
        <v>20</v>
      </c>
    </row>
    <row r="344" customHeight="1" spans="1:13">
      <c r="A344" s="3">
        <f>GolfHockey!A58+1</f>
        <v>12073</v>
      </c>
      <c r="D344" s="91" t="s">
        <v>21</v>
      </c>
      <c r="E344" s="91" t="s">
        <v>988</v>
      </c>
      <c r="F344" s="3">
        <v>1988</v>
      </c>
      <c r="G344" s="3" t="s">
        <v>62</v>
      </c>
      <c r="H344" s="3" t="s">
        <v>989</v>
      </c>
      <c r="I344" s="3">
        <v>190</v>
      </c>
      <c r="J344" s="3" t="s">
        <v>105</v>
      </c>
      <c r="K344" s="3" t="s">
        <v>25</v>
      </c>
      <c r="M344" s="3">
        <v>20</v>
      </c>
    </row>
    <row r="345" customHeight="1" spans="1:13">
      <c r="A345" s="3">
        <f t="shared" ref="A345:A349" si="26">A344+1</f>
        <v>12074</v>
      </c>
      <c r="D345" s="91" t="s">
        <v>21</v>
      </c>
      <c r="E345" s="91" t="s">
        <v>990</v>
      </c>
      <c r="F345" s="3">
        <v>1988</v>
      </c>
      <c r="G345" s="3" t="s">
        <v>62</v>
      </c>
      <c r="H345" s="3" t="s">
        <v>989</v>
      </c>
      <c r="I345" s="3">
        <v>190</v>
      </c>
      <c r="J345" s="3" t="s">
        <v>105</v>
      </c>
      <c r="K345" s="3" t="s">
        <v>25</v>
      </c>
      <c r="M345" s="3">
        <v>20</v>
      </c>
    </row>
    <row r="346" customHeight="1" spans="1:13">
      <c r="A346" s="3">
        <f t="shared" si="26"/>
        <v>12075</v>
      </c>
      <c r="D346" s="91" t="s">
        <v>21</v>
      </c>
      <c r="E346" s="91" t="s">
        <v>991</v>
      </c>
      <c r="F346" s="3">
        <v>1988</v>
      </c>
      <c r="G346" s="3" t="s">
        <v>62</v>
      </c>
      <c r="H346" s="3" t="s">
        <v>989</v>
      </c>
      <c r="I346" s="3">
        <v>190</v>
      </c>
      <c r="J346" s="3" t="s">
        <v>105</v>
      </c>
      <c r="K346" s="3" t="s">
        <v>25</v>
      </c>
      <c r="M346" s="3">
        <v>20</v>
      </c>
    </row>
    <row r="347" customHeight="1" spans="1:13">
      <c r="A347" s="3">
        <f t="shared" si="26"/>
        <v>12076</v>
      </c>
      <c r="D347" s="91" t="s">
        <v>21</v>
      </c>
      <c r="E347" s="91" t="s">
        <v>992</v>
      </c>
      <c r="F347" s="3">
        <v>1988</v>
      </c>
      <c r="G347" s="3" t="s">
        <v>62</v>
      </c>
      <c r="H347" s="3" t="s">
        <v>989</v>
      </c>
      <c r="I347" s="3">
        <v>190</v>
      </c>
      <c r="J347" s="3" t="s">
        <v>105</v>
      </c>
      <c r="K347" s="3" t="s">
        <v>25</v>
      </c>
      <c r="M347" s="3">
        <v>20</v>
      </c>
    </row>
    <row r="348" customHeight="1" spans="1:13">
      <c r="A348" s="3">
        <f t="shared" si="26"/>
        <v>12077</v>
      </c>
      <c r="D348" s="91" t="s">
        <v>21</v>
      </c>
      <c r="E348" s="91" t="s">
        <v>993</v>
      </c>
      <c r="F348" s="3">
        <v>1988</v>
      </c>
      <c r="G348" s="3" t="s">
        <v>62</v>
      </c>
      <c r="H348" s="3" t="s">
        <v>989</v>
      </c>
      <c r="I348" s="3">
        <v>190</v>
      </c>
      <c r="J348" s="3" t="s">
        <v>105</v>
      </c>
      <c r="K348" s="3" t="s">
        <v>25</v>
      </c>
      <c r="M348" s="3">
        <v>20</v>
      </c>
    </row>
    <row r="349" customHeight="1" spans="1:13">
      <c r="A349" s="3">
        <f t="shared" si="26"/>
        <v>12078</v>
      </c>
      <c r="D349" s="91" t="s">
        <v>21</v>
      </c>
      <c r="E349" s="91" t="s">
        <v>994</v>
      </c>
      <c r="F349" s="3">
        <v>1988</v>
      </c>
      <c r="G349" s="3" t="s">
        <v>62</v>
      </c>
      <c r="H349" s="3" t="s">
        <v>989</v>
      </c>
      <c r="I349" s="3">
        <v>190</v>
      </c>
      <c r="J349" s="3" t="s">
        <v>105</v>
      </c>
      <c r="K349" s="3" t="s">
        <v>25</v>
      </c>
      <c r="M349" s="3">
        <v>20</v>
      </c>
    </row>
    <row r="350" customHeight="1" spans="1:13">
      <c r="A350" s="3" t="s">
        <v>2854</v>
      </c>
      <c r="B350" s="3" t="s">
        <v>4151</v>
      </c>
      <c r="D350" s="163"/>
      <c r="E350" s="91" t="s">
        <v>995</v>
      </c>
      <c r="F350" s="3">
        <v>1989</v>
      </c>
      <c r="G350" s="3" t="s">
        <v>996</v>
      </c>
      <c r="H350" s="3" t="s">
        <v>997</v>
      </c>
      <c r="I350" s="3">
        <v>486</v>
      </c>
      <c r="J350" s="3" t="s">
        <v>105</v>
      </c>
      <c r="K350" s="3" t="s">
        <v>25</v>
      </c>
      <c r="M350" s="3">
        <v>20</v>
      </c>
    </row>
    <row r="351" customHeight="1" spans="1:13">
      <c r="A351" s="3" t="s">
        <v>2854</v>
      </c>
      <c r="D351" s="163"/>
      <c r="E351" s="91" t="s">
        <v>998</v>
      </c>
      <c r="F351" s="3">
        <v>1989</v>
      </c>
      <c r="G351" s="3" t="s">
        <v>996</v>
      </c>
      <c r="H351" s="3" t="s">
        <v>997</v>
      </c>
      <c r="I351" s="3">
        <v>486</v>
      </c>
      <c r="J351" s="3" t="s">
        <v>105</v>
      </c>
      <c r="K351" s="3" t="s">
        <v>25</v>
      </c>
      <c r="M351" s="3">
        <v>20</v>
      </c>
    </row>
    <row r="352" customHeight="1" spans="1:13">
      <c r="A352" s="3" t="s">
        <v>2854</v>
      </c>
      <c r="D352" s="163"/>
      <c r="E352" s="91" t="s">
        <v>999</v>
      </c>
      <c r="F352" s="3">
        <v>1989</v>
      </c>
      <c r="G352" s="3" t="s">
        <v>996</v>
      </c>
      <c r="H352" s="3" t="s">
        <v>997</v>
      </c>
      <c r="I352" s="3">
        <v>486</v>
      </c>
      <c r="J352" s="3" t="s">
        <v>105</v>
      </c>
      <c r="K352" s="3" t="s">
        <v>25</v>
      </c>
      <c r="M352" s="3">
        <v>20</v>
      </c>
    </row>
    <row r="353" customHeight="1" spans="1:13">
      <c r="A353" s="3" t="s">
        <v>2854</v>
      </c>
      <c r="D353" s="163"/>
      <c r="E353" s="91" t="s">
        <v>1000</v>
      </c>
      <c r="F353" s="3">
        <v>1989</v>
      </c>
      <c r="G353" s="3" t="s">
        <v>996</v>
      </c>
      <c r="H353" s="3" t="s">
        <v>997</v>
      </c>
      <c r="I353" s="3">
        <v>486</v>
      </c>
      <c r="J353" s="3" t="s">
        <v>105</v>
      </c>
      <c r="K353" s="3" t="s">
        <v>25</v>
      </c>
      <c r="M353" s="3">
        <v>20</v>
      </c>
    </row>
    <row r="354" customHeight="1" spans="1:13">
      <c r="A354" s="3" t="s">
        <v>2854</v>
      </c>
      <c r="D354" s="163"/>
      <c r="E354" s="91" t="s">
        <v>1001</v>
      </c>
      <c r="F354" s="3">
        <v>1989</v>
      </c>
      <c r="G354" s="3" t="s">
        <v>996</v>
      </c>
      <c r="H354" s="3" t="s">
        <v>997</v>
      </c>
      <c r="I354" s="3">
        <v>486</v>
      </c>
      <c r="J354" s="3" t="s">
        <v>105</v>
      </c>
      <c r="K354" s="3" t="s">
        <v>25</v>
      </c>
      <c r="M354" s="3">
        <v>20</v>
      </c>
    </row>
    <row r="355" customHeight="1" spans="1:13">
      <c r="A355" s="3" t="s">
        <v>2854</v>
      </c>
      <c r="D355" s="163"/>
      <c r="E355" s="91" t="s">
        <v>1002</v>
      </c>
      <c r="F355" s="3">
        <v>1989</v>
      </c>
      <c r="G355" s="3" t="s">
        <v>996</v>
      </c>
      <c r="H355" s="3" t="s">
        <v>997</v>
      </c>
      <c r="I355" s="3">
        <v>486</v>
      </c>
      <c r="J355" s="3" t="s">
        <v>105</v>
      </c>
      <c r="K355" s="3" t="s">
        <v>25</v>
      </c>
      <c r="M355" s="3">
        <v>20</v>
      </c>
    </row>
    <row r="356" customHeight="1" spans="1:13">
      <c r="A356" s="3" t="s">
        <v>2854</v>
      </c>
      <c r="D356" s="163"/>
      <c r="E356" s="91" t="s">
        <v>1003</v>
      </c>
      <c r="F356" s="3">
        <v>1989</v>
      </c>
      <c r="G356" s="3" t="s">
        <v>996</v>
      </c>
      <c r="H356" s="3" t="s">
        <v>997</v>
      </c>
      <c r="I356" s="3">
        <v>486</v>
      </c>
      <c r="J356" s="3" t="s">
        <v>105</v>
      </c>
      <c r="K356" s="3" t="s">
        <v>25</v>
      </c>
      <c r="M356" s="3">
        <v>20</v>
      </c>
    </row>
    <row r="357" customHeight="1" spans="1:13">
      <c r="A357" s="3" t="s">
        <v>2854</v>
      </c>
      <c r="D357" s="163"/>
      <c r="E357" s="91" t="s">
        <v>1004</v>
      </c>
      <c r="F357" s="3">
        <v>1989</v>
      </c>
      <c r="G357" s="3" t="s">
        <v>996</v>
      </c>
      <c r="H357" s="3" t="s">
        <v>997</v>
      </c>
      <c r="I357" s="3">
        <v>486</v>
      </c>
      <c r="J357" s="3" t="s">
        <v>105</v>
      </c>
      <c r="K357" s="3" t="s">
        <v>25</v>
      </c>
      <c r="M357" s="3">
        <v>20</v>
      </c>
    </row>
    <row r="358" customHeight="1" spans="1:13">
      <c r="A358" s="3" t="s">
        <v>2854</v>
      </c>
      <c r="D358" s="163"/>
      <c r="E358" s="91" t="s">
        <v>1005</v>
      </c>
      <c r="F358" s="3">
        <v>1989</v>
      </c>
      <c r="G358" s="3" t="s">
        <v>996</v>
      </c>
      <c r="H358" s="3" t="s">
        <v>997</v>
      </c>
      <c r="I358" s="3">
        <v>486</v>
      </c>
      <c r="J358" s="3" t="s">
        <v>105</v>
      </c>
      <c r="K358" s="3" t="s">
        <v>25</v>
      </c>
      <c r="M358" s="3">
        <v>20</v>
      </c>
    </row>
    <row r="359" customHeight="1" spans="1:13">
      <c r="A359" s="3" t="s">
        <v>2854</v>
      </c>
      <c r="D359" s="163"/>
      <c r="E359" s="91" t="s">
        <v>1006</v>
      </c>
      <c r="F359" s="3">
        <v>1989</v>
      </c>
      <c r="G359" s="3" t="s">
        <v>996</v>
      </c>
      <c r="H359" s="3" t="s">
        <v>997</v>
      </c>
      <c r="I359" s="3">
        <v>486</v>
      </c>
      <c r="J359" s="3" t="s">
        <v>105</v>
      </c>
      <c r="K359" s="3" t="s">
        <v>25</v>
      </c>
      <c r="M359" s="3">
        <v>20</v>
      </c>
    </row>
    <row r="360" customHeight="1" spans="1:13">
      <c r="A360" s="3" t="s">
        <v>2854</v>
      </c>
      <c r="D360" s="163"/>
      <c r="E360" s="91" t="s">
        <v>1007</v>
      </c>
      <c r="F360" s="3">
        <v>1989</v>
      </c>
      <c r="G360" s="3" t="s">
        <v>996</v>
      </c>
      <c r="H360" s="3" t="s">
        <v>997</v>
      </c>
      <c r="I360" s="3">
        <v>486</v>
      </c>
      <c r="J360" s="3" t="s">
        <v>105</v>
      </c>
      <c r="K360" s="3" t="s">
        <v>25</v>
      </c>
      <c r="M360" s="3">
        <v>20</v>
      </c>
    </row>
    <row r="361" customHeight="1" spans="1:13">
      <c r="A361" s="3" t="s">
        <v>2854</v>
      </c>
      <c r="D361" s="163"/>
      <c r="E361" s="91" t="s">
        <v>1008</v>
      </c>
      <c r="F361" s="3">
        <v>1989</v>
      </c>
      <c r="G361" s="3" t="s">
        <v>996</v>
      </c>
      <c r="H361" s="3" t="s">
        <v>997</v>
      </c>
      <c r="I361" s="3">
        <v>486</v>
      </c>
      <c r="J361" s="3" t="s">
        <v>105</v>
      </c>
      <c r="K361" s="3" t="s">
        <v>25</v>
      </c>
      <c r="M361" s="3">
        <v>20</v>
      </c>
    </row>
    <row r="362" customHeight="1" spans="1:13">
      <c r="A362" s="3" t="s">
        <v>2854</v>
      </c>
      <c r="D362" s="163"/>
      <c r="E362" s="91" t="s">
        <v>1009</v>
      </c>
      <c r="F362" s="3">
        <v>1989</v>
      </c>
      <c r="G362" s="3" t="s">
        <v>996</v>
      </c>
      <c r="H362" s="3" t="s">
        <v>997</v>
      </c>
      <c r="I362" s="3">
        <v>486</v>
      </c>
      <c r="J362" s="3" t="s">
        <v>243</v>
      </c>
      <c r="K362" s="3" t="s">
        <v>25</v>
      </c>
      <c r="M362" s="3">
        <v>20</v>
      </c>
    </row>
    <row r="363" customHeight="1" spans="1:13">
      <c r="A363" s="3" t="s">
        <v>2854</v>
      </c>
      <c r="D363" s="163"/>
      <c r="E363" s="91" t="s">
        <v>1010</v>
      </c>
      <c r="F363" s="3">
        <v>1989</v>
      </c>
      <c r="G363" s="3" t="s">
        <v>996</v>
      </c>
      <c r="H363" s="3" t="s">
        <v>997</v>
      </c>
      <c r="I363" s="3">
        <v>486</v>
      </c>
      <c r="J363" s="3" t="s">
        <v>243</v>
      </c>
      <c r="K363" s="3" t="s">
        <v>25</v>
      </c>
      <c r="M363" s="3">
        <v>20</v>
      </c>
    </row>
    <row r="364" customHeight="1" spans="1:13">
      <c r="A364" s="3" t="s">
        <v>2854</v>
      </c>
      <c r="D364" s="163"/>
      <c r="E364" s="91" t="s">
        <v>1011</v>
      </c>
      <c r="F364" s="3">
        <v>1989</v>
      </c>
      <c r="G364" s="3" t="s">
        <v>996</v>
      </c>
      <c r="H364" s="3" t="s">
        <v>967</v>
      </c>
      <c r="I364" s="3">
        <v>490</v>
      </c>
      <c r="J364" s="3" t="s">
        <v>243</v>
      </c>
      <c r="K364" s="3" t="s">
        <v>25</v>
      </c>
      <c r="M364" s="3">
        <v>20</v>
      </c>
    </row>
    <row r="365" customHeight="1" spans="1:13">
      <c r="A365" s="3" t="s">
        <v>2854</v>
      </c>
      <c r="B365" s="3" t="s">
        <v>4152</v>
      </c>
      <c r="D365" s="163"/>
      <c r="E365" s="91" t="s">
        <v>1012</v>
      </c>
      <c r="F365" s="3">
        <v>1988</v>
      </c>
      <c r="G365" s="3" t="s">
        <v>62</v>
      </c>
      <c r="H365" s="3" t="s">
        <v>989</v>
      </c>
      <c r="I365" s="3">
        <v>190</v>
      </c>
      <c r="J365" s="3" t="s">
        <v>105</v>
      </c>
      <c r="K365" s="3" t="s">
        <v>25</v>
      </c>
      <c r="M365" s="3">
        <v>20</v>
      </c>
    </row>
    <row r="366" customHeight="1" spans="1:13">
      <c r="A366" s="3" t="s">
        <v>2854</v>
      </c>
      <c r="D366" s="163"/>
      <c r="E366" s="91" t="s">
        <v>1013</v>
      </c>
      <c r="F366" s="3">
        <v>1988</v>
      </c>
      <c r="G366" s="3" t="s">
        <v>62</v>
      </c>
      <c r="H366" s="3" t="s">
        <v>989</v>
      </c>
      <c r="I366" s="3">
        <v>190</v>
      </c>
      <c r="J366" s="3" t="s">
        <v>105</v>
      </c>
      <c r="K366" s="3" t="s">
        <v>25</v>
      </c>
      <c r="M366" s="3">
        <v>20</v>
      </c>
    </row>
    <row r="367" customHeight="1" spans="1:13">
      <c r="A367" s="3" t="s">
        <v>2854</v>
      </c>
      <c r="D367" s="163"/>
      <c r="E367" s="91" t="s">
        <v>1014</v>
      </c>
      <c r="F367" s="3">
        <v>1988</v>
      </c>
      <c r="G367" s="3" t="s">
        <v>62</v>
      </c>
      <c r="H367" s="3" t="s">
        <v>989</v>
      </c>
      <c r="I367" s="3">
        <v>190</v>
      </c>
      <c r="J367" s="3" t="s">
        <v>105</v>
      </c>
      <c r="K367" s="3" t="s">
        <v>25</v>
      </c>
      <c r="M367" s="3">
        <v>20</v>
      </c>
    </row>
    <row r="368" customHeight="1" spans="1:13">
      <c r="A368" s="3" t="s">
        <v>2854</v>
      </c>
      <c r="D368" s="163"/>
      <c r="E368" s="91" t="s">
        <v>1015</v>
      </c>
      <c r="F368" s="3">
        <v>1988</v>
      </c>
      <c r="G368" s="3" t="s">
        <v>62</v>
      </c>
      <c r="H368" s="3" t="s">
        <v>989</v>
      </c>
      <c r="I368" s="3">
        <v>190</v>
      </c>
      <c r="J368" s="3" t="s">
        <v>105</v>
      </c>
      <c r="K368" s="3" t="s">
        <v>25</v>
      </c>
      <c r="M368" s="3">
        <v>20</v>
      </c>
    </row>
    <row r="369" customHeight="1" spans="1:13">
      <c r="A369" s="3" t="s">
        <v>2854</v>
      </c>
      <c r="D369" s="163"/>
      <c r="E369" s="91" t="s">
        <v>1016</v>
      </c>
      <c r="F369" s="3">
        <v>1988</v>
      </c>
      <c r="G369" s="3" t="s">
        <v>62</v>
      </c>
      <c r="H369" s="3" t="s">
        <v>989</v>
      </c>
      <c r="I369" s="3">
        <v>190</v>
      </c>
      <c r="J369" s="3" t="s">
        <v>105</v>
      </c>
      <c r="K369" s="3" t="s">
        <v>25</v>
      </c>
      <c r="M369" s="3">
        <v>20</v>
      </c>
    </row>
    <row r="370" customHeight="1" spans="1:13">
      <c r="A370" s="3" t="s">
        <v>2854</v>
      </c>
      <c r="D370" s="163"/>
      <c r="E370" s="91" t="s">
        <v>1017</v>
      </c>
      <c r="F370" s="3">
        <v>1988</v>
      </c>
      <c r="G370" s="3" t="s">
        <v>62</v>
      </c>
      <c r="H370" s="3" t="s">
        <v>989</v>
      </c>
      <c r="I370" s="3">
        <v>190</v>
      </c>
      <c r="J370" s="3" t="s">
        <v>105</v>
      </c>
      <c r="K370" s="3" t="s">
        <v>25</v>
      </c>
      <c r="M370" s="3">
        <v>20</v>
      </c>
    </row>
    <row r="371" customHeight="1" spans="1:13">
      <c r="A371" s="3" t="s">
        <v>2854</v>
      </c>
      <c r="D371" s="163"/>
      <c r="E371" s="91" t="s">
        <v>1018</v>
      </c>
      <c r="F371" s="3">
        <v>1988</v>
      </c>
      <c r="G371" s="3" t="s">
        <v>62</v>
      </c>
      <c r="H371" s="3" t="s">
        <v>1019</v>
      </c>
      <c r="I371" s="3">
        <v>43</v>
      </c>
      <c r="J371" s="3" t="s">
        <v>105</v>
      </c>
      <c r="K371" s="3" t="s">
        <v>25</v>
      </c>
      <c r="M371" s="3">
        <v>20</v>
      </c>
    </row>
    <row r="372" customHeight="1" spans="1:13">
      <c r="A372" s="3" t="s">
        <v>2854</v>
      </c>
      <c r="D372" s="163"/>
      <c r="E372" s="91" t="s">
        <v>1020</v>
      </c>
      <c r="F372" s="3">
        <v>1988</v>
      </c>
      <c r="G372" s="3" t="s">
        <v>62</v>
      </c>
      <c r="H372" s="3" t="s">
        <v>1019</v>
      </c>
      <c r="I372" s="3">
        <v>43</v>
      </c>
      <c r="J372" s="3" t="s">
        <v>105</v>
      </c>
      <c r="K372" s="3" t="s">
        <v>25</v>
      </c>
      <c r="M372" s="3">
        <v>20</v>
      </c>
    </row>
    <row r="373" customHeight="1" spans="1:13">
      <c r="A373" s="3" t="s">
        <v>2854</v>
      </c>
      <c r="D373" s="163"/>
      <c r="E373" s="91" t="s">
        <v>1021</v>
      </c>
      <c r="F373" s="3">
        <v>1988</v>
      </c>
      <c r="G373" s="3" t="s">
        <v>62</v>
      </c>
      <c r="H373" s="3" t="s">
        <v>1019</v>
      </c>
      <c r="I373" s="3">
        <v>43</v>
      </c>
      <c r="J373" s="3" t="s">
        <v>105</v>
      </c>
      <c r="K373" s="3" t="s">
        <v>25</v>
      </c>
      <c r="M373" s="3">
        <v>20</v>
      </c>
    </row>
    <row r="374" customHeight="1" spans="1:13">
      <c r="A374" s="3" t="s">
        <v>2854</v>
      </c>
      <c r="D374" s="163"/>
      <c r="E374" s="91" t="s">
        <v>1022</v>
      </c>
      <c r="F374" s="3">
        <v>1988</v>
      </c>
      <c r="G374" s="3" t="s">
        <v>62</v>
      </c>
      <c r="H374" s="3" t="s">
        <v>1019</v>
      </c>
      <c r="I374" s="3">
        <v>43</v>
      </c>
      <c r="J374" s="3" t="s">
        <v>105</v>
      </c>
      <c r="K374" s="3" t="s">
        <v>25</v>
      </c>
      <c r="M374" s="3">
        <v>20</v>
      </c>
    </row>
    <row r="375" customHeight="1" spans="1:13">
      <c r="A375" s="3" t="s">
        <v>2854</v>
      </c>
      <c r="D375" s="163"/>
      <c r="E375" s="91" t="s">
        <v>1023</v>
      </c>
      <c r="F375" s="3">
        <v>1988</v>
      </c>
      <c r="G375" s="3" t="s">
        <v>62</v>
      </c>
      <c r="H375" s="3" t="s">
        <v>1019</v>
      </c>
      <c r="I375" s="3">
        <v>43</v>
      </c>
      <c r="J375" s="3" t="s">
        <v>105</v>
      </c>
      <c r="K375" s="3" t="s">
        <v>25</v>
      </c>
      <c r="M375" s="3">
        <v>20</v>
      </c>
    </row>
    <row r="376" customHeight="1" spans="1:13">
      <c r="A376" s="3" t="s">
        <v>2854</v>
      </c>
      <c r="D376" s="163"/>
      <c r="E376" s="91" t="s">
        <v>1024</v>
      </c>
      <c r="F376" s="3">
        <v>1988</v>
      </c>
      <c r="G376" s="3" t="s">
        <v>62</v>
      </c>
      <c r="H376" s="3" t="s">
        <v>1019</v>
      </c>
      <c r="I376" s="3">
        <v>43</v>
      </c>
      <c r="J376" s="3" t="s">
        <v>105</v>
      </c>
      <c r="K376" s="3" t="s">
        <v>25</v>
      </c>
      <c r="M376" s="3">
        <v>20</v>
      </c>
    </row>
    <row r="377" customHeight="1" spans="1:13">
      <c r="A377" s="3" t="s">
        <v>2854</v>
      </c>
      <c r="D377" s="163"/>
      <c r="E377" s="91" t="s">
        <v>1025</v>
      </c>
      <c r="F377" s="3">
        <v>1988</v>
      </c>
      <c r="G377" s="3" t="s">
        <v>62</v>
      </c>
      <c r="H377" s="3" t="s">
        <v>1019</v>
      </c>
      <c r="I377" s="3">
        <v>43</v>
      </c>
      <c r="J377" s="3" t="s">
        <v>105</v>
      </c>
      <c r="K377" s="3" t="s">
        <v>25</v>
      </c>
      <c r="M377" s="3">
        <v>20</v>
      </c>
    </row>
    <row r="378" customHeight="1" spans="1:13">
      <c r="A378" s="3" t="s">
        <v>2854</v>
      </c>
      <c r="D378" s="163"/>
      <c r="E378" s="91" t="s">
        <v>1026</v>
      </c>
      <c r="F378" s="3">
        <v>1988</v>
      </c>
      <c r="G378" s="3" t="s">
        <v>62</v>
      </c>
      <c r="H378" s="3" t="s">
        <v>1019</v>
      </c>
      <c r="I378" s="3">
        <v>43</v>
      </c>
      <c r="J378" s="3" t="s">
        <v>105</v>
      </c>
      <c r="K378" s="3" t="s">
        <v>25</v>
      </c>
      <c r="M378" s="3">
        <v>20</v>
      </c>
    </row>
    <row r="379" customHeight="1" spans="1:13">
      <c r="A379" s="3" t="s">
        <v>2854</v>
      </c>
      <c r="D379" s="163"/>
      <c r="E379" s="91" t="s">
        <v>1027</v>
      </c>
      <c r="F379" s="3">
        <v>1988</v>
      </c>
      <c r="G379" s="3" t="s">
        <v>62</v>
      </c>
      <c r="H379" s="3" t="s">
        <v>1019</v>
      </c>
      <c r="I379" s="3">
        <v>43</v>
      </c>
      <c r="J379" s="3" t="s">
        <v>105</v>
      </c>
      <c r="K379" s="3" t="s">
        <v>25</v>
      </c>
      <c r="M379" s="3">
        <v>20</v>
      </c>
    </row>
    <row r="380" customHeight="1" spans="1:13">
      <c r="A380" s="3" t="s">
        <v>2854</v>
      </c>
      <c r="D380" s="163"/>
      <c r="E380" s="91" t="s">
        <v>1028</v>
      </c>
      <c r="F380" s="3">
        <v>1988</v>
      </c>
      <c r="G380" s="3" t="s">
        <v>62</v>
      </c>
      <c r="H380" s="3" t="s">
        <v>1019</v>
      </c>
      <c r="I380" s="3">
        <v>43</v>
      </c>
      <c r="J380" s="3" t="s">
        <v>105</v>
      </c>
      <c r="K380" s="3" t="s">
        <v>25</v>
      </c>
      <c r="M380" s="3">
        <v>20</v>
      </c>
    </row>
    <row r="381" customHeight="1" spans="1:13">
      <c r="A381" s="3" t="s">
        <v>2854</v>
      </c>
      <c r="D381" s="163"/>
      <c r="E381" s="91" t="s">
        <v>1029</v>
      </c>
      <c r="F381" s="3">
        <v>1988</v>
      </c>
      <c r="G381" s="3" t="s">
        <v>62</v>
      </c>
      <c r="H381" s="3" t="s">
        <v>1019</v>
      </c>
      <c r="I381" s="3">
        <v>43</v>
      </c>
      <c r="J381" s="3" t="s">
        <v>105</v>
      </c>
      <c r="K381" s="3" t="s">
        <v>25</v>
      </c>
      <c r="M381" s="3">
        <v>20</v>
      </c>
    </row>
    <row r="382" customHeight="1" spans="1:13">
      <c r="A382" s="3" t="s">
        <v>2854</v>
      </c>
      <c r="D382" s="163"/>
      <c r="E382" s="91" t="s">
        <v>1030</v>
      </c>
      <c r="F382" s="3">
        <v>1988</v>
      </c>
      <c r="G382" s="3" t="s">
        <v>62</v>
      </c>
      <c r="H382" s="3" t="s">
        <v>1019</v>
      </c>
      <c r="I382" s="3">
        <v>43</v>
      </c>
      <c r="J382" s="3" t="s">
        <v>105</v>
      </c>
      <c r="K382" s="3" t="s">
        <v>25</v>
      </c>
      <c r="M382" s="3">
        <v>20</v>
      </c>
    </row>
    <row r="383" customHeight="1" spans="1:13">
      <c r="A383" s="3" t="s">
        <v>2854</v>
      </c>
      <c r="D383" s="163"/>
      <c r="E383" s="91" t="s">
        <v>1031</v>
      </c>
      <c r="F383" s="3">
        <v>1988</v>
      </c>
      <c r="G383" s="3" t="s">
        <v>62</v>
      </c>
      <c r="H383" s="3" t="s">
        <v>1019</v>
      </c>
      <c r="I383" s="3">
        <v>43</v>
      </c>
      <c r="J383" s="3" t="s">
        <v>105</v>
      </c>
      <c r="K383" s="3" t="s">
        <v>25</v>
      </c>
      <c r="M383" s="3">
        <v>20</v>
      </c>
    </row>
    <row r="384" customHeight="1" spans="1:13">
      <c r="A384" s="3" t="s">
        <v>2854</v>
      </c>
      <c r="D384" s="163"/>
      <c r="E384" s="91" t="s">
        <v>1032</v>
      </c>
      <c r="F384" s="3">
        <v>1988</v>
      </c>
      <c r="G384" s="3" t="s">
        <v>62</v>
      </c>
      <c r="H384" s="3" t="s">
        <v>1019</v>
      </c>
      <c r="I384" s="3">
        <v>43</v>
      </c>
      <c r="J384" s="3" t="s">
        <v>105</v>
      </c>
      <c r="K384" s="3" t="s">
        <v>25</v>
      </c>
      <c r="M384" s="3">
        <v>20</v>
      </c>
    </row>
    <row r="385" customHeight="1" spans="1:13">
      <c r="A385" s="3" t="s">
        <v>2854</v>
      </c>
      <c r="D385" s="163"/>
      <c r="E385" s="91" t="s">
        <v>1033</v>
      </c>
      <c r="F385" s="3">
        <v>1988</v>
      </c>
      <c r="G385" s="3" t="s">
        <v>62</v>
      </c>
      <c r="H385" s="3" t="s">
        <v>1019</v>
      </c>
      <c r="I385" s="3">
        <v>43</v>
      </c>
      <c r="J385" s="3" t="s">
        <v>105</v>
      </c>
      <c r="K385" s="3" t="s">
        <v>25</v>
      </c>
      <c r="M385" s="3">
        <v>20</v>
      </c>
    </row>
    <row r="386" customHeight="1" spans="1:13">
      <c r="A386" s="3" t="s">
        <v>2854</v>
      </c>
      <c r="D386" s="163"/>
      <c r="E386" s="91" t="s">
        <v>1034</v>
      </c>
      <c r="F386" s="3">
        <v>1988</v>
      </c>
      <c r="G386" s="3" t="s">
        <v>62</v>
      </c>
      <c r="H386" s="3" t="s">
        <v>1019</v>
      </c>
      <c r="I386" s="3">
        <v>43</v>
      </c>
      <c r="J386" s="3" t="s">
        <v>105</v>
      </c>
      <c r="K386" s="3" t="s">
        <v>25</v>
      </c>
      <c r="M386" s="3">
        <v>20</v>
      </c>
    </row>
    <row r="387" customHeight="1" spans="1:13">
      <c r="A387" s="3" t="s">
        <v>2854</v>
      </c>
      <c r="D387" s="163"/>
      <c r="E387" s="91" t="s">
        <v>1035</v>
      </c>
      <c r="F387" s="3">
        <v>1988</v>
      </c>
      <c r="G387" s="3" t="s">
        <v>62</v>
      </c>
      <c r="H387" s="3" t="s">
        <v>1019</v>
      </c>
      <c r="I387" s="3">
        <v>43</v>
      </c>
      <c r="J387" s="3" t="s">
        <v>105</v>
      </c>
      <c r="K387" s="3" t="s">
        <v>25</v>
      </c>
      <c r="M387" s="3">
        <v>20</v>
      </c>
    </row>
    <row r="388" customHeight="1" spans="1:13">
      <c r="A388" s="3" t="s">
        <v>2854</v>
      </c>
      <c r="D388" s="163"/>
      <c r="E388" s="91" t="s">
        <v>1036</v>
      </c>
      <c r="F388" s="3">
        <v>1988</v>
      </c>
      <c r="G388" s="3" t="s">
        <v>62</v>
      </c>
      <c r="H388" s="3" t="s">
        <v>1019</v>
      </c>
      <c r="I388" s="3">
        <v>43</v>
      </c>
      <c r="J388" s="3" t="s">
        <v>105</v>
      </c>
      <c r="K388" s="3" t="s">
        <v>25</v>
      </c>
      <c r="M388" s="3">
        <v>20</v>
      </c>
    </row>
    <row r="389" customHeight="1" spans="1:13">
      <c r="A389" s="3" t="s">
        <v>2854</v>
      </c>
      <c r="D389" s="163"/>
      <c r="E389" s="91" t="s">
        <v>1037</v>
      </c>
      <c r="F389" s="3">
        <v>1999</v>
      </c>
      <c r="G389" s="3" t="s">
        <v>1038</v>
      </c>
      <c r="H389" s="3" t="s">
        <v>1039</v>
      </c>
      <c r="I389" s="3">
        <v>343</v>
      </c>
      <c r="J389" s="3" t="s">
        <v>105</v>
      </c>
      <c r="K389" s="3" t="s">
        <v>72</v>
      </c>
      <c r="M389" s="3">
        <v>20</v>
      </c>
    </row>
    <row r="390" customHeight="1" spans="1:13">
      <c r="A390" s="3" t="s">
        <v>2854</v>
      </c>
      <c r="D390" s="163"/>
      <c r="E390" s="91" t="s">
        <v>1040</v>
      </c>
      <c r="F390" s="3">
        <v>1999</v>
      </c>
      <c r="G390" s="3" t="s">
        <v>1038</v>
      </c>
      <c r="H390" s="3" t="s">
        <v>1039</v>
      </c>
      <c r="I390" s="3">
        <v>343</v>
      </c>
      <c r="J390" s="3" t="s">
        <v>105</v>
      </c>
      <c r="K390" s="3" t="s">
        <v>72</v>
      </c>
      <c r="M390" s="3">
        <v>20</v>
      </c>
    </row>
    <row r="391" customHeight="1" spans="1:13">
      <c r="A391" s="162" t="e">
        <f t="shared" ref="A391:A429" si="27">A390+1</f>
        <v>#VALUE!</v>
      </c>
      <c r="B391" s="3"/>
      <c r="C391" s="3"/>
      <c r="D391" s="91" t="s">
        <v>21</v>
      </c>
      <c r="E391" s="91" t="s">
        <v>1041</v>
      </c>
      <c r="F391" s="66">
        <v>2020</v>
      </c>
      <c r="G391" s="130" t="s">
        <v>1042</v>
      </c>
      <c r="H391" s="66" t="s">
        <v>835</v>
      </c>
      <c r="I391" s="66">
        <v>162</v>
      </c>
      <c r="J391" s="88"/>
      <c r="K391" s="66" t="s">
        <v>30</v>
      </c>
      <c r="M391" s="3">
        <v>25</v>
      </c>
    </row>
    <row r="392" customHeight="1" spans="1:13">
      <c r="A392" s="162" t="e">
        <f t="shared" si="27"/>
        <v>#VALUE!</v>
      </c>
      <c r="B392" s="3"/>
      <c r="C392" s="3"/>
      <c r="D392" s="91" t="s">
        <v>21</v>
      </c>
      <c r="E392" s="91" t="s">
        <v>1043</v>
      </c>
      <c r="F392" s="66">
        <v>2020</v>
      </c>
      <c r="G392" s="130" t="s">
        <v>1042</v>
      </c>
      <c r="H392" s="121" t="s">
        <v>895</v>
      </c>
      <c r="I392" s="66">
        <v>158</v>
      </c>
      <c r="J392" s="88"/>
      <c r="K392" s="130" t="s">
        <v>25</v>
      </c>
      <c r="M392" s="3">
        <v>25</v>
      </c>
    </row>
    <row r="393" customHeight="1" spans="1:13">
      <c r="A393" s="162" t="e">
        <f t="shared" si="27"/>
        <v>#VALUE!</v>
      </c>
      <c r="B393" s="3"/>
      <c r="C393" s="3"/>
      <c r="D393" s="91" t="s">
        <v>21</v>
      </c>
      <c r="E393" s="91" t="s">
        <v>1044</v>
      </c>
      <c r="F393" s="66">
        <v>2020</v>
      </c>
      <c r="G393" s="130" t="s">
        <v>1045</v>
      </c>
      <c r="H393" s="121" t="s">
        <v>1046</v>
      </c>
      <c r="I393" s="66">
        <v>5</v>
      </c>
      <c r="J393" s="131" t="s">
        <v>1047</v>
      </c>
      <c r="K393" s="130" t="s">
        <v>25</v>
      </c>
      <c r="M393" s="3">
        <v>25</v>
      </c>
    </row>
    <row r="394" customHeight="1" spans="1:13">
      <c r="A394" s="162" t="e">
        <f t="shared" si="27"/>
        <v>#VALUE!</v>
      </c>
      <c r="B394" s="3"/>
      <c r="C394" s="3"/>
      <c r="D394" s="91" t="s">
        <v>21</v>
      </c>
      <c r="E394" s="91" t="s">
        <v>1048</v>
      </c>
      <c r="F394" s="66">
        <v>2020</v>
      </c>
      <c r="G394" s="130" t="s">
        <v>865</v>
      </c>
      <c r="H394" s="121" t="s">
        <v>950</v>
      </c>
      <c r="I394" s="66">
        <v>6</v>
      </c>
      <c r="J394" s="238" t="s">
        <v>869</v>
      </c>
      <c r="K394" s="130" t="s">
        <v>30</v>
      </c>
      <c r="M394" s="3">
        <v>25</v>
      </c>
    </row>
    <row r="395" customHeight="1" spans="1:13">
      <c r="A395" s="162" t="e">
        <f t="shared" si="27"/>
        <v>#VALUE!</v>
      </c>
      <c r="B395" s="3"/>
      <c r="C395" s="3"/>
      <c r="D395" s="91" t="s">
        <v>21</v>
      </c>
      <c r="E395" s="91" t="s">
        <v>1049</v>
      </c>
      <c r="F395" s="66">
        <v>2020</v>
      </c>
      <c r="G395" s="130" t="s">
        <v>865</v>
      </c>
      <c r="H395" s="121" t="s">
        <v>877</v>
      </c>
      <c r="I395" s="66">
        <v>8</v>
      </c>
      <c r="J395" s="251" t="s">
        <v>1050</v>
      </c>
      <c r="K395" s="130" t="s">
        <v>30</v>
      </c>
      <c r="M395" s="3">
        <v>25</v>
      </c>
    </row>
    <row r="396" customHeight="1" spans="1:13">
      <c r="A396" s="162" t="e">
        <f t="shared" si="27"/>
        <v>#VALUE!</v>
      </c>
      <c r="B396" s="3"/>
      <c r="C396" s="3"/>
      <c r="D396" s="91" t="s">
        <v>21</v>
      </c>
      <c r="E396" s="91" t="s">
        <v>1051</v>
      </c>
      <c r="F396" s="66">
        <v>2020</v>
      </c>
      <c r="G396" s="130" t="s">
        <v>871</v>
      </c>
      <c r="H396" s="121" t="s">
        <v>950</v>
      </c>
      <c r="I396" s="66">
        <v>369</v>
      </c>
      <c r="J396" s="88"/>
      <c r="K396" s="130" t="s">
        <v>30</v>
      </c>
      <c r="M396" s="3">
        <v>25</v>
      </c>
    </row>
    <row r="397" customHeight="1" spans="1:13">
      <c r="A397" s="162" t="e">
        <f t="shared" si="27"/>
        <v>#VALUE!</v>
      </c>
      <c r="B397" s="3"/>
      <c r="C397" s="3"/>
      <c r="D397" s="91" t="s">
        <v>21</v>
      </c>
      <c r="E397" s="91" t="s">
        <v>1052</v>
      </c>
      <c r="F397" s="66">
        <v>2020</v>
      </c>
      <c r="G397" s="130" t="s">
        <v>871</v>
      </c>
      <c r="H397" s="121" t="s">
        <v>1053</v>
      </c>
      <c r="I397" s="66">
        <v>369</v>
      </c>
      <c r="J397" s="66" t="s">
        <v>874</v>
      </c>
      <c r="K397" s="130" t="s">
        <v>25</v>
      </c>
      <c r="M397" s="3">
        <v>25</v>
      </c>
    </row>
    <row r="398" customHeight="1" spans="1:13">
      <c r="A398" s="162" t="e">
        <f t="shared" si="27"/>
        <v>#VALUE!</v>
      </c>
      <c r="B398" s="3"/>
      <c r="C398" s="3"/>
      <c r="D398" s="91" t="s">
        <v>21</v>
      </c>
      <c r="E398" s="91" t="s">
        <v>1054</v>
      </c>
      <c r="F398" s="66">
        <v>2020</v>
      </c>
      <c r="G398" s="130" t="s">
        <v>865</v>
      </c>
      <c r="H398" s="121" t="s">
        <v>880</v>
      </c>
      <c r="I398" s="66">
        <v>7</v>
      </c>
      <c r="J398" s="238" t="s">
        <v>869</v>
      </c>
      <c r="K398" s="130" t="s">
        <v>25</v>
      </c>
      <c r="M398" s="3">
        <v>25</v>
      </c>
    </row>
    <row r="399" customHeight="1" spans="1:13">
      <c r="A399" s="162" t="e">
        <f t="shared" si="27"/>
        <v>#VALUE!</v>
      </c>
      <c r="B399" s="3"/>
      <c r="C399" s="3"/>
      <c r="D399" s="91" t="s">
        <v>21</v>
      </c>
      <c r="E399" s="91" t="s">
        <v>1055</v>
      </c>
      <c r="F399" s="66">
        <v>2020</v>
      </c>
      <c r="G399" s="130" t="s">
        <v>865</v>
      </c>
      <c r="H399" s="121" t="s">
        <v>854</v>
      </c>
      <c r="I399" s="66">
        <v>11</v>
      </c>
      <c r="J399" s="238" t="s">
        <v>869</v>
      </c>
      <c r="K399" s="130" t="s">
        <v>30</v>
      </c>
      <c r="M399" s="3">
        <v>25</v>
      </c>
    </row>
    <row r="400" customHeight="1" spans="1:13">
      <c r="A400" s="162" t="e">
        <f t="shared" si="27"/>
        <v>#VALUE!</v>
      </c>
      <c r="B400" s="3"/>
      <c r="C400" s="3"/>
      <c r="D400" s="91" t="s">
        <v>21</v>
      </c>
      <c r="E400" s="91" t="s">
        <v>1056</v>
      </c>
      <c r="F400" s="66">
        <v>2020</v>
      </c>
      <c r="G400" s="130" t="s">
        <v>865</v>
      </c>
      <c r="H400" s="121" t="s">
        <v>854</v>
      </c>
      <c r="I400" s="66">
        <v>11</v>
      </c>
      <c r="J400" s="238" t="s">
        <v>869</v>
      </c>
      <c r="K400" s="130" t="s">
        <v>30</v>
      </c>
      <c r="M400" s="3">
        <v>25</v>
      </c>
    </row>
    <row r="401" customHeight="1" spans="1:13">
      <c r="A401" s="162" t="e">
        <f t="shared" si="27"/>
        <v>#VALUE!</v>
      </c>
      <c r="B401" s="3"/>
      <c r="C401" s="3"/>
      <c r="D401" s="91" t="s">
        <v>21</v>
      </c>
      <c r="E401" s="91" t="s">
        <v>1057</v>
      </c>
      <c r="F401" s="66">
        <v>2020</v>
      </c>
      <c r="G401" s="130" t="s">
        <v>871</v>
      </c>
      <c r="H401" s="121" t="s">
        <v>854</v>
      </c>
      <c r="I401" s="66">
        <v>394</v>
      </c>
      <c r="J401" s="88"/>
      <c r="K401" s="130" t="s">
        <v>30</v>
      </c>
      <c r="M401" s="3">
        <v>25</v>
      </c>
    </row>
    <row r="402" customHeight="1" spans="1:13">
      <c r="A402" s="162" t="e">
        <f t="shared" si="27"/>
        <v>#VALUE!</v>
      </c>
      <c r="B402" s="3"/>
      <c r="C402" s="3"/>
      <c r="D402" s="91" t="s">
        <v>21</v>
      </c>
      <c r="E402" s="91" t="s">
        <v>1058</v>
      </c>
      <c r="F402" s="66">
        <v>2020</v>
      </c>
      <c r="G402" s="130" t="s">
        <v>871</v>
      </c>
      <c r="H402" s="121" t="s">
        <v>854</v>
      </c>
      <c r="I402" s="66">
        <v>358</v>
      </c>
      <c r="J402" s="88"/>
      <c r="K402" s="130" t="s">
        <v>30</v>
      </c>
      <c r="M402" s="3">
        <v>25</v>
      </c>
    </row>
    <row r="403" customHeight="1" spans="1:13">
      <c r="A403" s="162" t="e">
        <f t="shared" si="27"/>
        <v>#VALUE!</v>
      </c>
      <c r="B403" s="3"/>
      <c r="C403" s="3"/>
      <c r="D403" s="91" t="s">
        <v>21</v>
      </c>
      <c r="E403" s="91" t="s">
        <v>1059</v>
      </c>
      <c r="F403" s="75">
        <v>2020</v>
      </c>
      <c r="G403" s="248" t="s">
        <v>876</v>
      </c>
      <c r="H403" s="115" t="s">
        <v>1060</v>
      </c>
      <c r="I403" s="75">
        <v>255</v>
      </c>
      <c r="J403" s="76"/>
      <c r="K403" s="248" t="s">
        <v>25</v>
      </c>
      <c r="M403" s="3">
        <v>25</v>
      </c>
    </row>
    <row r="404" customHeight="1" spans="1:13">
      <c r="A404" s="162" t="e">
        <f t="shared" si="27"/>
        <v>#VALUE!</v>
      </c>
      <c r="B404" s="3"/>
      <c r="C404" s="3"/>
      <c r="D404" s="91" t="s">
        <v>21</v>
      </c>
      <c r="E404" s="91" t="s">
        <v>1061</v>
      </c>
      <c r="F404" s="59">
        <v>2020</v>
      </c>
      <c r="G404" s="59" t="s">
        <v>884</v>
      </c>
      <c r="H404" s="59" t="s">
        <v>1062</v>
      </c>
      <c r="I404" s="59">
        <v>221</v>
      </c>
      <c r="J404" s="59" t="s">
        <v>1063</v>
      </c>
      <c r="K404" s="59" t="s">
        <v>30</v>
      </c>
      <c r="M404" s="3">
        <v>25</v>
      </c>
    </row>
    <row r="405" customHeight="1" spans="1:13">
      <c r="A405" s="162" t="e">
        <f t="shared" si="27"/>
        <v>#VALUE!</v>
      </c>
      <c r="B405" s="3"/>
      <c r="C405" s="3"/>
      <c r="D405" s="91" t="s">
        <v>21</v>
      </c>
      <c r="E405" s="91" t="s">
        <v>1064</v>
      </c>
      <c r="F405" s="33">
        <v>2020</v>
      </c>
      <c r="G405" s="33" t="s">
        <v>853</v>
      </c>
      <c r="H405" s="33" t="s">
        <v>1065</v>
      </c>
      <c r="I405" s="33">
        <v>242</v>
      </c>
      <c r="J405" s="33" t="s">
        <v>932</v>
      </c>
      <c r="K405" s="33" t="s">
        <v>30</v>
      </c>
      <c r="M405" s="3">
        <v>25</v>
      </c>
    </row>
    <row r="406" customHeight="1" spans="1:13">
      <c r="A406" s="162" t="e">
        <f t="shared" si="27"/>
        <v>#VALUE!</v>
      </c>
      <c r="B406" s="3"/>
      <c r="C406" s="3"/>
      <c r="D406" s="91" t="s">
        <v>21</v>
      </c>
      <c r="E406" s="91" t="s">
        <v>1066</v>
      </c>
      <c r="F406" s="66">
        <v>2020</v>
      </c>
      <c r="G406" s="66" t="s">
        <v>786</v>
      </c>
      <c r="H406" s="66" t="s">
        <v>1067</v>
      </c>
      <c r="I406" s="66">
        <v>312</v>
      </c>
      <c r="J406" s="66" t="s">
        <v>889</v>
      </c>
      <c r="K406" s="66" t="s">
        <v>25</v>
      </c>
      <c r="M406" s="3">
        <v>25</v>
      </c>
    </row>
    <row r="407" customHeight="1" spans="1:13">
      <c r="A407" s="162" t="e">
        <f t="shared" si="27"/>
        <v>#VALUE!</v>
      </c>
      <c r="B407" s="3"/>
      <c r="C407" s="3"/>
      <c r="D407" s="91" t="s">
        <v>21</v>
      </c>
      <c r="E407" s="91" t="s">
        <v>1068</v>
      </c>
      <c r="F407" s="66">
        <v>2020</v>
      </c>
      <c r="G407" s="66" t="s">
        <v>1069</v>
      </c>
      <c r="H407" s="130" t="s">
        <v>895</v>
      </c>
      <c r="I407" s="66">
        <v>258</v>
      </c>
      <c r="J407" s="88"/>
      <c r="K407" s="66" t="s">
        <v>25</v>
      </c>
      <c r="M407" s="3">
        <v>25</v>
      </c>
    </row>
    <row r="408" customHeight="1" spans="1:13">
      <c r="A408" s="162" t="e">
        <f t="shared" si="27"/>
        <v>#VALUE!</v>
      </c>
      <c r="B408" s="3"/>
      <c r="C408" s="3"/>
      <c r="D408" s="91" t="s">
        <v>21</v>
      </c>
      <c r="E408" s="91" t="s">
        <v>1070</v>
      </c>
      <c r="F408" s="66">
        <v>2020</v>
      </c>
      <c r="G408" s="66" t="s">
        <v>786</v>
      </c>
      <c r="H408" s="66" t="s">
        <v>1071</v>
      </c>
      <c r="I408" s="66">
        <v>308</v>
      </c>
      <c r="J408" s="66" t="s">
        <v>1072</v>
      </c>
      <c r="K408" s="66" t="s">
        <v>862</v>
      </c>
      <c r="M408" s="3">
        <v>25</v>
      </c>
    </row>
    <row r="409" customHeight="1" spans="1:13">
      <c r="A409" s="162" t="e">
        <f t="shared" si="27"/>
        <v>#VALUE!</v>
      </c>
      <c r="B409" s="3"/>
      <c r="C409" s="3"/>
      <c r="D409" s="91" t="s">
        <v>66</v>
      </c>
      <c r="E409" s="91" t="s">
        <v>1073</v>
      </c>
      <c r="F409" s="66">
        <v>2021</v>
      </c>
      <c r="G409" s="66" t="s">
        <v>119</v>
      </c>
      <c r="H409" s="66" t="s">
        <v>1074</v>
      </c>
      <c r="I409" s="66">
        <v>261</v>
      </c>
      <c r="J409" s="66" t="s">
        <v>1075</v>
      </c>
      <c r="K409" s="66" t="s">
        <v>244</v>
      </c>
      <c r="M409" s="3">
        <v>25</v>
      </c>
    </row>
    <row r="410" customHeight="1" spans="1:13">
      <c r="A410" s="162" t="e">
        <f t="shared" si="27"/>
        <v>#VALUE!</v>
      </c>
      <c r="B410" s="3"/>
      <c r="C410" s="3"/>
      <c r="D410" s="91" t="s">
        <v>66</v>
      </c>
      <c r="E410" s="91" t="s">
        <v>1076</v>
      </c>
      <c r="F410" s="3">
        <v>2013</v>
      </c>
      <c r="G410" s="3" t="s">
        <v>1077</v>
      </c>
      <c r="H410" s="3" t="s">
        <v>1078</v>
      </c>
      <c r="I410" s="3">
        <v>64</v>
      </c>
      <c r="K410" s="3" t="s">
        <v>68</v>
      </c>
      <c r="M410" s="3">
        <v>25</v>
      </c>
    </row>
    <row r="411" customHeight="1" spans="1:13">
      <c r="A411" s="162" t="e">
        <f t="shared" si="27"/>
        <v>#VALUE!</v>
      </c>
      <c r="B411" s="3"/>
      <c r="C411" s="3"/>
      <c r="D411" s="91" t="s">
        <v>66</v>
      </c>
      <c r="E411" s="91" t="s">
        <v>1079</v>
      </c>
      <c r="F411" s="3">
        <v>2013</v>
      </c>
      <c r="G411" s="3" t="s">
        <v>1077</v>
      </c>
      <c r="H411" s="3" t="s">
        <v>1078</v>
      </c>
      <c r="I411" s="3">
        <v>64</v>
      </c>
      <c r="K411" s="3" t="s">
        <v>68</v>
      </c>
      <c r="M411" s="3">
        <v>25</v>
      </c>
    </row>
    <row r="412" customHeight="1" spans="1:13">
      <c r="A412" s="162" t="e">
        <f t="shared" si="27"/>
        <v>#VALUE!</v>
      </c>
      <c r="B412" s="3"/>
      <c r="C412" s="3"/>
      <c r="D412" s="91" t="s">
        <v>21</v>
      </c>
      <c r="E412" s="91" t="s">
        <v>1080</v>
      </c>
      <c r="F412" s="3">
        <v>2013</v>
      </c>
      <c r="G412" s="3" t="s">
        <v>237</v>
      </c>
      <c r="H412" s="3" t="s">
        <v>1081</v>
      </c>
      <c r="I412" s="3">
        <v>19</v>
      </c>
      <c r="K412" s="3" t="s">
        <v>30</v>
      </c>
      <c r="M412" s="3">
        <v>25</v>
      </c>
    </row>
    <row r="413" customHeight="1" spans="1:13">
      <c r="A413" s="162" t="e">
        <f t="shared" si="27"/>
        <v>#VALUE!</v>
      </c>
      <c r="B413" s="3"/>
      <c r="C413" s="3"/>
      <c r="D413" s="91" t="s">
        <v>21</v>
      </c>
      <c r="E413" s="91" t="s">
        <v>1082</v>
      </c>
      <c r="F413" s="3">
        <v>2013</v>
      </c>
      <c r="G413" s="3" t="s">
        <v>237</v>
      </c>
      <c r="H413" s="3" t="s">
        <v>1081</v>
      </c>
      <c r="I413" s="3">
        <v>19</v>
      </c>
      <c r="K413" s="3" t="s">
        <v>30</v>
      </c>
      <c r="M413" s="3">
        <v>25</v>
      </c>
    </row>
    <row r="414" customHeight="1" spans="1:13">
      <c r="A414" s="162" t="e">
        <f t="shared" si="27"/>
        <v>#VALUE!</v>
      </c>
      <c r="B414" s="3"/>
      <c r="C414" s="3"/>
      <c r="D414" s="91" t="s">
        <v>21</v>
      </c>
      <c r="E414" s="91" t="s">
        <v>1083</v>
      </c>
      <c r="F414" s="3">
        <v>2013</v>
      </c>
      <c r="G414" s="3" t="s">
        <v>237</v>
      </c>
      <c r="H414" s="3" t="s">
        <v>1081</v>
      </c>
      <c r="I414" s="3">
        <v>19</v>
      </c>
      <c r="K414" s="3" t="s">
        <v>30</v>
      </c>
      <c r="M414" s="3">
        <v>25</v>
      </c>
    </row>
    <row r="415" customHeight="1" spans="1:13">
      <c r="A415" s="162" t="e">
        <f t="shared" si="27"/>
        <v>#VALUE!</v>
      </c>
      <c r="B415" s="3"/>
      <c r="C415" s="3"/>
      <c r="D415" s="91" t="s">
        <v>21</v>
      </c>
      <c r="E415" s="91" t="s">
        <v>1084</v>
      </c>
      <c r="F415" s="3">
        <v>2017</v>
      </c>
      <c r="G415" s="3" t="s">
        <v>905</v>
      </c>
      <c r="H415" s="3" t="s">
        <v>935</v>
      </c>
      <c r="I415" s="3">
        <v>212</v>
      </c>
      <c r="J415" s="3" t="s">
        <v>1085</v>
      </c>
      <c r="K415" s="3" t="s">
        <v>30</v>
      </c>
      <c r="M415" s="3">
        <v>25</v>
      </c>
    </row>
    <row r="416" customHeight="1" spans="1:13">
      <c r="A416" s="162" t="e">
        <f t="shared" si="27"/>
        <v>#VALUE!</v>
      </c>
      <c r="B416" s="3"/>
      <c r="C416" s="3"/>
      <c r="D416" s="91" t="s">
        <v>21</v>
      </c>
      <c r="E416" s="91" t="s">
        <v>1086</v>
      </c>
      <c r="F416" s="3">
        <v>2018</v>
      </c>
      <c r="G416" s="3" t="s">
        <v>905</v>
      </c>
      <c r="H416" s="3" t="s">
        <v>1087</v>
      </c>
      <c r="I416" s="3">
        <v>212</v>
      </c>
      <c r="K416" s="3" t="s">
        <v>72</v>
      </c>
      <c r="M416" s="3">
        <v>25</v>
      </c>
    </row>
    <row r="417" customHeight="1" spans="1:13">
      <c r="A417" s="162" t="e">
        <f t="shared" si="27"/>
        <v>#VALUE!</v>
      </c>
      <c r="B417" s="3"/>
      <c r="C417" s="3"/>
      <c r="D417" s="91" t="s">
        <v>21</v>
      </c>
      <c r="E417" s="91" t="s">
        <v>1088</v>
      </c>
      <c r="F417" s="3">
        <v>2019</v>
      </c>
      <c r="G417" s="3" t="s">
        <v>905</v>
      </c>
      <c r="H417" s="3" t="s">
        <v>1089</v>
      </c>
      <c r="I417" s="3">
        <v>353</v>
      </c>
      <c r="J417" s="3" t="s">
        <v>1090</v>
      </c>
      <c r="K417" s="3" t="s">
        <v>25</v>
      </c>
      <c r="M417" s="3">
        <v>25</v>
      </c>
    </row>
    <row r="418" customHeight="1" spans="1:13">
      <c r="A418" s="162" t="e">
        <f t="shared" si="27"/>
        <v>#VALUE!</v>
      </c>
      <c r="B418" s="3"/>
      <c r="C418" s="3"/>
      <c r="D418" s="91" t="s">
        <v>21</v>
      </c>
      <c r="E418" s="91" t="s">
        <v>1091</v>
      </c>
      <c r="F418" s="3">
        <v>2019</v>
      </c>
      <c r="G418" s="3" t="s">
        <v>905</v>
      </c>
      <c r="H418" s="3" t="s">
        <v>1092</v>
      </c>
      <c r="I418" s="3">
        <v>343</v>
      </c>
      <c r="K418" s="3" t="s">
        <v>25</v>
      </c>
      <c r="M418" s="3">
        <v>25</v>
      </c>
    </row>
    <row r="419" customHeight="1" spans="1:13">
      <c r="A419" s="162" t="e">
        <f t="shared" si="27"/>
        <v>#VALUE!</v>
      </c>
      <c r="B419" s="3"/>
      <c r="C419" s="3"/>
      <c r="D419" s="91" t="s">
        <v>21</v>
      </c>
      <c r="E419" s="91" t="s">
        <v>1093</v>
      </c>
      <c r="F419" s="3">
        <v>2019</v>
      </c>
      <c r="G419" s="3" t="s">
        <v>905</v>
      </c>
      <c r="H419" s="3" t="s">
        <v>1092</v>
      </c>
      <c r="I419" s="3">
        <v>343</v>
      </c>
      <c r="K419" s="3" t="s">
        <v>25</v>
      </c>
      <c r="M419" s="3">
        <v>25</v>
      </c>
    </row>
    <row r="420" customHeight="1" spans="1:13">
      <c r="A420" s="162" t="e">
        <f t="shared" si="27"/>
        <v>#VALUE!</v>
      </c>
      <c r="B420" s="140"/>
      <c r="C420" s="140"/>
      <c r="D420" s="144" t="s">
        <v>21</v>
      </c>
      <c r="E420" s="144" t="s">
        <v>1094</v>
      </c>
      <c r="F420" s="140">
        <v>2020</v>
      </c>
      <c r="G420" s="140" t="s">
        <v>65</v>
      </c>
      <c r="H420" s="140" t="s">
        <v>859</v>
      </c>
      <c r="I420" s="140">
        <v>313</v>
      </c>
      <c r="J420" s="140" t="s">
        <v>953</v>
      </c>
      <c r="K420" s="140" t="s">
        <v>25</v>
      </c>
      <c r="M420" s="3">
        <v>25</v>
      </c>
    </row>
    <row r="421" customHeight="1" spans="1:13">
      <c r="A421" s="162" t="e">
        <f t="shared" si="27"/>
        <v>#VALUE!</v>
      </c>
      <c r="B421" s="140"/>
      <c r="C421" s="140"/>
      <c r="D421" s="144" t="s">
        <v>21</v>
      </c>
      <c r="E421" s="144" t="s">
        <v>1095</v>
      </c>
      <c r="F421" s="140">
        <v>2020</v>
      </c>
      <c r="G421" s="140" t="s">
        <v>65</v>
      </c>
      <c r="H421" s="140" t="s">
        <v>859</v>
      </c>
      <c r="I421" s="140">
        <v>313</v>
      </c>
      <c r="J421" s="140" t="s">
        <v>1096</v>
      </c>
      <c r="K421" s="140" t="s">
        <v>25</v>
      </c>
      <c r="M421" s="3">
        <v>25</v>
      </c>
    </row>
    <row r="422" customHeight="1" spans="1:13">
      <c r="A422" s="162" t="e">
        <f t="shared" si="27"/>
        <v>#VALUE!</v>
      </c>
      <c r="B422" s="3"/>
      <c r="C422" s="3"/>
      <c r="D422" s="91" t="s">
        <v>66</v>
      </c>
      <c r="E422" s="3">
        <v>7035334</v>
      </c>
      <c r="F422" s="3">
        <v>2020</v>
      </c>
      <c r="G422" s="3" t="s">
        <v>119</v>
      </c>
      <c r="H422" s="3" t="s">
        <v>927</v>
      </c>
      <c r="K422" s="3" t="s">
        <v>961</v>
      </c>
      <c r="M422" s="3">
        <v>25</v>
      </c>
    </row>
    <row r="423" customHeight="1" spans="1:13">
      <c r="A423" s="162" t="e">
        <f t="shared" si="27"/>
        <v>#VALUE!</v>
      </c>
      <c r="B423" s="3"/>
      <c r="C423" s="3"/>
      <c r="D423" s="91" t="s">
        <v>66</v>
      </c>
      <c r="E423" s="3">
        <v>1102118</v>
      </c>
      <c r="F423" s="3">
        <v>2020</v>
      </c>
      <c r="G423" s="3" t="s">
        <v>119</v>
      </c>
      <c r="H423" s="3" t="s">
        <v>927</v>
      </c>
      <c r="K423" s="3" t="s">
        <v>961</v>
      </c>
      <c r="M423" s="3">
        <v>25</v>
      </c>
    </row>
    <row r="424" customHeight="1" spans="1:13">
      <c r="A424" s="162" t="e">
        <f t="shared" si="27"/>
        <v>#VALUE!</v>
      </c>
      <c r="B424" s="3"/>
      <c r="C424" s="3"/>
      <c r="D424" s="91" t="s">
        <v>66</v>
      </c>
      <c r="E424" s="91" t="s">
        <v>1097</v>
      </c>
      <c r="F424" s="3">
        <v>2020</v>
      </c>
      <c r="G424" s="3" t="s">
        <v>956</v>
      </c>
      <c r="H424" s="3" t="s">
        <v>895</v>
      </c>
      <c r="J424" s="3" t="s">
        <v>1098</v>
      </c>
      <c r="K424" s="3" t="s">
        <v>462</v>
      </c>
      <c r="M424" s="3">
        <v>25</v>
      </c>
    </row>
    <row r="425" customHeight="1" spans="1:13">
      <c r="A425" s="162" t="e">
        <f t="shared" si="27"/>
        <v>#VALUE!</v>
      </c>
      <c r="B425" s="3"/>
      <c r="C425" s="3"/>
      <c r="D425" s="91" t="s">
        <v>66</v>
      </c>
      <c r="E425" s="3">
        <v>8860160</v>
      </c>
      <c r="F425" s="3">
        <v>2020</v>
      </c>
      <c r="G425" s="3" t="s">
        <v>1099</v>
      </c>
      <c r="H425" s="3" t="s">
        <v>1100</v>
      </c>
      <c r="J425" s="3" t="s">
        <v>1101</v>
      </c>
      <c r="K425" s="3" t="s">
        <v>68</v>
      </c>
      <c r="M425" s="3">
        <v>25</v>
      </c>
    </row>
    <row r="426" customHeight="1" spans="1:13">
      <c r="A426" s="162" t="e">
        <f t="shared" si="27"/>
        <v>#VALUE!</v>
      </c>
      <c r="D426" s="91" t="s">
        <v>66</v>
      </c>
      <c r="E426" s="3">
        <v>7324124</v>
      </c>
      <c r="F426" s="3">
        <v>2020</v>
      </c>
      <c r="G426" s="3" t="s">
        <v>786</v>
      </c>
      <c r="H426" s="3" t="s">
        <v>927</v>
      </c>
      <c r="J426" s="3" t="s">
        <v>901</v>
      </c>
      <c r="K426" s="3" t="s">
        <v>68</v>
      </c>
      <c r="M426" s="3">
        <v>25</v>
      </c>
    </row>
    <row r="427" customHeight="1" spans="1:13">
      <c r="A427" s="162" t="e">
        <f t="shared" si="27"/>
        <v>#VALUE!</v>
      </c>
      <c r="D427" s="91" t="s">
        <v>66</v>
      </c>
      <c r="E427" s="91" t="s">
        <v>1102</v>
      </c>
      <c r="F427" s="3">
        <v>2020</v>
      </c>
      <c r="G427" s="3" t="s">
        <v>954</v>
      </c>
      <c r="H427" s="3" t="s">
        <v>880</v>
      </c>
      <c r="K427" s="3" t="s">
        <v>467</v>
      </c>
      <c r="M427" s="3">
        <v>25</v>
      </c>
    </row>
    <row r="428" customHeight="1" spans="1:13">
      <c r="A428" s="162" t="e">
        <f t="shared" si="27"/>
        <v>#VALUE!</v>
      </c>
      <c r="D428" s="91" t="s">
        <v>66</v>
      </c>
      <c r="E428" s="3">
        <v>4256037</v>
      </c>
      <c r="F428" s="3">
        <v>2020</v>
      </c>
      <c r="G428" s="3" t="s">
        <v>954</v>
      </c>
      <c r="H428" s="3" t="s">
        <v>847</v>
      </c>
      <c r="J428" s="3" t="s">
        <v>955</v>
      </c>
      <c r="K428" s="3" t="s">
        <v>961</v>
      </c>
      <c r="M428" s="3">
        <v>25</v>
      </c>
    </row>
    <row r="429" customHeight="1" spans="1:13">
      <c r="A429" s="162" t="e">
        <f t="shared" si="27"/>
        <v>#VALUE!</v>
      </c>
      <c r="D429" s="91" t="s">
        <v>21</v>
      </c>
      <c r="E429" s="91" t="s">
        <v>1103</v>
      </c>
      <c r="F429" s="3">
        <v>2020</v>
      </c>
      <c r="G429" s="3" t="s">
        <v>884</v>
      </c>
      <c r="H429" s="3" t="s">
        <v>854</v>
      </c>
      <c r="I429" s="3">
        <v>265</v>
      </c>
      <c r="J429" s="3" t="s">
        <v>1104</v>
      </c>
      <c r="K429" s="3" t="s">
        <v>25</v>
      </c>
      <c r="M429" s="3">
        <v>25</v>
      </c>
    </row>
    <row r="430" customHeight="1" spans="1:13">
      <c r="A430" s="162">
        <f>'Drop 1 BBALL'!A366+1</f>
        <v>11981</v>
      </c>
      <c r="B430" s="143"/>
      <c r="C430" s="143"/>
      <c r="D430" s="144" t="s">
        <v>21</v>
      </c>
      <c r="E430" s="144" t="s">
        <v>1105</v>
      </c>
      <c r="F430" s="140">
        <v>2020</v>
      </c>
      <c r="G430" s="140" t="s">
        <v>119</v>
      </c>
      <c r="H430" s="140" t="s">
        <v>1106</v>
      </c>
      <c r="I430" s="140">
        <v>334</v>
      </c>
      <c r="J430" s="140" t="s">
        <v>1107</v>
      </c>
      <c r="K430" s="140" t="s">
        <v>25</v>
      </c>
      <c r="M430" s="3">
        <v>25</v>
      </c>
    </row>
    <row r="431" customHeight="1" spans="1:13">
      <c r="A431" s="162">
        <f t="shared" ref="A431:A432" si="28">A430+1</f>
        <v>11982</v>
      </c>
      <c r="B431" s="143"/>
      <c r="C431" s="143"/>
      <c r="D431" s="144" t="s">
        <v>21</v>
      </c>
      <c r="E431" s="144" t="s">
        <v>1108</v>
      </c>
      <c r="F431" s="140">
        <v>2020</v>
      </c>
      <c r="G431" s="140" t="s">
        <v>119</v>
      </c>
      <c r="H431" s="140" t="s">
        <v>1109</v>
      </c>
      <c r="I431" s="140">
        <v>327</v>
      </c>
      <c r="J431" s="140" t="s">
        <v>953</v>
      </c>
      <c r="K431" s="140" t="s">
        <v>30</v>
      </c>
      <c r="M431" s="3">
        <v>25</v>
      </c>
    </row>
    <row r="432" customHeight="1" spans="1:13">
      <c r="A432" s="162">
        <f t="shared" si="28"/>
        <v>11983</v>
      </c>
      <c r="B432" s="143"/>
      <c r="C432" s="143"/>
      <c r="D432" s="144" t="s">
        <v>21</v>
      </c>
      <c r="E432" s="144" t="s">
        <v>1110</v>
      </c>
      <c r="F432" s="140">
        <v>2020</v>
      </c>
      <c r="G432" s="140" t="s">
        <v>119</v>
      </c>
      <c r="H432" s="140" t="s">
        <v>1109</v>
      </c>
      <c r="I432" s="140">
        <v>327</v>
      </c>
      <c r="J432" s="140" t="s">
        <v>1111</v>
      </c>
      <c r="K432" s="140" t="s">
        <v>72</v>
      </c>
      <c r="M432" s="3">
        <v>25</v>
      </c>
    </row>
    <row r="433" customHeight="1" spans="1:13">
      <c r="A433" s="3">
        <v>11918</v>
      </c>
      <c r="D433" s="91" t="s">
        <v>21</v>
      </c>
      <c r="E433" s="3">
        <v>54088326</v>
      </c>
      <c r="F433" s="3">
        <v>1982</v>
      </c>
      <c r="G433" s="3" t="s">
        <v>62</v>
      </c>
      <c r="H433" s="3" t="s">
        <v>978</v>
      </c>
      <c r="J433" s="3">
        <v>303</v>
      </c>
      <c r="K433" s="3" t="s">
        <v>72</v>
      </c>
      <c r="M433" s="3">
        <v>25</v>
      </c>
    </row>
    <row r="434" customHeight="1" spans="1:13">
      <c r="A434" s="3">
        <f t="shared" ref="A434:A435" si="29">A433+1</f>
        <v>11919</v>
      </c>
      <c r="D434" s="91" t="s">
        <v>21</v>
      </c>
      <c r="E434" s="91" t="s">
        <v>1112</v>
      </c>
      <c r="F434" s="3">
        <v>1985</v>
      </c>
      <c r="G434" s="3" t="s">
        <v>62</v>
      </c>
      <c r="H434" s="3" t="s">
        <v>989</v>
      </c>
      <c r="I434" s="3">
        <v>314</v>
      </c>
      <c r="J434" s="3" t="s">
        <v>1113</v>
      </c>
      <c r="K434" s="3" t="s">
        <v>72</v>
      </c>
      <c r="M434" s="3">
        <v>25</v>
      </c>
    </row>
    <row r="435" customHeight="1" spans="1:13">
      <c r="A435" s="3">
        <f t="shared" si="29"/>
        <v>11920</v>
      </c>
      <c r="D435" s="91" t="s">
        <v>21</v>
      </c>
      <c r="E435" s="91" t="s">
        <v>1114</v>
      </c>
      <c r="F435" s="3">
        <v>1985</v>
      </c>
      <c r="G435" s="3" t="s">
        <v>62</v>
      </c>
      <c r="H435" s="3" t="s">
        <v>989</v>
      </c>
      <c r="I435" s="3">
        <v>314</v>
      </c>
      <c r="J435" s="3" t="s">
        <v>1113</v>
      </c>
      <c r="K435" s="3" t="s">
        <v>72</v>
      </c>
      <c r="M435" s="3">
        <v>25</v>
      </c>
    </row>
    <row r="436" customHeight="1" spans="1:13">
      <c r="A436" s="3">
        <v>12387</v>
      </c>
      <c r="D436" s="91" t="s">
        <v>21</v>
      </c>
      <c r="E436" s="91" t="s">
        <v>1115</v>
      </c>
      <c r="F436" s="3">
        <v>1988</v>
      </c>
      <c r="G436" s="3" t="s">
        <v>62</v>
      </c>
      <c r="H436" s="3" t="s">
        <v>986</v>
      </c>
      <c r="I436" s="3">
        <v>23</v>
      </c>
      <c r="J436" s="3" t="s">
        <v>105</v>
      </c>
      <c r="K436" s="3" t="s">
        <v>72</v>
      </c>
      <c r="M436" s="3">
        <v>25</v>
      </c>
    </row>
    <row r="437" customHeight="1" spans="1:13">
      <c r="A437" s="3" t="s">
        <v>2854</v>
      </c>
      <c r="D437" s="163"/>
      <c r="E437" s="91" t="s">
        <v>1116</v>
      </c>
      <c r="F437" s="3">
        <v>1989</v>
      </c>
      <c r="G437" s="3" t="s">
        <v>90</v>
      </c>
      <c r="H437" s="3" t="s">
        <v>1117</v>
      </c>
      <c r="I437" s="3" t="s">
        <v>1118</v>
      </c>
      <c r="J437" s="3" t="s">
        <v>1119</v>
      </c>
      <c r="K437" s="3" t="s">
        <v>25</v>
      </c>
      <c r="M437" s="3">
        <v>25</v>
      </c>
    </row>
    <row r="438" customHeight="1" spans="1:13">
      <c r="A438" s="3" t="s">
        <v>2854</v>
      </c>
      <c r="D438" s="163"/>
      <c r="E438" s="91" t="s">
        <v>1120</v>
      </c>
      <c r="F438" s="3">
        <v>1989</v>
      </c>
      <c r="G438" s="3" t="s">
        <v>90</v>
      </c>
      <c r="H438" s="3" t="s">
        <v>1117</v>
      </c>
      <c r="I438" s="3" t="s">
        <v>1118</v>
      </c>
      <c r="J438" s="3" t="s">
        <v>1119</v>
      </c>
      <c r="K438" s="3" t="s">
        <v>25</v>
      </c>
      <c r="M438" s="3">
        <v>25</v>
      </c>
    </row>
    <row r="439" customHeight="1" spans="1:13">
      <c r="A439" s="3" t="s">
        <v>2854</v>
      </c>
      <c r="D439" s="163"/>
      <c r="E439" s="237" t="s">
        <v>1121</v>
      </c>
      <c r="F439" s="65">
        <v>1989</v>
      </c>
      <c r="G439" s="45" t="s">
        <v>90</v>
      </c>
      <c r="H439" s="45" t="s">
        <v>1117</v>
      </c>
      <c r="I439" s="45" t="s">
        <v>1118</v>
      </c>
      <c r="J439" s="45" t="s">
        <v>1119</v>
      </c>
      <c r="K439" s="45" t="s">
        <v>25</v>
      </c>
      <c r="M439" s="3">
        <v>25</v>
      </c>
    </row>
    <row r="440" customHeight="1" spans="1:13">
      <c r="A440" s="3" t="s">
        <v>2854</v>
      </c>
      <c r="D440" s="163"/>
      <c r="E440" s="237" t="s">
        <v>1122</v>
      </c>
      <c r="F440" s="65">
        <v>1989</v>
      </c>
      <c r="G440" s="45" t="s">
        <v>90</v>
      </c>
      <c r="H440" s="45" t="s">
        <v>1117</v>
      </c>
      <c r="I440" s="45" t="s">
        <v>1118</v>
      </c>
      <c r="J440" s="45" t="s">
        <v>1119</v>
      </c>
      <c r="K440" s="45" t="s">
        <v>25</v>
      </c>
      <c r="M440" s="3">
        <v>25</v>
      </c>
    </row>
    <row r="441" customHeight="1" spans="1:13">
      <c r="A441" s="3" t="s">
        <v>2854</v>
      </c>
      <c r="D441" s="163"/>
      <c r="E441" s="237" t="s">
        <v>1123</v>
      </c>
      <c r="F441" s="65">
        <v>1989</v>
      </c>
      <c r="G441" s="45" t="s">
        <v>90</v>
      </c>
      <c r="H441" s="45" t="s">
        <v>1117</v>
      </c>
      <c r="I441" s="45" t="s">
        <v>1118</v>
      </c>
      <c r="J441" s="45" t="s">
        <v>1119</v>
      </c>
      <c r="K441" s="45" t="s">
        <v>25</v>
      </c>
      <c r="M441" s="3">
        <v>25</v>
      </c>
    </row>
    <row r="442" customHeight="1" spans="1:13">
      <c r="A442" s="3" t="s">
        <v>2854</v>
      </c>
      <c r="D442" s="163"/>
      <c r="E442" s="237" t="s">
        <v>1124</v>
      </c>
      <c r="F442" s="65">
        <v>1989</v>
      </c>
      <c r="G442" s="45" t="s">
        <v>90</v>
      </c>
      <c r="H442" s="45" t="s">
        <v>1117</v>
      </c>
      <c r="I442" s="45" t="s">
        <v>1118</v>
      </c>
      <c r="J442" s="45" t="s">
        <v>1119</v>
      </c>
      <c r="K442" s="45" t="s">
        <v>25</v>
      </c>
      <c r="M442" s="3">
        <v>25</v>
      </c>
    </row>
    <row r="443" customHeight="1" spans="1:13">
      <c r="A443" s="3" t="s">
        <v>2854</v>
      </c>
      <c r="D443" s="163"/>
      <c r="E443" s="237" t="s">
        <v>1125</v>
      </c>
      <c r="F443" s="65">
        <v>1989</v>
      </c>
      <c r="G443" s="45" t="s">
        <v>90</v>
      </c>
      <c r="H443" s="45" t="s">
        <v>1117</v>
      </c>
      <c r="I443" s="45" t="s">
        <v>1118</v>
      </c>
      <c r="J443" s="45" t="s">
        <v>1119</v>
      </c>
      <c r="K443" s="45" t="s">
        <v>25</v>
      </c>
      <c r="M443" s="3">
        <v>25</v>
      </c>
    </row>
    <row r="444" customHeight="1" spans="1:13">
      <c r="A444" s="3" t="s">
        <v>2854</v>
      </c>
      <c r="D444" s="163"/>
      <c r="E444" s="237" t="s">
        <v>1126</v>
      </c>
      <c r="F444" s="65">
        <v>1989</v>
      </c>
      <c r="G444" s="45" t="s">
        <v>90</v>
      </c>
      <c r="H444" s="45" t="s">
        <v>1117</v>
      </c>
      <c r="I444" s="45" t="s">
        <v>1118</v>
      </c>
      <c r="J444" s="45" t="s">
        <v>1119</v>
      </c>
      <c r="K444" s="45" t="s">
        <v>25</v>
      </c>
      <c r="M444" s="3">
        <v>25</v>
      </c>
    </row>
    <row r="445" customHeight="1" spans="1:13">
      <c r="A445" s="3" t="s">
        <v>2854</v>
      </c>
      <c r="D445" s="163"/>
      <c r="E445" s="237" t="s">
        <v>1127</v>
      </c>
      <c r="F445" s="65">
        <v>1989</v>
      </c>
      <c r="G445" s="45" t="s">
        <v>90</v>
      </c>
      <c r="H445" s="45" t="s">
        <v>1117</v>
      </c>
      <c r="I445" s="45" t="s">
        <v>1118</v>
      </c>
      <c r="J445" s="45" t="s">
        <v>1119</v>
      </c>
      <c r="K445" s="45" t="s">
        <v>25</v>
      </c>
      <c r="M445" s="3">
        <v>25</v>
      </c>
    </row>
    <row r="446" customHeight="1" spans="1:13">
      <c r="A446" s="3" t="s">
        <v>2854</v>
      </c>
      <c r="D446" s="163"/>
      <c r="E446" s="237" t="s">
        <v>1128</v>
      </c>
      <c r="F446" s="65">
        <v>1989</v>
      </c>
      <c r="G446" s="45" t="s">
        <v>90</v>
      </c>
      <c r="H446" s="45" t="s">
        <v>1117</v>
      </c>
      <c r="I446" s="45" t="s">
        <v>1118</v>
      </c>
      <c r="J446" s="45" t="s">
        <v>1119</v>
      </c>
      <c r="K446" s="45" t="s">
        <v>25</v>
      </c>
      <c r="M446" s="3">
        <v>25</v>
      </c>
    </row>
    <row r="447" customHeight="1" spans="1:13">
      <c r="A447" s="3" t="s">
        <v>2854</v>
      </c>
      <c r="D447" s="163"/>
      <c r="E447" s="237" t="s">
        <v>1129</v>
      </c>
      <c r="F447" s="65">
        <v>1989</v>
      </c>
      <c r="G447" s="45" t="s">
        <v>90</v>
      </c>
      <c r="H447" s="45" t="s">
        <v>1117</v>
      </c>
      <c r="I447" s="45" t="s">
        <v>1118</v>
      </c>
      <c r="J447" s="45" t="s">
        <v>1119</v>
      </c>
      <c r="K447" s="45" t="s">
        <v>25</v>
      </c>
      <c r="M447" s="3">
        <v>25</v>
      </c>
    </row>
    <row r="448" customHeight="1" spans="1:13">
      <c r="A448" s="3" t="s">
        <v>2854</v>
      </c>
      <c r="D448" s="163"/>
      <c r="E448" s="237" t="s">
        <v>1130</v>
      </c>
      <c r="F448" s="65">
        <v>1989</v>
      </c>
      <c r="G448" s="45" t="s">
        <v>90</v>
      </c>
      <c r="H448" s="45" t="s">
        <v>1117</v>
      </c>
      <c r="I448" s="45" t="s">
        <v>1118</v>
      </c>
      <c r="J448" s="45" t="s">
        <v>1119</v>
      </c>
      <c r="K448" s="45" t="s">
        <v>25</v>
      </c>
      <c r="M448" s="3">
        <v>25</v>
      </c>
    </row>
    <row r="449" customHeight="1" spans="1:13">
      <c r="A449" s="3" t="s">
        <v>2854</v>
      </c>
      <c r="D449" s="163"/>
      <c r="E449" s="237" t="s">
        <v>1131</v>
      </c>
      <c r="F449" s="65">
        <v>1989</v>
      </c>
      <c r="G449" s="45" t="s">
        <v>90</v>
      </c>
      <c r="H449" s="45" t="s">
        <v>1117</v>
      </c>
      <c r="I449" s="45" t="s">
        <v>1118</v>
      </c>
      <c r="J449" s="45" t="s">
        <v>1119</v>
      </c>
      <c r="K449" s="45" t="s">
        <v>25</v>
      </c>
      <c r="M449" s="3">
        <v>25</v>
      </c>
    </row>
    <row r="450" customHeight="1" spans="1:13">
      <c r="A450" s="3" t="s">
        <v>2854</v>
      </c>
      <c r="D450" s="163"/>
      <c r="E450" s="91" t="s">
        <v>1132</v>
      </c>
      <c r="F450" s="3">
        <v>1995</v>
      </c>
      <c r="G450" s="3" t="s">
        <v>234</v>
      </c>
      <c r="H450" s="3" t="s">
        <v>1133</v>
      </c>
      <c r="I450" s="3">
        <v>130</v>
      </c>
      <c r="J450" s="3" t="s">
        <v>105</v>
      </c>
      <c r="K450" s="3" t="s">
        <v>25</v>
      </c>
      <c r="M450" s="3">
        <v>25</v>
      </c>
    </row>
    <row r="451" customHeight="1" spans="1:13">
      <c r="A451" s="3" t="s">
        <v>2854</v>
      </c>
      <c r="D451" s="163"/>
      <c r="E451" s="91" t="s">
        <v>1134</v>
      </c>
      <c r="F451" s="3">
        <v>1995</v>
      </c>
      <c r="G451" s="3" t="s">
        <v>234</v>
      </c>
      <c r="H451" s="3" t="s">
        <v>1133</v>
      </c>
      <c r="I451" s="3">
        <v>130</v>
      </c>
      <c r="J451" s="3" t="s">
        <v>105</v>
      </c>
      <c r="K451" s="3" t="s">
        <v>25</v>
      </c>
      <c r="M451" s="3">
        <v>25</v>
      </c>
    </row>
    <row r="452" customHeight="1" spans="1:13">
      <c r="A452" s="3" t="s">
        <v>2854</v>
      </c>
      <c r="D452" s="163"/>
      <c r="E452" s="91" t="s">
        <v>1135</v>
      </c>
      <c r="F452" s="3">
        <v>2012</v>
      </c>
      <c r="G452" s="3" t="s">
        <v>1136</v>
      </c>
      <c r="H452" s="3" t="s">
        <v>856</v>
      </c>
      <c r="I452" s="3">
        <v>78</v>
      </c>
      <c r="J452" s="3" t="s">
        <v>1137</v>
      </c>
      <c r="K452" s="3" t="s">
        <v>1138</v>
      </c>
      <c r="M452" s="3">
        <v>25</v>
      </c>
    </row>
    <row r="453" customHeight="1" spans="1:13">
      <c r="A453" s="162" t="e">
        <f>'Drop 1 BBALL'!A152+1</f>
        <v>#VALUE!</v>
      </c>
      <c r="B453" s="3"/>
      <c r="C453" s="3"/>
      <c r="D453" s="91" t="s">
        <v>21</v>
      </c>
      <c r="E453" s="91" t="s">
        <v>1139</v>
      </c>
      <c r="F453" s="66">
        <v>2020</v>
      </c>
      <c r="G453" s="130" t="s">
        <v>1042</v>
      </c>
      <c r="H453" s="121" t="s">
        <v>880</v>
      </c>
      <c r="I453" s="238">
        <v>167</v>
      </c>
      <c r="J453" s="88"/>
      <c r="K453" s="130" t="s">
        <v>25</v>
      </c>
      <c r="M453" s="3">
        <v>30</v>
      </c>
    </row>
    <row r="454" customHeight="1" spans="1:13">
      <c r="A454" s="162" t="e">
        <f t="shared" ref="A454:A462" si="30">A453+1</f>
        <v>#VALUE!</v>
      </c>
      <c r="B454" s="3"/>
      <c r="C454" s="3"/>
      <c r="D454" s="91" t="s">
        <v>161</v>
      </c>
      <c r="E454" s="91" t="s">
        <v>1140</v>
      </c>
      <c r="F454" s="66">
        <v>2020</v>
      </c>
      <c r="G454" s="130" t="s">
        <v>837</v>
      </c>
      <c r="H454" s="66" t="s">
        <v>1141</v>
      </c>
      <c r="I454" s="66">
        <v>1</v>
      </c>
      <c r="J454" s="66" t="s">
        <v>1142</v>
      </c>
      <c r="K454" s="66" t="s">
        <v>72</v>
      </c>
      <c r="M454" s="3">
        <v>30</v>
      </c>
    </row>
    <row r="455" customHeight="1" spans="1:13">
      <c r="A455" s="162" t="e">
        <f t="shared" si="30"/>
        <v>#VALUE!</v>
      </c>
      <c r="B455" s="3"/>
      <c r="C455" s="3"/>
      <c r="D455" s="91" t="s">
        <v>21</v>
      </c>
      <c r="E455" s="91" t="s">
        <v>1143</v>
      </c>
      <c r="F455" s="66">
        <v>2020</v>
      </c>
      <c r="G455" s="130" t="s">
        <v>1144</v>
      </c>
      <c r="H455" s="121" t="s">
        <v>895</v>
      </c>
      <c r="I455" s="66">
        <v>258</v>
      </c>
      <c r="J455" s="88"/>
      <c r="K455" s="66" t="s">
        <v>25</v>
      </c>
      <c r="M455" s="3">
        <v>30</v>
      </c>
    </row>
    <row r="456" customHeight="1" spans="1:13">
      <c r="A456" s="162" t="e">
        <f t="shared" si="30"/>
        <v>#VALUE!</v>
      </c>
      <c r="B456" s="3"/>
      <c r="C456" s="3"/>
      <c r="D456" s="91" t="s">
        <v>21</v>
      </c>
      <c r="E456" s="91" t="s">
        <v>1145</v>
      </c>
      <c r="F456" s="66">
        <v>2020</v>
      </c>
      <c r="G456" s="130" t="s">
        <v>1144</v>
      </c>
      <c r="H456" s="121" t="s">
        <v>895</v>
      </c>
      <c r="I456" s="66">
        <v>258</v>
      </c>
      <c r="J456" s="88"/>
      <c r="K456" s="66" t="s">
        <v>25</v>
      </c>
      <c r="M456" s="3">
        <v>30</v>
      </c>
    </row>
    <row r="457" customHeight="1" spans="1:13">
      <c r="A457" s="162" t="e">
        <f t="shared" si="30"/>
        <v>#VALUE!</v>
      </c>
      <c r="B457" s="3"/>
      <c r="C457" s="3"/>
      <c r="D457" s="91" t="s">
        <v>21</v>
      </c>
      <c r="E457" s="91" t="s">
        <v>1146</v>
      </c>
      <c r="F457" s="66">
        <v>2020</v>
      </c>
      <c r="G457" s="130" t="s">
        <v>1147</v>
      </c>
      <c r="H457" s="121" t="s">
        <v>880</v>
      </c>
      <c r="I457" s="66" t="s">
        <v>1148</v>
      </c>
      <c r="J457" s="66" t="s">
        <v>1149</v>
      </c>
      <c r="K457" s="130" t="s">
        <v>25</v>
      </c>
      <c r="M457" s="3">
        <v>30</v>
      </c>
    </row>
    <row r="458" customHeight="1" spans="1:13">
      <c r="A458" s="162" t="e">
        <f t="shared" si="30"/>
        <v>#VALUE!</v>
      </c>
      <c r="B458" s="3"/>
      <c r="C458" s="3"/>
      <c r="D458" s="91" t="s">
        <v>21</v>
      </c>
      <c r="E458" s="91" t="s">
        <v>1150</v>
      </c>
      <c r="F458" s="66">
        <v>2020</v>
      </c>
      <c r="G458" s="130" t="s">
        <v>1042</v>
      </c>
      <c r="H458" s="121" t="s">
        <v>880</v>
      </c>
      <c r="I458" s="66">
        <v>167</v>
      </c>
      <c r="J458" s="88"/>
      <c r="K458" s="130" t="s">
        <v>25</v>
      </c>
      <c r="M458" s="3">
        <v>30</v>
      </c>
    </row>
    <row r="459" customHeight="1" spans="1:13">
      <c r="A459" s="162" t="e">
        <f t="shared" si="30"/>
        <v>#VALUE!</v>
      </c>
      <c r="B459" s="3"/>
      <c r="C459" s="3"/>
      <c r="D459" s="91" t="s">
        <v>21</v>
      </c>
      <c r="E459" s="91" t="s">
        <v>1151</v>
      </c>
      <c r="F459" s="66">
        <v>2020</v>
      </c>
      <c r="G459" s="130" t="s">
        <v>1152</v>
      </c>
      <c r="H459" s="121" t="s">
        <v>877</v>
      </c>
      <c r="I459" s="3">
        <v>264</v>
      </c>
      <c r="J459" s="131" t="s">
        <v>1063</v>
      </c>
      <c r="K459" s="130" t="s">
        <v>30</v>
      </c>
      <c r="M459" s="3">
        <v>30</v>
      </c>
    </row>
    <row r="460" customHeight="1" spans="1:13">
      <c r="A460" s="162" t="e">
        <f t="shared" si="30"/>
        <v>#VALUE!</v>
      </c>
      <c r="B460" s="3"/>
      <c r="C460" s="3"/>
      <c r="D460" s="91" t="s">
        <v>21</v>
      </c>
      <c r="E460" s="91" t="s">
        <v>1153</v>
      </c>
      <c r="F460" s="66">
        <v>2020</v>
      </c>
      <c r="G460" s="130" t="s">
        <v>879</v>
      </c>
      <c r="H460" s="121" t="s">
        <v>880</v>
      </c>
      <c r="I460" s="3" t="s">
        <v>1154</v>
      </c>
      <c r="J460" s="5" t="s">
        <v>1155</v>
      </c>
      <c r="K460" s="130" t="s">
        <v>25</v>
      </c>
      <c r="M460" s="3">
        <v>30</v>
      </c>
    </row>
    <row r="461" customHeight="1" spans="1:13">
      <c r="A461" s="162" t="e">
        <f t="shared" si="30"/>
        <v>#VALUE!</v>
      </c>
      <c r="B461" s="3"/>
      <c r="C461" s="3"/>
      <c r="D461" s="91" t="s">
        <v>21</v>
      </c>
      <c r="E461" s="91" t="s">
        <v>1156</v>
      </c>
      <c r="F461" s="59">
        <v>2020</v>
      </c>
      <c r="G461" s="59" t="s">
        <v>786</v>
      </c>
      <c r="H461" s="59" t="s">
        <v>891</v>
      </c>
      <c r="I461" s="59">
        <v>301</v>
      </c>
      <c r="J461" s="60"/>
      <c r="K461" s="59" t="s">
        <v>30</v>
      </c>
      <c r="M461" s="3">
        <v>30</v>
      </c>
    </row>
    <row r="462" customHeight="1" spans="1:13">
      <c r="A462" s="162" t="e">
        <f t="shared" si="30"/>
        <v>#VALUE!</v>
      </c>
      <c r="B462" s="3"/>
      <c r="C462" s="3"/>
      <c r="D462" s="91" t="s">
        <v>21</v>
      </c>
      <c r="E462" s="91" t="s">
        <v>1157</v>
      </c>
      <c r="F462" s="66">
        <v>2020</v>
      </c>
      <c r="G462" s="66" t="s">
        <v>786</v>
      </c>
      <c r="H462" s="66" t="s">
        <v>891</v>
      </c>
      <c r="I462" s="66">
        <v>301</v>
      </c>
      <c r="J462" s="66" t="s">
        <v>889</v>
      </c>
      <c r="K462" s="66" t="s">
        <v>25</v>
      </c>
      <c r="M462" s="3">
        <v>30</v>
      </c>
    </row>
    <row r="463" customHeight="1" spans="1:13">
      <c r="A463" s="162" t="e">
        <f>'Drop 1 BBALL'!A166+1</f>
        <v>#VALUE!</v>
      </c>
      <c r="B463" s="3"/>
      <c r="C463" s="3"/>
      <c r="D463" s="91" t="s">
        <v>21</v>
      </c>
      <c r="E463" s="91" t="s">
        <v>1158</v>
      </c>
      <c r="F463" s="66">
        <v>2020</v>
      </c>
      <c r="G463" s="66" t="s">
        <v>1159</v>
      </c>
      <c r="H463" s="130" t="s">
        <v>880</v>
      </c>
      <c r="I463" s="66">
        <v>5</v>
      </c>
      <c r="J463" s="66" t="s">
        <v>1160</v>
      </c>
      <c r="K463" s="66" t="s">
        <v>25</v>
      </c>
      <c r="M463" s="3">
        <v>30</v>
      </c>
    </row>
    <row r="464" customHeight="1" spans="1:13">
      <c r="A464" s="162" t="e">
        <f t="shared" ref="A464:A478" si="31">A463+1</f>
        <v>#VALUE!</v>
      </c>
      <c r="B464" s="3"/>
      <c r="C464" s="3"/>
      <c r="D464" s="91" t="s">
        <v>21</v>
      </c>
      <c r="E464" s="3">
        <v>56747140</v>
      </c>
      <c r="F464" s="3">
        <v>2020</v>
      </c>
      <c r="G464" s="91" t="s">
        <v>1161</v>
      </c>
      <c r="H464" s="59" t="s">
        <v>880</v>
      </c>
      <c r="I464" s="59">
        <v>204</v>
      </c>
      <c r="J464" s="59"/>
      <c r="K464" s="59" t="s">
        <v>25</v>
      </c>
      <c r="M464" s="3">
        <v>30</v>
      </c>
    </row>
    <row r="465" customHeight="1" spans="1:13">
      <c r="A465" s="162" t="e">
        <f t="shared" si="31"/>
        <v>#VALUE!</v>
      </c>
      <c r="B465" s="3"/>
      <c r="C465" s="3"/>
      <c r="D465" s="91" t="s">
        <v>21</v>
      </c>
      <c r="E465" s="91" t="s">
        <v>1162</v>
      </c>
      <c r="F465" s="59">
        <v>2020</v>
      </c>
      <c r="G465" s="59" t="s">
        <v>786</v>
      </c>
      <c r="H465" s="59" t="s">
        <v>964</v>
      </c>
      <c r="I465" s="59">
        <v>383</v>
      </c>
      <c r="J465" s="59" t="s">
        <v>898</v>
      </c>
      <c r="K465" s="59" t="s">
        <v>25</v>
      </c>
      <c r="M465" s="3">
        <v>30</v>
      </c>
    </row>
    <row r="466" customHeight="1" spans="1:13">
      <c r="A466" s="162" t="e">
        <f t="shared" si="31"/>
        <v>#VALUE!</v>
      </c>
      <c r="B466" s="3"/>
      <c r="C466" s="3"/>
      <c r="D466" s="91" t="s">
        <v>21</v>
      </c>
      <c r="E466" s="91" t="s">
        <v>1163</v>
      </c>
      <c r="F466" s="9">
        <v>2020</v>
      </c>
      <c r="G466" s="9" t="s">
        <v>853</v>
      </c>
      <c r="H466" s="9" t="s">
        <v>835</v>
      </c>
      <c r="I466" s="9">
        <v>264</v>
      </c>
      <c r="J466" s="9" t="s">
        <v>886</v>
      </c>
      <c r="K466" s="9" t="s">
        <v>30</v>
      </c>
      <c r="M466" s="3">
        <v>30</v>
      </c>
    </row>
    <row r="467" customHeight="1" spans="1:13">
      <c r="A467" s="162" t="e">
        <f t="shared" si="31"/>
        <v>#VALUE!</v>
      </c>
      <c r="B467" s="3"/>
      <c r="C467" s="3"/>
      <c r="D467" s="91" t="s">
        <v>21</v>
      </c>
      <c r="E467" s="91" t="s">
        <v>1164</v>
      </c>
      <c r="F467" s="66">
        <v>2020</v>
      </c>
      <c r="G467" s="66" t="s">
        <v>884</v>
      </c>
      <c r="H467" s="66" t="s">
        <v>922</v>
      </c>
      <c r="I467" s="66" t="s">
        <v>1165</v>
      </c>
      <c r="J467" s="66" t="s">
        <v>1166</v>
      </c>
      <c r="K467" s="66" t="s">
        <v>30</v>
      </c>
      <c r="M467" s="3">
        <v>30</v>
      </c>
    </row>
    <row r="468" customHeight="1" spans="1:13">
      <c r="A468" s="162" t="e">
        <f t="shared" si="31"/>
        <v>#VALUE!</v>
      </c>
      <c r="B468" s="3"/>
      <c r="C468" s="3"/>
      <c r="D468" s="91" t="s">
        <v>21</v>
      </c>
      <c r="E468" s="91" t="s">
        <v>1167</v>
      </c>
      <c r="F468" s="3">
        <v>2017</v>
      </c>
      <c r="G468" s="3" t="s">
        <v>65</v>
      </c>
      <c r="H468" s="68" t="s">
        <v>1168</v>
      </c>
      <c r="I468" s="3">
        <v>345</v>
      </c>
      <c r="K468" s="3" t="s">
        <v>72</v>
      </c>
      <c r="M468" s="3">
        <v>30</v>
      </c>
    </row>
    <row r="469" customHeight="1" spans="1:13">
      <c r="A469" s="162" t="e">
        <f t="shared" si="31"/>
        <v>#VALUE!</v>
      </c>
      <c r="B469" s="3"/>
      <c r="C469" s="3"/>
      <c r="D469" s="91" t="s">
        <v>21</v>
      </c>
      <c r="E469" s="91" t="s">
        <v>1169</v>
      </c>
      <c r="F469" s="3">
        <v>2017</v>
      </c>
      <c r="G469" s="3" t="s">
        <v>65</v>
      </c>
      <c r="H469" s="68" t="s">
        <v>1168</v>
      </c>
      <c r="I469" s="3">
        <v>345</v>
      </c>
      <c r="K469" s="3" t="s">
        <v>72</v>
      </c>
      <c r="M469" s="3">
        <v>30</v>
      </c>
    </row>
    <row r="470" customHeight="1" spans="1:13">
      <c r="A470" s="162" t="e">
        <f t="shared" si="31"/>
        <v>#VALUE!</v>
      </c>
      <c r="B470" s="3"/>
      <c r="C470" s="3"/>
      <c r="D470" s="91" t="s">
        <v>21</v>
      </c>
      <c r="E470" s="91" t="s">
        <v>1170</v>
      </c>
      <c r="F470" s="3">
        <v>2017</v>
      </c>
      <c r="G470" s="3" t="s">
        <v>1171</v>
      </c>
      <c r="H470" s="68" t="s">
        <v>1168</v>
      </c>
      <c r="I470" s="3">
        <v>345</v>
      </c>
      <c r="K470" s="3" t="s">
        <v>72</v>
      </c>
      <c r="M470" s="3">
        <v>30</v>
      </c>
    </row>
    <row r="471" customHeight="1" spans="1:13">
      <c r="A471" s="162" t="e">
        <f t="shared" si="31"/>
        <v>#VALUE!</v>
      </c>
      <c r="B471" s="3"/>
      <c r="C471" s="3"/>
      <c r="D471" s="91" t="s">
        <v>21</v>
      </c>
      <c r="E471" s="91" t="s">
        <v>1172</v>
      </c>
      <c r="F471" s="3">
        <v>2019</v>
      </c>
      <c r="G471" s="3" t="s">
        <v>1173</v>
      </c>
      <c r="H471" s="3" t="s">
        <v>847</v>
      </c>
      <c r="I471" s="3">
        <v>39</v>
      </c>
      <c r="K471" s="3" t="s">
        <v>30</v>
      </c>
      <c r="M471" s="3">
        <v>30</v>
      </c>
    </row>
    <row r="472" customHeight="1" spans="1:13">
      <c r="A472" s="162" t="e">
        <f t="shared" si="31"/>
        <v>#VALUE!</v>
      </c>
      <c r="B472" s="3"/>
      <c r="C472" s="3"/>
      <c r="D472" s="91" t="s">
        <v>21</v>
      </c>
      <c r="E472" s="91" t="s">
        <v>1174</v>
      </c>
      <c r="F472" s="3">
        <v>2019</v>
      </c>
      <c r="G472" s="3" t="s">
        <v>905</v>
      </c>
      <c r="H472" s="3" t="s">
        <v>1175</v>
      </c>
      <c r="I472" s="3">
        <v>323</v>
      </c>
      <c r="K472" s="3" t="s">
        <v>30</v>
      </c>
      <c r="M472" s="3">
        <v>30</v>
      </c>
    </row>
    <row r="473" customHeight="1" spans="1:13">
      <c r="A473" s="162" t="e">
        <f t="shared" si="31"/>
        <v>#VALUE!</v>
      </c>
      <c r="B473" s="3"/>
      <c r="C473" s="3"/>
      <c r="D473" s="91" t="s">
        <v>21</v>
      </c>
      <c r="E473" s="91" t="s">
        <v>1176</v>
      </c>
      <c r="F473" s="3">
        <v>2019</v>
      </c>
      <c r="G473" s="3" t="s">
        <v>905</v>
      </c>
      <c r="H473" s="3" t="s">
        <v>1175</v>
      </c>
      <c r="I473" s="3">
        <v>323</v>
      </c>
      <c r="K473" s="3" t="s">
        <v>30</v>
      </c>
      <c r="M473" s="3">
        <v>30</v>
      </c>
    </row>
    <row r="474" customHeight="1" spans="1:13">
      <c r="A474" s="162" t="e">
        <f t="shared" si="31"/>
        <v>#VALUE!</v>
      </c>
      <c r="B474" s="3"/>
      <c r="C474" s="3"/>
      <c r="D474" s="91" t="s">
        <v>21</v>
      </c>
      <c r="E474" s="91" t="s">
        <v>1177</v>
      </c>
      <c r="F474" s="3">
        <v>2019</v>
      </c>
      <c r="G474" s="3" t="s">
        <v>905</v>
      </c>
      <c r="H474" s="3" t="s">
        <v>1175</v>
      </c>
      <c r="I474" s="3">
        <v>323</v>
      </c>
      <c r="K474" s="3" t="s">
        <v>30</v>
      </c>
      <c r="M474" s="3">
        <v>30</v>
      </c>
    </row>
    <row r="475" customHeight="1" spans="1:13">
      <c r="A475" s="162" t="e">
        <f t="shared" si="31"/>
        <v>#VALUE!</v>
      </c>
      <c r="B475" s="3"/>
      <c r="C475" s="3"/>
      <c r="D475" s="91" t="s">
        <v>21</v>
      </c>
      <c r="E475" s="91" t="s">
        <v>1178</v>
      </c>
      <c r="F475" s="3">
        <v>2019</v>
      </c>
      <c r="G475" s="3" t="s">
        <v>905</v>
      </c>
      <c r="H475" s="3" t="s">
        <v>1175</v>
      </c>
      <c r="I475" s="3">
        <v>323</v>
      </c>
      <c r="K475" s="3" t="s">
        <v>30</v>
      </c>
      <c r="M475" s="3">
        <v>30</v>
      </c>
    </row>
    <row r="476" customHeight="1" spans="1:13">
      <c r="A476" s="162" t="e">
        <f t="shared" si="31"/>
        <v>#VALUE!</v>
      </c>
      <c r="B476" s="3"/>
      <c r="C476" s="3"/>
      <c r="D476" s="91" t="s">
        <v>21</v>
      </c>
      <c r="E476" s="91" t="s">
        <v>1179</v>
      </c>
      <c r="F476" s="3">
        <v>2019</v>
      </c>
      <c r="G476" s="3" t="s">
        <v>905</v>
      </c>
      <c r="H476" s="3" t="s">
        <v>1175</v>
      </c>
      <c r="I476" s="3">
        <v>323</v>
      </c>
      <c r="K476" s="3" t="s">
        <v>30</v>
      </c>
      <c r="M476" s="3">
        <v>30</v>
      </c>
    </row>
    <row r="477" customHeight="1" spans="1:13">
      <c r="A477" s="162" t="e">
        <f t="shared" si="31"/>
        <v>#VALUE!</v>
      </c>
      <c r="B477" s="3"/>
      <c r="C477" s="3"/>
      <c r="D477" s="91" t="s">
        <v>21</v>
      </c>
      <c r="E477" s="91" t="s">
        <v>1180</v>
      </c>
      <c r="F477" s="3">
        <v>2019</v>
      </c>
      <c r="G477" s="3" t="s">
        <v>905</v>
      </c>
      <c r="H477" s="68" t="s">
        <v>1089</v>
      </c>
      <c r="I477" s="3">
        <v>353</v>
      </c>
      <c r="K477" s="3" t="s">
        <v>30</v>
      </c>
      <c r="M477" s="3">
        <v>30</v>
      </c>
    </row>
    <row r="478" customHeight="1" spans="1:13">
      <c r="A478" s="162" t="e">
        <f t="shared" si="31"/>
        <v>#VALUE!</v>
      </c>
      <c r="B478" s="3"/>
      <c r="C478" s="3"/>
      <c r="D478" s="91" t="s">
        <v>66</v>
      </c>
      <c r="E478" s="3">
        <v>3067481</v>
      </c>
      <c r="F478" s="3">
        <v>2020</v>
      </c>
      <c r="G478" s="3" t="s">
        <v>119</v>
      </c>
      <c r="H478" s="3" t="s">
        <v>927</v>
      </c>
      <c r="J478" s="3" t="s">
        <v>953</v>
      </c>
      <c r="K478" s="3" t="s">
        <v>961</v>
      </c>
      <c r="M478" s="3">
        <v>30</v>
      </c>
    </row>
    <row r="479" customHeight="1" spans="1:13">
      <c r="A479" s="162">
        <f>'Drop 1 BBALL'!A302+1</f>
        <v>12182</v>
      </c>
      <c r="B479" s="3"/>
      <c r="C479" s="3"/>
      <c r="D479" s="91" t="s">
        <v>66</v>
      </c>
      <c r="E479" s="3">
        <v>1753153</v>
      </c>
      <c r="F479" s="3">
        <v>2020</v>
      </c>
      <c r="G479" s="3" t="s">
        <v>119</v>
      </c>
      <c r="H479" s="3" t="s">
        <v>927</v>
      </c>
      <c r="K479" s="3" t="s">
        <v>961</v>
      </c>
      <c r="M479" s="3">
        <v>30</v>
      </c>
    </row>
    <row r="480" customHeight="1" spans="1:13">
      <c r="A480" s="162">
        <f t="shared" ref="A480:A486" si="32">A479+1</f>
        <v>12183</v>
      </c>
      <c r="B480" s="3"/>
      <c r="C480" s="3"/>
      <c r="D480" s="91" t="s">
        <v>66</v>
      </c>
      <c r="E480" s="91" t="s">
        <v>1181</v>
      </c>
      <c r="F480" s="3">
        <v>2020</v>
      </c>
      <c r="G480" s="3" t="s">
        <v>956</v>
      </c>
      <c r="H480" s="3" t="s">
        <v>1182</v>
      </c>
      <c r="J480" s="3" t="s">
        <v>1183</v>
      </c>
      <c r="K480" s="3" t="s">
        <v>68</v>
      </c>
      <c r="M480" s="3">
        <v>30</v>
      </c>
    </row>
    <row r="481" customHeight="1" spans="1:13">
      <c r="A481" s="162">
        <f t="shared" si="32"/>
        <v>12184</v>
      </c>
      <c r="B481" s="3"/>
      <c r="C481" s="3"/>
      <c r="D481" s="91" t="s">
        <v>66</v>
      </c>
      <c r="E481" s="3">
        <v>3752423</v>
      </c>
      <c r="F481" s="3">
        <v>2020</v>
      </c>
      <c r="G481" s="3" t="s">
        <v>956</v>
      </c>
      <c r="H481" s="3" t="s">
        <v>880</v>
      </c>
      <c r="J481" s="3" t="s">
        <v>1098</v>
      </c>
      <c r="K481" s="3" t="s">
        <v>467</v>
      </c>
      <c r="M481" s="3">
        <v>30</v>
      </c>
    </row>
    <row r="482" customHeight="1" spans="1:13">
      <c r="A482" s="162">
        <f t="shared" si="32"/>
        <v>12185</v>
      </c>
      <c r="B482" s="3"/>
      <c r="C482" s="3"/>
      <c r="D482" s="91" t="s">
        <v>66</v>
      </c>
      <c r="E482" s="3">
        <v>2358667</v>
      </c>
      <c r="F482" s="3">
        <v>2020</v>
      </c>
      <c r="G482" s="3" t="s">
        <v>954</v>
      </c>
      <c r="H482" s="3" t="s">
        <v>845</v>
      </c>
      <c r="K482" s="3" t="s">
        <v>961</v>
      </c>
      <c r="M482" s="3">
        <v>30</v>
      </c>
    </row>
    <row r="483" customHeight="1" spans="1:13">
      <c r="A483" s="162">
        <f t="shared" si="32"/>
        <v>12186</v>
      </c>
      <c r="D483" s="91" t="s">
        <v>66</v>
      </c>
      <c r="E483" s="140">
        <v>7830717</v>
      </c>
      <c r="F483" s="140">
        <v>2020</v>
      </c>
      <c r="G483" s="140" t="s">
        <v>119</v>
      </c>
      <c r="H483" s="140" t="s">
        <v>927</v>
      </c>
      <c r="I483" s="140">
        <v>317</v>
      </c>
      <c r="J483" s="143"/>
      <c r="K483" s="140" t="s">
        <v>244</v>
      </c>
      <c r="M483" s="3">
        <v>30</v>
      </c>
    </row>
    <row r="484" customHeight="1" spans="1:13">
      <c r="A484" s="162">
        <f t="shared" si="32"/>
        <v>12187</v>
      </c>
      <c r="D484" s="91" t="s">
        <v>66</v>
      </c>
      <c r="E484" s="140">
        <v>2206836</v>
      </c>
      <c r="F484" s="140">
        <v>2020</v>
      </c>
      <c r="G484" s="140" t="s">
        <v>119</v>
      </c>
      <c r="H484" s="140" t="s">
        <v>927</v>
      </c>
      <c r="I484" s="140">
        <v>317</v>
      </c>
      <c r="J484" s="143"/>
      <c r="K484" s="140" t="s">
        <v>244</v>
      </c>
      <c r="M484" s="3">
        <v>30</v>
      </c>
    </row>
    <row r="485" customHeight="1" spans="1:13">
      <c r="A485" s="162">
        <f t="shared" si="32"/>
        <v>12188</v>
      </c>
      <c r="D485" s="91" t="s">
        <v>66</v>
      </c>
      <c r="E485" s="140">
        <v>4218615</v>
      </c>
      <c r="F485" s="140">
        <v>2020</v>
      </c>
      <c r="G485" s="140" t="s">
        <v>119</v>
      </c>
      <c r="H485" s="140" t="s">
        <v>927</v>
      </c>
      <c r="I485" s="140">
        <v>317</v>
      </c>
      <c r="J485" s="143"/>
      <c r="K485" s="140" t="s">
        <v>244</v>
      </c>
      <c r="M485" s="3">
        <v>30</v>
      </c>
    </row>
    <row r="486" customHeight="1" spans="1:13">
      <c r="A486" s="162">
        <f t="shared" si="32"/>
        <v>12189</v>
      </c>
      <c r="D486" s="91" t="s">
        <v>66</v>
      </c>
      <c r="E486" s="140">
        <v>7026036</v>
      </c>
      <c r="F486" s="140">
        <v>2020</v>
      </c>
      <c r="G486" s="140" t="s">
        <v>119</v>
      </c>
      <c r="H486" s="140" t="s">
        <v>927</v>
      </c>
      <c r="I486" s="140">
        <v>317</v>
      </c>
      <c r="J486" s="143"/>
      <c r="K486" s="140" t="s">
        <v>244</v>
      </c>
      <c r="M486" s="3">
        <v>30</v>
      </c>
    </row>
    <row r="487" customHeight="1" spans="1:13">
      <c r="A487" s="162">
        <f>'Drop 1 BBALL'!A308+1</f>
        <v>11996</v>
      </c>
      <c r="D487" s="91" t="s">
        <v>66</v>
      </c>
      <c r="E487" s="140">
        <v>7866832</v>
      </c>
      <c r="F487" s="140">
        <v>2020</v>
      </c>
      <c r="G487" s="140" t="s">
        <v>119</v>
      </c>
      <c r="H487" s="140" t="s">
        <v>927</v>
      </c>
      <c r="I487" s="140">
        <v>317</v>
      </c>
      <c r="J487" s="143"/>
      <c r="K487" s="140" t="s">
        <v>244</v>
      </c>
      <c r="M487" s="3">
        <v>30</v>
      </c>
    </row>
    <row r="488" customHeight="1" spans="1:13">
      <c r="A488" s="162">
        <f t="shared" ref="A488:A489" si="33">A487+1</f>
        <v>11997</v>
      </c>
      <c r="D488" s="91" t="s">
        <v>66</v>
      </c>
      <c r="E488" s="140">
        <v>1435556</v>
      </c>
      <c r="F488" s="140">
        <v>2020</v>
      </c>
      <c r="G488" s="140" t="s">
        <v>119</v>
      </c>
      <c r="H488" s="140" t="s">
        <v>927</v>
      </c>
      <c r="I488" s="140">
        <v>317</v>
      </c>
      <c r="J488" s="143"/>
      <c r="K488" s="140" t="s">
        <v>244</v>
      </c>
      <c r="M488" s="3">
        <v>30</v>
      </c>
    </row>
    <row r="489" customHeight="1" spans="1:13">
      <c r="A489" s="162">
        <f t="shared" si="33"/>
        <v>11998</v>
      </c>
      <c r="D489" s="91" t="s">
        <v>66</v>
      </c>
      <c r="E489" s="144" t="s">
        <v>1184</v>
      </c>
      <c r="F489" s="140">
        <v>2020</v>
      </c>
      <c r="G489" s="140" t="s">
        <v>119</v>
      </c>
      <c r="H489" s="140" t="s">
        <v>927</v>
      </c>
      <c r="I489" s="140">
        <v>317</v>
      </c>
      <c r="J489" s="143"/>
      <c r="K489" s="140" t="s">
        <v>244</v>
      </c>
      <c r="M489" s="3">
        <v>30</v>
      </c>
    </row>
    <row r="490" customHeight="1" spans="1:13">
      <c r="A490" s="162">
        <f>'Drop 1 BBALL'!A309+1</f>
        <v>11997</v>
      </c>
      <c r="D490" s="91" t="s">
        <v>66</v>
      </c>
      <c r="E490" s="140">
        <v>4713532</v>
      </c>
      <c r="F490" s="140">
        <v>2020</v>
      </c>
      <c r="G490" s="140" t="s">
        <v>119</v>
      </c>
      <c r="H490" s="140" t="s">
        <v>927</v>
      </c>
      <c r="I490" s="140">
        <v>317</v>
      </c>
      <c r="J490" s="143"/>
      <c r="K490" s="140" t="s">
        <v>244</v>
      </c>
      <c r="M490" s="3">
        <v>30</v>
      </c>
    </row>
    <row r="491" customHeight="1" spans="1:13">
      <c r="A491" s="162">
        <f t="shared" ref="A491:A495" si="34">A490+1</f>
        <v>11998</v>
      </c>
      <c r="D491" s="91" t="s">
        <v>66</v>
      </c>
      <c r="E491" s="140">
        <v>1274585</v>
      </c>
      <c r="F491" s="140">
        <v>2020</v>
      </c>
      <c r="G491" s="140" t="s">
        <v>119</v>
      </c>
      <c r="H491" s="140" t="s">
        <v>927</v>
      </c>
      <c r="I491" s="140">
        <v>317</v>
      </c>
      <c r="J491" s="143"/>
      <c r="K491" s="140" t="s">
        <v>244</v>
      </c>
      <c r="M491" s="3">
        <v>30</v>
      </c>
    </row>
    <row r="492" customHeight="1" spans="1:13">
      <c r="A492" s="162">
        <f t="shared" si="34"/>
        <v>11999</v>
      </c>
      <c r="D492" s="91" t="s">
        <v>21</v>
      </c>
      <c r="E492" s="91" t="s">
        <v>1185</v>
      </c>
      <c r="F492" s="3">
        <v>2020</v>
      </c>
      <c r="G492" s="3" t="s">
        <v>1186</v>
      </c>
      <c r="H492" s="3" t="s">
        <v>880</v>
      </c>
      <c r="I492" s="3">
        <v>4</v>
      </c>
      <c r="J492" s="5" t="s">
        <v>1187</v>
      </c>
      <c r="K492" s="3" t="s">
        <v>25</v>
      </c>
      <c r="M492" s="3">
        <v>30</v>
      </c>
    </row>
    <row r="493" customHeight="1" spans="1:13">
      <c r="A493" s="162">
        <f t="shared" si="34"/>
        <v>12000</v>
      </c>
      <c r="D493" s="91" t="s">
        <v>21</v>
      </c>
      <c r="E493" s="91" t="s">
        <v>1188</v>
      </c>
      <c r="F493" s="3">
        <v>2020</v>
      </c>
      <c r="G493" s="3" t="s">
        <v>884</v>
      </c>
      <c r="H493" s="3" t="s">
        <v>880</v>
      </c>
      <c r="I493" s="3">
        <v>204</v>
      </c>
      <c r="J493" s="5"/>
      <c r="K493" s="3" t="s">
        <v>25</v>
      </c>
      <c r="M493" s="3">
        <v>30</v>
      </c>
    </row>
    <row r="494" customHeight="1" spans="1:13">
      <c r="A494" s="162">
        <f t="shared" si="34"/>
        <v>12001</v>
      </c>
      <c r="D494" s="91" t="s">
        <v>21</v>
      </c>
      <c r="E494" s="91" t="s">
        <v>1189</v>
      </c>
      <c r="F494" s="3">
        <v>2020</v>
      </c>
      <c r="G494" s="3" t="s">
        <v>1190</v>
      </c>
      <c r="H494" s="3" t="s">
        <v>964</v>
      </c>
      <c r="I494" s="3" t="s">
        <v>1191</v>
      </c>
      <c r="J494" s="3" t="s">
        <v>1192</v>
      </c>
      <c r="K494" s="3" t="s">
        <v>25</v>
      </c>
      <c r="M494" s="3">
        <v>30</v>
      </c>
    </row>
    <row r="495" customHeight="1" spans="1:13">
      <c r="A495" s="162">
        <f t="shared" si="34"/>
        <v>12002</v>
      </c>
      <c r="D495" s="91" t="s">
        <v>21</v>
      </c>
      <c r="E495" s="91" t="s">
        <v>1193</v>
      </c>
      <c r="F495" s="3">
        <v>2018</v>
      </c>
      <c r="G495" s="3" t="s">
        <v>305</v>
      </c>
      <c r="H495" s="3" t="s">
        <v>1087</v>
      </c>
      <c r="I495" s="3">
        <v>167</v>
      </c>
      <c r="J495" s="3"/>
      <c r="K495" s="3" t="s">
        <v>72</v>
      </c>
      <c r="M495" s="3">
        <v>30</v>
      </c>
    </row>
    <row r="496" customHeight="1" spans="1:13">
      <c r="A496" s="3">
        <v>11913</v>
      </c>
      <c r="D496" s="91" t="s">
        <v>21</v>
      </c>
      <c r="E496" s="3">
        <v>54088428</v>
      </c>
      <c r="F496" s="3">
        <v>1979</v>
      </c>
      <c r="G496" s="3" t="s">
        <v>62</v>
      </c>
      <c r="H496" s="3" t="s">
        <v>1194</v>
      </c>
      <c r="J496" s="3">
        <v>308</v>
      </c>
      <c r="K496" s="3" t="s">
        <v>666</v>
      </c>
      <c r="M496" s="3">
        <v>30</v>
      </c>
    </row>
    <row r="497" customHeight="1" spans="1:13">
      <c r="A497" s="3">
        <v>12123</v>
      </c>
      <c r="D497" s="91" t="s">
        <v>66</v>
      </c>
      <c r="E497" s="91" t="s">
        <v>1195</v>
      </c>
      <c r="F497" s="3">
        <v>1989</v>
      </c>
      <c r="G497" s="3" t="s">
        <v>90</v>
      </c>
      <c r="H497" s="3" t="s">
        <v>967</v>
      </c>
      <c r="J497" s="3">
        <v>270</v>
      </c>
      <c r="K497" s="3" t="s">
        <v>808</v>
      </c>
      <c r="M497" s="3">
        <v>30</v>
      </c>
    </row>
    <row r="498" customHeight="1" spans="1:13">
      <c r="A498" s="3">
        <v>12149</v>
      </c>
      <c r="D498" s="91" t="s">
        <v>21</v>
      </c>
      <c r="E498" s="91" t="s">
        <v>1196</v>
      </c>
      <c r="F498" s="3">
        <v>1987</v>
      </c>
      <c r="G498" s="3" t="s">
        <v>62</v>
      </c>
      <c r="H498" s="3" t="s">
        <v>986</v>
      </c>
      <c r="J498" s="3">
        <v>31</v>
      </c>
      <c r="K498" s="3" t="s">
        <v>25</v>
      </c>
      <c r="M498" s="3">
        <v>30</v>
      </c>
    </row>
    <row r="499" customHeight="1" spans="1:13">
      <c r="A499" s="3">
        <v>12150</v>
      </c>
      <c r="D499" s="91" t="s">
        <v>21</v>
      </c>
      <c r="E499" s="91" t="s">
        <v>1197</v>
      </c>
      <c r="F499" s="3">
        <v>1987</v>
      </c>
      <c r="G499" s="3" t="s">
        <v>62</v>
      </c>
      <c r="H499" s="3" t="s">
        <v>986</v>
      </c>
      <c r="J499" s="3">
        <v>31</v>
      </c>
      <c r="K499" s="3" t="s">
        <v>25</v>
      </c>
      <c r="M499" s="3">
        <v>30</v>
      </c>
    </row>
    <row r="500" customHeight="1" spans="1:13">
      <c r="A500" s="3">
        <v>12151</v>
      </c>
      <c r="D500" s="91" t="s">
        <v>21</v>
      </c>
      <c r="E500" s="91" t="s">
        <v>1198</v>
      </c>
      <c r="F500" s="3">
        <v>1987</v>
      </c>
      <c r="G500" s="3" t="s">
        <v>62</v>
      </c>
      <c r="H500" s="3" t="s">
        <v>986</v>
      </c>
      <c r="J500" s="3">
        <v>31</v>
      </c>
      <c r="K500" s="3" t="s">
        <v>25</v>
      </c>
      <c r="M500" s="3">
        <v>30</v>
      </c>
    </row>
    <row r="501" customHeight="1" spans="1:13">
      <c r="A501" s="3">
        <f>A500+1</f>
        <v>12152</v>
      </c>
      <c r="D501" s="91" t="s">
        <v>21</v>
      </c>
      <c r="E501" s="91" t="s">
        <v>1199</v>
      </c>
      <c r="F501" s="3">
        <v>1989</v>
      </c>
      <c r="G501" s="3" t="s">
        <v>330</v>
      </c>
      <c r="H501" s="3" t="s">
        <v>967</v>
      </c>
      <c r="I501" s="3" t="s">
        <v>968</v>
      </c>
      <c r="J501" s="3" t="s">
        <v>105</v>
      </c>
      <c r="K501" s="3" t="s">
        <v>25</v>
      </c>
      <c r="M501" s="3">
        <v>30</v>
      </c>
    </row>
    <row r="502" customHeight="1" spans="1:13">
      <c r="A502" s="3" t="s">
        <v>2854</v>
      </c>
      <c r="D502" s="91" t="s">
        <v>66</v>
      </c>
      <c r="E502" s="91" t="s">
        <v>1200</v>
      </c>
      <c r="F502" s="3">
        <v>2019</v>
      </c>
      <c r="G502" s="3" t="s">
        <v>119</v>
      </c>
      <c r="H502" s="3" t="s">
        <v>1201</v>
      </c>
      <c r="I502" s="3">
        <v>302</v>
      </c>
      <c r="J502" s="3" t="s">
        <v>243</v>
      </c>
      <c r="K502" s="3" t="s">
        <v>244</v>
      </c>
      <c r="M502" s="3">
        <v>30</v>
      </c>
    </row>
    <row r="503" customHeight="1" spans="1:13">
      <c r="A503" s="3" t="s">
        <v>2854</v>
      </c>
      <c r="D503" s="91" t="s">
        <v>66</v>
      </c>
      <c r="E503" s="91" t="s">
        <v>1202</v>
      </c>
      <c r="F503" s="3">
        <v>2019</v>
      </c>
      <c r="G503" s="3" t="s">
        <v>119</v>
      </c>
      <c r="H503" s="3" t="s">
        <v>1201</v>
      </c>
      <c r="I503" s="3">
        <v>302</v>
      </c>
      <c r="J503" s="3" t="s">
        <v>243</v>
      </c>
      <c r="K503" s="3" t="s">
        <v>244</v>
      </c>
      <c r="M503" s="3">
        <v>30</v>
      </c>
    </row>
    <row r="504" customHeight="1" spans="1:13">
      <c r="A504" s="3" t="s">
        <v>2854</v>
      </c>
      <c r="D504" s="91" t="s">
        <v>66</v>
      </c>
      <c r="E504" s="91" t="s">
        <v>1203</v>
      </c>
      <c r="F504" s="3">
        <v>2019</v>
      </c>
      <c r="G504" s="3" t="s">
        <v>119</v>
      </c>
      <c r="H504" s="3" t="s">
        <v>1201</v>
      </c>
      <c r="I504" s="3">
        <v>302</v>
      </c>
      <c r="J504" s="3" t="s">
        <v>243</v>
      </c>
      <c r="K504" s="3" t="s">
        <v>244</v>
      </c>
      <c r="M504" s="3">
        <v>30</v>
      </c>
    </row>
    <row r="505" customHeight="1" spans="1:13">
      <c r="A505" s="3" t="s">
        <v>2854</v>
      </c>
      <c r="D505" s="91" t="s">
        <v>66</v>
      </c>
      <c r="E505" s="91" t="s">
        <v>1204</v>
      </c>
      <c r="F505" s="3">
        <v>2019</v>
      </c>
      <c r="G505" s="3" t="s">
        <v>119</v>
      </c>
      <c r="H505" s="3" t="s">
        <v>1201</v>
      </c>
      <c r="I505" s="3">
        <v>302</v>
      </c>
      <c r="J505" s="3" t="s">
        <v>243</v>
      </c>
      <c r="K505" s="3" t="s">
        <v>244</v>
      </c>
      <c r="M505" s="3">
        <v>30</v>
      </c>
    </row>
    <row r="506" customHeight="1" spans="1:13">
      <c r="A506" s="3" t="s">
        <v>2854</v>
      </c>
      <c r="D506" s="91" t="s">
        <v>66</v>
      </c>
      <c r="E506" s="91" t="s">
        <v>1205</v>
      </c>
      <c r="F506" s="3">
        <v>2019</v>
      </c>
      <c r="G506" s="3" t="s">
        <v>119</v>
      </c>
      <c r="H506" s="3" t="s">
        <v>1201</v>
      </c>
      <c r="I506" s="3">
        <v>302</v>
      </c>
      <c r="J506" s="3" t="s">
        <v>243</v>
      </c>
      <c r="K506" s="3" t="s">
        <v>244</v>
      </c>
      <c r="M506" s="3">
        <v>30</v>
      </c>
    </row>
    <row r="507" customHeight="1" spans="1:13">
      <c r="A507" s="3" t="s">
        <v>2854</v>
      </c>
      <c r="D507" s="91" t="s">
        <v>66</v>
      </c>
      <c r="E507" s="91" t="s">
        <v>1206</v>
      </c>
      <c r="F507" s="3">
        <v>2019</v>
      </c>
      <c r="G507" s="3" t="s">
        <v>119</v>
      </c>
      <c r="H507" s="3" t="s">
        <v>1201</v>
      </c>
      <c r="I507" s="3">
        <v>302</v>
      </c>
      <c r="J507" s="3" t="s">
        <v>243</v>
      </c>
      <c r="K507" s="3" t="s">
        <v>244</v>
      </c>
      <c r="M507" s="3">
        <v>30</v>
      </c>
    </row>
    <row r="508" customHeight="1" spans="1:13">
      <c r="A508" s="3" t="s">
        <v>2854</v>
      </c>
      <c r="D508" s="91" t="s">
        <v>66</v>
      </c>
      <c r="E508" s="91" t="s">
        <v>1207</v>
      </c>
      <c r="F508" s="3">
        <v>2019</v>
      </c>
      <c r="G508" s="3" t="s">
        <v>119</v>
      </c>
      <c r="H508" s="3" t="s">
        <v>1201</v>
      </c>
      <c r="I508" s="3">
        <v>302</v>
      </c>
      <c r="J508" s="3" t="s">
        <v>243</v>
      </c>
      <c r="K508" s="3" t="s">
        <v>244</v>
      </c>
      <c r="M508" s="3">
        <v>30</v>
      </c>
    </row>
    <row r="509" customHeight="1" spans="1:13">
      <c r="A509" s="3" t="s">
        <v>2854</v>
      </c>
      <c r="D509" s="91" t="s">
        <v>66</v>
      </c>
      <c r="E509" s="91" t="s">
        <v>1208</v>
      </c>
      <c r="F509" s="3">
        <v>2019</v>
      </c>
      <c r="G509" s="3" t="s">
        <v>119</v>
      </c>
      <c r="H509" s="3" t="s">
        <v>1201</v>
      </c>
      <c r="I509" s="3">
        <v>302</v>
      </c>
      <c r="J509" s="3" t="s">
        <v>243</v>
      </c>
      <c r="K509" s="3" t="s">
        <v>244</v>
      </c>
      <c r="M509" s="3">
        <v>30</v>
      </c>
    </row>
    <row r="510" customHeight="1" spans="1:13">
      <c r="A510" s="3" t="s">
        <v>2854</v>
      </c>
      <c r="D510" s="91" t="s">
        <v>66</v>
      </c>
      <c r="E510" s="91" t="s">
        <v>1209</v>
      </c>
      <c r="F510" s="3">
        <v>2019</v>
      </c>
      <c r="G510" s="3" t="s">
        <v>119</v>
      </c>
      <c r="H510" s="3" t="s">
        <v>1201</v>
      </c>
      <c r="I510" s="3">
        <v>302</v>
      </c>
      <c r="J510" s="3" t="s">
        <v>243</v>
      </c>
      <c r="K510" s="3" t="s">
        <v>244</v>
      </c>
      <c r="M510" s="3">
        <v>30</v>
      </c>
    </row>
    <row r="511" customHeight="1" spans="1:13">
      <c r="A511" s="3" t="s">
        <v>2854</v>
      </c>
      <c r="D511" s="91" t="s">
        <v>66</v>
      </c>
      <c r="E511" s="91" t="s">
        <v>1210</v>
      </c>
      <c r="F511" s="3">
        <v>2019</v>
      </c>
      <c r="G511" s="3" t="s">
        <v>119</v>
      </c>
      <c r="H511" s="3" t="s">
        <v>1201</v>
      </c>
      <c r="I511" s="3">
        <v>302</v>
      </c>
      <c r="J511" s="3" t="s">
        <v>243</v>
      </c>
      <c r="K511" s="3" t="s">
        <v>244</v>
      </c>
      <c r="M511" s="3">
        <v>30</v>
      </c>
    </row>
    <row r="512" customHeight="1" spans="1:13">
      <c r="A512" s="3" t="s">
        <v>2854</v>
      </c>
      <c r="D512" s="91" t="s">
        <v>66</v>
      </c>
      <c r="E512" s="91" t="s">
        <v>1211</v>
      </c>
      <c r="F512" s="3">
        <v>2019</v>
      </c>
      <c r="G512" s="3" t="s">
        <v>119</v>
      </c>
      <c r="H512" s="3" t="s">
        <v>1201</v>
      </c>
      <c r="I512" s="3">
        <v>302</v>
      </c>
      <c r="J512" s="3" t="s">
        <v>243</v>
      </c>
      <c r="K512" s="3" t="s">
        <v>244</v>
      </c>
      <c r="M512" s="3">
        <v>30</v>
      </c>
    </row>
    <row r="513" customHeight="1" spans="1:13">
      <c r="A513" s="3" t="s">
        <v>2854</v>
      </c>
      <c r="D513" s="91" t="s">
        <v>21</v>
      </c>
      <c r="E513" s="91" t="s">
        <v>1212</v>
      </c>
      <c r="F513" s="3">
        <v>1989</v>
      </c>
      <c r="G513" s="3" t="s">
        <v>330</v>
      </c>
      <c r="H513" s="3" t="s">
        <v>997</v>
      </c>
      <c r="I513" s="3" t="s">
        <v>1213</v>
      </c>
      <c r="J513" s="3" t="s">
        <v>105</v>
      </c>
      <c r="K513" s="3" t="s">
        <v>25</v>
      </c>
      <c r="M513" s="3">
        <v>30</v>
      </c>
    </row>
    <row r="514" customHeight="1" spans="1:13">
      <c r="A514" s="3" t="s">
        <v>2854</v>
      </c>
      <c r="D514" s="163"/>
      <c r="E514" s="91" t="s">
        <v>1214</v>
      </c>
      <c r="F514" s="3">
        <v>1990</v>
      </c>
      <c r="G514" s="3" t="s">
        <v>330</v>
      </c>
      <c r="H514" s="3" t="s">
        <v>1215</v>
      </c>
      <c r="I514" s="3" t="s">
        <v>1216</v>
      </c>
      <c r="J514" s="3" t="s">
        <v>105</v>
      </c>
      <c r="K514" s="3" t="s">
        <v>25</v>
      </c>
      <c r="M514" s="3">
        <v>30</v>
      </c>
    </row>
    <row r="515" customHeight="1" spans="1:13">
      <c r="A515" s="3" t="s">
        <v>2854</v>
      </c>
      <c r="D515" s="163"/>
      <c r="E515" s="91" t="s">
        <v>1217</v>
      </c>
      <c r="F515" s="3">
        <v>1990</v>
      </c>
      <c r="G515" s="3" t="s">
        <v>330</v>
      </c>
      <c r="H515" s="3" t="s">
        <v>1215</v>
      </c>
      <c r="I515" s="3" t="s">
        <v>1216</v>
      </c>
      <c r="J515" s="3" t="s">
        <v>105</v>
      </c>
      <c r="K515" s="3" t="s">
        <v>25</v>
      </c>
      <c r="M515" s="3">
        <v>30</v>
      </c>
    </row>
    <row r="516" customHeight="1" spans="1:13">
      <c r="A516" s="3" t="s">
        <v>2854</v>
      </c>
      <c r="D516" s="163"/>
      <c r="E516" s="91" t="s">
        <v>1218</v>
      </c>
      <c r="F516" s="3">
        <v>1990</v>
      </c>
      <c r="G516" s="3" t="s">
        <v>330</v>
      </c>
      <c r="H516" s="3" t="s">
        <v>1215</v>
      </c>
      <c r="I516" s="3" t="s">
        <v>1216</v>
      </c>
      <c r="J516" s="3" t="s">
        <v>105</v>
      </c>
      <c r="K516" s="3" t="s">
        <v>25</v>
      </c>
      <c r="M516" s="3">
        <v>30</v>
      </c>
    </row>
    <row r="517" customHeight="1" spans="1:13">
      <c r="A517" s="162" t="e">
        <f t="shared" ref="A517:A519" si="35">A516+1</f>
        <v>#VALUE!</v>
      </c>
      <c r="B517" s="3"/>
      <c r="C517" s="3"/>
      <c r="D517" s="91" t="s">
        <v>161</v>
      </c>
      <c r="E517" s="91" t="s">
        <v>840</v>
      </c>
      <c r="F517" s="3">
        <v>2020</v>
      </c>
      <c r="G517" s="3" t="s">
        <v>837</v>
      </c>
      <c r="H517" s="3" t="s">
        <v>1219</v>
      </c>
      <c r="I517" s="3">
        <v>6</v>
      </c>
      <c r="J517" s="3" t="s">
        <v>842</v>
      </c>
      <c r="K517" s="3" t="s">
        <v>30</v>
      </c>
      <c r="M517" s="3">
        <v>35</v>
      </c>
    </row>
    <row r="518" customHeight="1" spans="1:13">
      <c r="A518" s="162" t="e">
        <f t="shared" si="35"/>
        <v>#VALUE!</v>
      </c>
      <c r="B518" s="3"/>
      <c r="C518" s="3"/>
      <c r="D518" s="91" t="s">
        <v>21</v>
      </c>
      <c r="E518" s="91" t="s">
        <v>1220</v>
      </c>
      <c r="F518" s="66">
        <v>2020</v>
      </c>
      <c r="G518" s="66" t="s">
        <v>786</v>
      </c>
      <c r="H518" s="66" t="s">
        <v>900</v>
      </c>
      <c r="I518" s="66">
        <v>331</v>
      </c>
      <c r="J518" s="66" t="s">
        <v>889</v>
      </c>
      <c r="K518" s="66" t="s">
        <v>25</v>
      </c>
      <c r="M518" s="3">
        <v>35</v>
      </c>
    </row>
    <row r="519" customHeight="1" spans="1:13">
      <c r="A519" s="162" t="e">
        <f t="shared" si="35"/>
        <v>#VALUE!</v>
      </c>
      <c r="B519" s="3"/>
      <c r="C519" s="3"/>
      <c r="D519" s="91" t="s">
        <v>21</v>
      </c>
      <c r="E519" s="91" t="s">
        <v>1221</v>
      </c>
      <c r="F519" s="9">
        <v>2020</v>
      </c>
      <c r="G519" s="9" t="s">
        <v>853</v>
      </c>
      <c r="H519" s="9" t="s">
        <v>986</v>
      </c>
      <c r="I519" s="9">
        <v>67</v>
      </c>
      <c r="J519" s="9" t="s">
        <v>886</v>
      </c>
      <c r="K519" s="9" t="s">
        <v>30</v>
      </c>
      <c r="M519" s="3">
        <v>35</v>
      </c>
    </row>
    <row r="520" customHeight="1" spans="1:13">
      <c r="A520" s="162" t="e">
        <f>'Drop 1 BBALL'!A201+1</f>
        <v>#VALUE!</v>
      </c>
      <c r="B520" s="3"/>
      <c r="C520" s="3"/>
      <c r="D520" s="91" t="s">
        <v>66</v>
      </c>
      <c r="E520" s="91" t="s">
        <v>1222</v>
      </c>
      <c r="F520" s="59">
        <v>3</v>
      </c>
      <c r="G520" s="59" t="s">
        <v>1223</v>
      </c>
      <c r="H520" s="59" t="s">
        <v>982</v>
      </c>
      <c r="I520" s="59">
        <v>5</v>
      </c>
      <c r="J520" s="60"/>
      <c r="K520" s="59" t="s">
        <v>467</v>
      </c>
      <c r="M520" s="3">
        <v>35</v>
      </c>
    </row>
    <row r="521" customHeight="1" spans="1:13">
      <c r="A521" s="162">
        <f>'Drop 1 TCG'!A3+1</f>
        <v>10972</v>
      </c>
      <c r="B521" s="3"/>
      <c r="C521" s="3"/>
      <c r="D521" s="91" t="s">
        <v>66</v>
      </c>
      <c r="E521" s="3">
        <v>3025370</v>
      </c>
      <c r="F521" s="3">
        <v>2020</v>
      </c>
      <c r="G521" s="3" t="s">
        <v>1224</v>
      </c>
      <c r="H521" s="3" t="s">
        <v>895</v>
      </c>
      <c r="K521" s="3" t="s">
        <v>961</v>
      </c>
      <c r="M521" s="3">
        <v>35</v>
      </c>
    </row>
    <row r="522" customHeight="1" spans="1:13">
      <c r="A522" s="162">
        <f t="shared" ref="A522:A527" si="36">A521+1</f>
        <v>10973</v>
      </c>
      <c r="B522" s="3"/>
      <c r="C522" s="3"/>
      <c r="D522" s="91" t="s">
        <v>66</v>
      </c>
      <c r="E522" s="3">
        <v>2800785</v>
      </c>
      <c r="F522" s="3">
        <v>2020</v>
      </c>
      <c r="G522" s="3" t="s">
        <v>1099</v>
      </c>
      <c r="H522" s="3" t="s">
        <v>1062</v>
      </c>
      <c r="J522" s="3" t="s">
        <v>1225</v>
      </c>
      <c r="K522" s="3" t="s">
        <v>68</v>
      </c>
      <c r="M522" s="3">
        <v>35</v>
      </c>
    </row>
    <row r="523" customHeight="1" spans="1:13">
      <c r="A523" s="162">
        <f t="shared" si="36"/>
        <v>10974</v>
      </c>
      <c r="B523" s="3"/>
      <c r="C523" s="3"/>
      <c r="D523" s="91" t="s">
        <v>66</v>
      </c>
      <c r="E523" s="3">
        <v>6183454</v>
      </c>
      <c r="F523" s="3">
        <v>2020</v>
      </c>
      <c r="G523" s="3" t="s">
        <v>954</v>
      </c>
      <c r="H523" s="3" t="s">
        <v>1060</v>
      </c>
      <c r="J523" s="3" t="s">
        <v>955</v>
      </c>
      <c r="K523" s="3" t="s">
        <v>467</v>
      </c>
      <c r="M523" s="3">
        <v>35</v>
      </c>
    </row>
    <row r="524" customHeight="1" spans="1:13">
      <c r="A524" s="162">
        <f t="shared" si="36"/>
        <v>10975</v>
      </c>
      <c r="D524" s="91" t="s">
        <v>66</v>
      </c>
      <c r="E524" s="3">
        <v>7884516</v>
      </c>
      <c r="F524" s="3">
        <v>2020</v>
      </c>
      <c r="G524" s="3" t="s">
        <v>954</v>
      </c>
      <c r="H524" s="3" t="s">
        <v>880</v>
      </c>
      <c r="K524" s="3" t="s">
        <v>961</v>
      </c>
      <c r="M524" s="3">
        <v>35</v>
      </c>
    </row>
    <row r="525" customHeight="1" spans="1:13">
      <c r="A525" s="162">
        <f t="shared" si="36"/>
        <v>10976</v>
      </c>
      <c r="D525" s="91" t="s">
        <v>66</v>
      </c>
      <c r="E525" s="140">
        <v>3621585</v>
      </c>
      <c r="F525" s="140">
        <v>2020</v>
      </c>
      <c r="G525" s="140" t="s">
        <v>884</v>
      </c>
      <c r="H525" s="140" t="s">
        <v>895</v>
      </c>
      <c r="I525" s="140">
        <v>261</v>
      </c>
      <c r="J525" s="140" t="s">
        <v>1226</v>
      </c>
      <c r="K525" s="140" t="s">
        <v>244</v>
      </c>
      <c r="M525" s="3">
        <v>35</v>
      </c>
    </row>
    <row r="526" customHeight="1" spans="1:13">
      <c r="A526" s="162">
        <f t="shared" si="36"/>
        <v>10977</v>
      </c>
      <c r="D526" s="91" t="s">
        <v>21</v>
      </c>
      <c r="E526" s="91" t="s">
        <v>1227</v>
      </c>
      <c r="F526" s="3">
        <v>2020</v>
      </c>
      <c r="G526" s="3" t="s">
        <v>884</v>
      </c>
      <c r="H526" s="3" t="s">
        <v>880</v>
      </c>
      <c r="I526" s="3">
        <v>204</v>
      </c>
      <c r="J526" s="3"/>
      <c r="K526" s="3" t="s">
        <v>25</v>
      </c>
      <c r="M526" s="3">
        <v>35</v>
      </c>
    </row>
    <row r="527" customHeight="1" spans="1:13">
      <c r="A527" s="162">
        <f t="shared" si="36"/>
        <v>10978</v>
      </c>
      <c r="B527" s="143"/>
      <c r="C527" s="143"/>
      <c r="D527" s="144" t="s">
        <v>21</v>
      </c>
      <c r="E527" s="144" t="s">
        <v>1228</v>
      </c>
      <c r="F527" s="140">
        <v>2020</v>
      </c>
      <c r="G527" s="140" t="s">
        <v>119</v>
      </c>
      <c r="H527" s="140" t="s">
        <v>1229</v>
      </c>
      <c r="I527" s="140">
        <v>175</v>
      </c>
      <c r="J527" s="140" t="s">
        <v>1230</v>
      </c>
      <c r="K527" s="140" t="s">
        <v>30</v>
      </c>
      <c r="M527" s="3">
        <v>35</v>
      </c>
    </row>
    <row r="528" customHeight="1" spans="1:13">
      <c r="A528" s="3">
        <v>12414</v>
      </c>
      <c r="D528" s="91" t="s">
        <v>21</v>
      </c>
      <c r="E528" s="91" t="s">
        <v>1231</v>
      </c>
      <c r="F528" s="3">
        <v>1989</v>
      </c>
      <c r="G528" s="3" t="s">
        <v>330</v>
      </c>
      <c r="H528" s="3" t="s">
        <v>967</v>
      </c>
      <c r="I528" s="3" t="s">
        <v>968</v>
      </c>
      <c r="J528" s="3" t="s">
        <v>105</v>
      </c>
      <c r="K528" s="3" t="s">
        <v>25</v>
      </c>
      <c r="M528" s="3">
        <v>35</v>
      </c>
    </row>
    <row r="529" customHeight="1" spans="1:13">
      <c r="A529" s="3">
        <v>12415</v>
      </c>
      <c r="D529" s="91" t="s">
        <v>21</v>
      </c>
      <c r="E529" s="91" t="s">
        <v>1232</v>
      </c>
      <c r="F529" s="3">
        <v>1989</v>
      </c>
      <c r="G529" s="3" t="s">
        <v>330</v>
      </c>
      <c r="H529" s="3" t="s">
        <v>967</v>
      </c>
      <c r="I529" s="3" t="s">
        <v>968</v>
      </c>
      <c r="J529" s="3" t="s">
        <v>105</v>
      </c>
      <c r="K529" s="3" t="s">
        <v>25</v>
      </c>
      <c r="M529" s="3">
        <v>35</v>
      </c>
    </row>
    <row r="530" customHeight="1" spans="1:13">
      <c r="A530" s="3">
        <v>12416</v>
      </c>
      <c r="D530" s="91" t="s">
        <v>21</v>
      </c>
      <c r="E530" s="91" t="s">
        <v>1233</v>
      </c>
      <c r="F530" s="3">
        <v>1989</v>
      </c>
      <c r="G530" s="3" t="s">
        <v>330</v>
      </c>
      <c r="H530" s="3" t="s">
        <v>967</v>
      </c>
      <c r="I530" s="3" t="s">
        <v>968</v>
      </c>
      <c r="J530" s="3" t="s">
        <v>105</v>
      </c>
      <c r="K530" s="3" t="s">
        <v>25</v>
      </c>
      <c r="M530" s="3">
        <v>35</v>
      </c>
    </row>
    <row r="531" customHeight="1" spans="1:13">
      <c r="A531" s="3">
        <v>12417</v>
      </c>
      <c r="D531" s="91" t="s">
        <v>21</v>
      </c>
      <c r="E531" s="91" t="s">
        <v>1234</v>
      </c>
      <c r="F531" s="3">
        <v>1989</v>
      </c>
      <c r="G531" s="3" t="s">
        <v>330</v>
      </c>
      <c r="H531" s="3" t="s">
        <v>967</v>
      </c>
      <c r="I531" s="3" t="s">
        <v>968</v>
      </c>
      <c r="J531" s="3" t="s">
        <v>105</v>
      </c>
      <c r="K531" s="3" t="s">
        <v>25</v>
      </c>
      <c r="M531" s="3">
        <v>35</v>
      </c>
    </row>
    <row r="532" customHeight="1" spans="1:13">
      <c r="A532" s="3">
        <v>12418</v>
      </c>
      <c r="D532" s="91" t="s">
        <v>21</v>
      </c>
      <c r="E532" s="91" t="s">
        <v>1235</v>
      </c>
      <c r="F532" s="3">
        <v>1989</v>
      </c>
      <c r="G532" s="3" t="s">
        <v>330</v>
      </c>
      <c r="H532" s="3" t="s">
        <v>967</v>
      </c>
      <c r="I532" s="3" t="s">
        <v>968</v>
      </c>
      <c r="J532" s="3" t="s">
        <v>105</v>
      </c>
      <c r="K532" s="3" t="s">
        <v>25</v>
      </c>
      <c r="M532" s="3">
        <v>35</v>
      </c>
    </row>
    <row r="533" customHeight="1" spans="1:13">
      <c r="A533" s="3">
        <v>12419</v>
      </c>
      <c r="D533" s="91" t="s">
        <v>21</v>
      </c>
      <c r="E533" s="91" t="s">
        <v>1236</v>
      </c>
      <c r="F533" s="3">
        <v>1989</v>
      </c>
      <c r="G533" s="3" t="s">
        <v>330</v>
      </c>
      <c r="H533" s="3" t="s">
        <v>967</v>
      </c>
      <c r="I533" s="3" t="s">
        <v>968</v>
      </c>
      <c r="J533" s="3" t="s">
        <v>105</v>
      </c>
      <c r="K533" s="3" t="s">
        <v>25</v>
      </c>
      <c r="M533" s="3">
        <v>35</v>
      </c>
    </row>
    <row r="534" customHeight="1" spans="1:13">
      <c r="A534" s="3">
        <v>12420</v>
      </c>
      <c r="D534" s="91" t="s">
        <v>21</v>
      </c>
      <c r="E534" s="91" t="s">
        <v>1237</v>
      </c>
      <c r="F534" s="3">
        <v>1989</v>
      </c>
      <c r="G534" s="3" t="s">
        <v>330</v>
      </c>
      <c r="H534" s="3" t="s">
        <v>967</v>
      </c>
      <c r="I534" s="3" t="s">
        <v>968</v>
      </c>
      <c r="J534" s="3" t="s">
        <v>105</v>
      </c>
      <c r="K534" s="3" t="s">
        <v>25</v>
      </c>
      <c r="M534" s="3">
        <v>35</v>
      </c>
    </row>
    <row r="535" customHeight="1" spans="1:13">
      <c r="A535" s="3">
        <v>12421</v>
      </c>
      <c r="D535" s="91" t="s">
        <v>21</v>
      </c>
      <c r="E535" s="91" t="s">
        <v>1238</v>
      </c>
      <c r="F535" s="3">
        <v>1989</v>
      </c>
      <c r="G535" s="3" t="s">
        <v>330</v>
      </c>
      <c r="H535" s="3" t="s">
        <v>967</v>
      </c>
      <c r="I535" s="3" t="s">
        <v>968</v>
      </c>
      <c r="J535" s="3" t="s">
        <v>105</v>
      </c>
      <c r="K535" s="3" t="s">
        <v>25</v>
      </c>
      <c r="M535" s="3">
        <v>35</v>
      </c>
    </row>
    <row r="536" customHeight="1" spans="1:13">
      <c r="A536" s="3">
        <v>12422</v>
      </c>
      <c r="D536" s="91" t="s">
        <v>21</v>
      </c>
      <c r="E536" s="91" t="s">
        <v>1239</v>
      </c>
      <c r="F536" s="3">
        <v>1989</v>
      </c>
      <c r="G536" s="3" t="s">
        <v>330</v>
      </c>
      <c r="H536" s="3" t="s">
        <v>967</v>
      </c>
      <c r="I536" s="3" t="s">
        <v>968</v>
      </c>
      <c r="J536" s="3" t="s">
        <v>105</v>
      </c>
      <c r="K536" s="3" t="s">
        <v>25</v>
      </c>
      <c r="M536" s="3">
        <v>35</v>
      </c>
    </row>
    <row r="537" customHeight="1" spans="1:13">
      <c r="A537" s="3">
        <v>12423</v>
      </c>
      <c r="D537" s="91" t="s">
        <v>21</v>
      </c>
      <c r="E537" s="91" t="s">
        <v>1240</v>
      </c>
      <c r="F537" s="3">
        <v>1989</v>
      </c>
      <c r="G537" s="3" t="s">
        <v>330</v>
      </c>
      <c r="H537" s="3" t="s">
        <v>967</v>
      </c>
      <c r="I537" s="3" t="s">
        <v>968</v>
      </c>
      <c r="J537" s="3" t="s">
        <v>105</v>
      </c>
      <c r="K537" s="3" t="s">
        <v>25</v>
      </c>
      <c r="M537" s="3">
        <v>35</v>
      </c>
    </row>
    <row r="538" customHeight="1" spans="1:13">
      <c r="A538" s="3" t="s">
        <v>2854</v>
      </c>
      <c r="D538" s="163"/>
      <c r="E538" s="91" t="s">
        <v>1241</v>
      </c>
      <c r="F538" s="3">
        <v>1989</v>
      </c>
      <c r="G538" s="3" t="s">
        <v>996</v>
      </c>
      <c r="H538" s="3" t="s">
        <v>967</v>
      </c>
      <c r="I538" s="3">
        <v>490</v>
      </c>
      <c r="J538" s="3" t="s">
        <v>105</v>
      </c>
      <c r="K538" s="3" t="s">
        <v>25</v>
      </c>
      <c r="M538" s="3">
        <v>35</v>
      </c>
    </row>
    <row r="539" customHeight="1" spans="1:13">
      <c r="A539" s="3" t="s">
        <v>2854</v>
      </c>
      <c r="D539" s="163"/>
      <c r="E539" s="91" t="s">
        <v>1242</v>
      </c>
      <c r="F539" s="3">
        <v>1989</v>
      </c>
      <c r="G539" s="3" t="s">
        <v>996</v>
      </c>
      <c r="H539" s="3" t="s">
        <v>967</v>
      </c>
      <c r="I539" s="3">
        <v>490</v>
      </c>
      <c r="J539" s="3" t="s">
        <v>105</v>
      </c>
      <c r="K539" s="3" t="s">
        <v>25</v>
      </c>
      <c r="M539" s="3">
        <v>35</v>
      </c>
    </row>
    <row r="540" customHeight="1" spans="1:13">
      <c r="A540" s="3" t="s">
        <v>2854</v>
      </c>
      <c r="D540" s="163"/>
      <c r="E540" s="91" t="s">
        <v>1243</v>
      </c>
      <c r="F540" s="3">
        <v>1989</v>
      </c>
      <c r="G540" s="3" t="s">
        <v>996</v>
      </c>
      <c r="H540" s="3" t="s">
        <v>967</v>
      </c>
      <c r="I540" s="3">
        <v>490</v>
      </c>
      <c r="J540" s="3" t="s">
        <v>105</v>
      </c>
      <c r="K540" s="3" t="s">
        <v>25</v>
      </c>
      <c r="M540" s="3">
        <v>35</v>
      </c>
    </row>
    <row r="541" customHeight="1" spans="1:13">
      <c r="A541" s="3" t="s">
        <v>2854</v>
      </c>
      <c r="D541" s="163"/>
      <c r="E541" s="91" t="s">
        <v>1244</v>
      </c>
      <c r="F541" s="3">
        <v>1989</v>
      </c>
      <c r="G541" s="3" t="s">
        <v>996</v>
      </c>
      <c r="H541" s="3" t="s">
        <v>967</v>
      </c>
      <c r="I541" s="3">
        <v>490</v>
      </c>
      <c r="J541" s="3" t="s">
        <v>105</v>
      </c>
      <c r="K541" s="3" t="s">
        <v>25</v>
      </c>
      <c r="M541" s="3">
        <v>35</v>
      </c>
    </row>
    <row r="542" customHeight="1" spans="1:13">
      <c r="A542" s="3" t="s">
        <v>2854</v>
      </c>
      <c r="D542" s="163"/>
      <c r="E542" s="91" t="s">
        <v>1245</v>
      </c>
      <c r="F542" s="3">
        <v>1989</v>
      </c>
      <c r="G542" s="3" t="s">
        <v>996</v>
      </c>
      <c r="H542" s="3" t="s">
        <v>967</v>
      </c>
      <c r="I542" s="3">
        <v>490</v>
      </c>
      <c r="J542" s="3" t="s">
        <v>105</v>
      </c>
      <c r="K542" s="3" t="s">
        <v>25</v>
      </c>
      <c r="M542" s="3">
        <v>35</v>
      </c>
    </row>
    <row r="543" customHeight="1" spans="1:13">
      <c r="A543" s="3" t="s">
        <v>2854</v>
      </c>
      <c r="D543" s="163"/>
      <c r="E543" s="91" t="s">
        <v>1246</v>
      </c>
      <c r="F543" s="3">
        <v>1989</v>
      </c>
      <c r="G543" s="3" t="s">
        <v>996</v>
      </c>
      <c r="H543" s="3" t="s">
        <v>967</v>
      </c>
      <c r="I543" s="3">
        <v>490</v>
      </c>
      <c r="J543" s="3" t="s">
        <v>105</v>
      </c>
      <c r="K543" s="3" t="s">
        <v>25</v>
      </c>
      <c r="M543" s="3">
        <v>35</v>
      </c>
    </row>
    <row r="544" customHeight="1" spans="1:13">
      <c r="A544" s="3" t="s">
        <v>2854</v>
      </c>
      <c r="D544" s="163"/>
      <c r="E544" s="91" t="s">
        <v>1247</v>
      </c>
      <c r="F544" s="3">
        <v>1989</v>
      </c>
      <c r="G544" s="3" t="s">
        <v>330</v>
      </c>
      <c r="H544" s="3" t="s">
        <v>997</v>
      </c>
      <c r="I544" s="3" t="s">
        <v>1213</v>
      </c>
      <c r="J544" s="3" t="s">
        <v>243</v>
      </c>
      <c r="K544" s="3" t="s">
        <v>25</v>
      </c>
      <c r="M544" s="3">
        <v>35</v>
      </c>
    </row>
    <row r="545" customHeight="1" spans="1:13">
      <c r="A545" s="3" t="s">
        <v>2854</v>
      </c>
      <c r="B545" s="3" t="s">
        <v>4153</v>
      </c>
      <c r="D545" s="163"/>
      <c r="E545" s="91" t="s">
        <v>1248</v>
      </c>
      <c r="F545" s="3">
        <v>1989</v>
      </c>
      <c r="G545" s="3" t="s">
        <v>330</v>
      </c>
      <c r="H545" s="3" t="s">
        <v>967</v>
      </c>
      <c r="I545" s="3" t="s">
        <v>968</v>
      </c>
      <c r="J545" s="3" t="s">
        <v>105</v>
      </c>
      <c r="K545" s="3" t="s">
        <v>25</v>
      </c>
      <c r="M545" s="3">
        <v>35</v>
      </c>
    </row>
    <row r="546" customHeight="1" spans="1:13">
      <c r="A546" s="3" t="s">
        <v>2854</v>
      </c>
      <c r="D546" s="163"/>
      <c r="E546" s="91" t="s">
        <v>1249</v>
      </c>
      <c r="F546" s="3">
        <v>1989</v>
      </c>
      <c r="G546" s="3" t="s">
        <v>330</v>
      </c>
      <c r="H546" s="3" t="s">
        <v>967</v>
      </c>
      <c r="I546" s="3" t="s">
        <v>968</v>
      </c>
      <c r="J546" s="3" t="s">
        <v>105</v>
      </c>
      <c r="K546" s="3" t="s">
        <v>25</v>
      </c>
      <c r="M546" s="3">
        <v>35</v>
      </c>
    </row>
    <row r="547" customHeight="1" spans="1:13">
      <c r="A547" s="3" t="s">
        <v>2854</v>
      </c>
      <c r="D547" s="163"/>
      <c r="E547" s="91" t="s">
        <v>1250</v>
      </c>
      <c r="F547" s="3">
        <v>1989</v>
      </c>
      <c r="G547" s="3" t="s">
        <v>330</v>
      </c>
      <c r="H547" s="3" t="s">
        <v>967</v>
      </c>
      <c r="I547" s="3" t="s">
        <v>968</v>
      </c>
      <c r="J547" s="3" t="s">
        <v>105</v>
      </c>
      <c r="K547" s="3" t="s">
        <v>25</v>
      </c>
      <c r="M547" s="3">
        <v>35</v>
      </c>
    </row>
    <row r="548" customHeight="1" spans="1:13">
      <c r="A548" s="3" t="s">
        <v>2854</v>
      </c>
      <c r="D548" s="163"/>
      <c r="E548" s="91" t="s">
        <v>1251</v>
      </c>
      <c r="F548" s="3">
        <v>1989</v>
      </c>
      <c r="G548" s="3" t="s">
        <v>330</v>
      </c>
      <c r="H548" s="3" t="s">
        <v>967</v>
      </c>
      <c r="I548" s="3" t="s">
        <v>968</v>
      </c>
      <c r="J548" s="3" t="s">
        <v>105</v>
      </c>
      <c r="K548" s="3" t="s">
        <v>25</v>
      </c>
      <c r="M548" s="3">
        <v>35</v>
      </c>
    </row>
    <row r="549" customHeight="1" spans="1:13">
      <c r="A549" s="3" t="s">
        <v>2854</v>
      </c>
      <c r="D549" s="163"/>
      <c r="E549" s="91" t="s">
        <v>1252</v>
      </c>
      <c r="F549" s="3">
        <v>1989</v>
      </c>
      <c r="G549" s="3" t="s">
        <v>330</v>
      </c>
      <c r="H549" s="3" t="s">
        <v>967</v>
      </c>
      <c r="I549" s="3" t="s">
        <v>968</v>
      </c>
      <c r="J549" s="3" t="s">
        <v>105</v>
      </c>
      <c r="K549" s="3" t="s">
        <v>25</v>
      </c>
      <c r="M549" s="3">
        <v>35</v>
      </c>
    </row>
    <row r="550" customHeight="1" spans="1:13">
      <c r="A550" s="3" t="s">
        <v>2854</v>
      </c>
      <c r="D550" s="163"/>
      <c r="E550" s="91" t="s">
        <v>1253</v>
      </c>
      <c r="F550" s="3">
        <v>1989</v>
      </c>
      <c r="G550" s="3" t="s">
        <v>330</v>
      </c>
      <c r="H550" s="3" t="s">
        <v>967</v>
      </c>
      <c r="I550" s="3" t="s">
        <v>968</v>
      </c>
      <c r="J550" s="3" t="s">
        <v>105</v>
      </c>
      <c r="K550" s="3" t="s">
        <v>25</v>
      </c>
      <c r="M550" s="3">
        <v>35</v>
      </c>
    </row>
    <row r="551" customHeight="1" spans="1:13">
      <c r="A551" s="3" t="s">
        <v>2854</v>
      </c>
      <c r="D551" s="163"/>
      <c r="E551" s="91" t="s">
        <v>1254</v>
      </c>
      <c r="F551" s="3">
        <v>1989</v>
      </c>
      <c r="G551" s="3" t="s">
        <v>330</v>
      </c>
      <c r="H551" s="3" t="s">
        <v>967</v>
      </c>
      <c r="I551" s="3" t="s">
        <v>968</v>
      </c>
      <c r="J551" s="3" t="s">
        <v>105</v>
      </c>
      <c r="K551" s="3" t="s">
        <v>25</v>
      </c>
      <c r="M551" s="3">
        <v>35</v>
      </c>
    </row>
    <row r="552" customHeight="1" spans="1:13">
      <c r="A552" s="3" t="s">
        <v>2854</v>
      </c>
      <c r="D552" s="163"/>
      <c r="E552" s="91" t="s">
        <v>1255</v>
      </c>
      <c r="F552" s="3">
        <v>1989</v>
      </c>
      <c r="G552" s="3" t="s">
        <v>330</v>
      </c>
      <c r="H552" s="3" t="s">
        <v>967</v>
      </c>
      <c r="I552" s="3" t="s">
        <v>968</v>
      </c>
      <c r="J552" s="3" t="s">
        <v>105</v>
      </c>
      <c r="K552" s="3" t="s">
        <v>25</v>
      </c>
      <c r="M552" s="3">
        <v>35</v>
      </c>
    </row>
    <row r="553" customHeight="1" spans="1:13">
      <c r="A553" s="3" t="s">
        <v>2854</v>
      </c>
      <c r="D553" s="163"/>
      <c r="E553" s="91" t="s">
        <v>1256</v>
      </c>
      <c r="F553" s="3">
        <v>1989</v>
      </c>
      <c r="G553" s="3" t="s">
        <v>330</v>
      </c>
      <c r="H553" s="3" t="s">
        <v>967</v>
      </c>
      <c r="I553" s="3" t="s">
        <v>968</v>
      </c>
      <c r="J553" s="3" t="s">
        <v>105</v>
      </c>
      <c r="K553" s="3" t="s">
        <v>25</v>
      </c>
      <c r="M553" s="3">
        <v>35</v>
      </c>
    </row>
    <row r="554" customHeight="1" spans="1:13">
      <c r="A554" s="3" t="s">
        <v>2854</v>
      </c>
      <c r="D554" s="163"/>
      <c r="E554" s="91" t="s">
        <v>1257</v>
      </c>
      <c r="F554" s="3">
        <v>1989</v>
      </c>
      <c r="G554" s="3" t="s">
        <v>330</v>
      </c>
      <c r="H554" s="3" t="s">
        <v>967</v>
      </c>
      <c r="I554" s="3" t="s">
        <v>968</v>
      </c>
      <c r="J554" s="3" t="s">
        <v>105</v>
      </c>
      <c r="K554" s="3" t="s">
        <v>25</v>
      </c>
      <c r="M554" s="3">
        <v>35</v>
      </c>
    </row>
    <row r="555" customHeight="1" spans="1:13">
      <c r="A555" s="3" t="s">
        <v>2854</v>
      </c>
      <c r="D555" s="163"/>
      <c r="E555" s="91" t="s">
        <v>1258</v>
      </c>
      <c r="F555" s="3">
        <v>1989</v>
      </c>
      <c r="G555" s="3" t="s">
        <v>330</v>
      </c>
      <c r="H555" s="3" t="s">
        <v>967</v>
      </c>
      <c r="I555" s="3" t="s">
        <v>968</v>
      </c>
      <c r="J555" s="3" t="s">
        <v>105</v>
      </c>
      <c r="K555" s="3" t="s">
        <v>25</v>
      </c>
      <c r="M555" s="3">
        <v>35</v>
      </c>
    </row>
    <row r="556" customHeight="1" spans="1:13">
      <c r="A556" s="3" t="s">
        <v>2854</v>
      </c>
      <c r="D556" s="163"/>
      <c r="E556" s="91" t="s">
        <v>1259</v>
      </c>
      <c r="F556" s="3">
        <v>1989</v>
      </c>
      <c r="G556" s="3" t="s">
        <v>330</v>
      </c>
      <c r="H556" s="3" t="s">
        <v>967</v>
      </c>
      <c r="I556" s="3" t="s">
        <v>968</v>
      </c>
      <c r="J556" s="3" t="s">
        <v>105</v>
      </c>
      <c r="K556" s="3" t="s">
        <v>25</v>
      </c>
      <c r="M556" s="3">
        <v>35</v>
      </c>
    </row>
    <row r="557" customHeight="1" spans="1:13">
      <c r="A557" s="3" t="s">
        <v>2854</v>
      </c>
      <c r="D557" s="163"/>
      <c r="E557" s="91" t="s">
        <v>1260</v>
      </c>
      <c r="F557" s="3">
        <v>1989</v>
      </c>
      <c r="G557" s="3" t="s">
        <v>330</v>
      </c>
      <c r="H557" s="3" t="s">
        <v>967</v>
      </c>
      <c r="I557" s="3" t="s">
        <v>968</v>
      </c>
      <c r="J557" s="3" t="s">
        <v>105</v>
      </c>
      <c r="K557" s="3" t="s">
        <v>25</v>
      </c>
      <c r="M557" s="3">
        <v>35</v>
      </c>
    </row>
    <row r="558" customHeight="1" spans="1:13">
      <c r="A558" s="3" t="s">
        <v>2854</v>
      </c>
      <c r="D558" s="163"/>
      <c r="E558" s="91" t="s">
        <v>1261</v>
      </c>
      <c r="F558" s="3">
        <v>1989</v>
      </c>
      <c r="G558" s="3" t="s">
        <v>330</v>
      </c>
      <c r="H558" s="3" t="s">
        <v>967</v>
      </c>
      <c r="I558" s="3" t="s">
        <v>968</v>
      </c>
      <c r="J558" s="3" t="s">
        <v>105</v>
      </c>
      <c r="K558" s="3" t="s">
        <v>25</v>
      </c>
      <c r="M558" s="3">
        <v>35</v>
      </c>
    </row>
    <row r="559" customHeight="1" spans="1:13">
      <c r="A559" s="3" t="s">
        <v>2854</v>
      </c>
      <c r="D559" s="163"/>
      <c r="E559" s="91" t="s">
        <v>1262</v>
      </c>
      <c r="F559" s="3">
        <v>1989</v>
      </c>
      <c r="G559" s="3" t="s">
        <v>330</v>
      </c>
      <c r="H559" s="3" t="s">
        <v>967</v>
      </c>
      <c r="I559" s="3" t="s">
        <v>968</v>
      </c>
      <c r="J559" s="3" t="s">
        <v>105</v>
      </c>
      <c r="K559" s="3" t="s">
        <v>25</v>
      </c>
      <c r="M559" s="3">
        <v>35</v>
      </c>
    </row>
    <row r="560" customHeight="1" spans="1:13">
      <c r="A560" s="3" t="s">
        <v>2854</v>
      </c>
      <c r="D560" s="163"/>
      <c r="E560" s="91" t="s">
        <v>1263</v>
      </c>
      <c r="F560" s="3">
        <v>1989</v>
      </c>
      <c r="G560" s="3" t="s">
        <v>330</v>
      </c>
      <c r="H560" s="3" t="s">
        <v>967</v>
      </c>
      <c r="I560" s="3" t="s">
        <v>968</v>
      </c>
      <c r="J560" s="3" t="s">
        <v>105</v>
      </c>
      <c r="K560" s="3" t="s">
        <v>25</v>
      </c>
      <c r="M560" s="3">
        <v>35</v>
      </c>
    </row>
    <row r="561" customHeight="1" spans="1:13">
      <c r="A561" s="3" t="s">
        <v>2854</v>
      </c>
      <c r="D561" s="163"/>
      <c r="E561" s="91" t="s">
        <v>1264</v>
      </c>
      <c r="F561" s="3">
        <v>1989</v>
      </c>
      <c r="G561" s="3" t="s">
        <v>330</v>
      </c>
      <c r="H561" s="3" t="s">
        <v>967</v>
      </c>
      <c r="I561" s="3" t="s">
        <v>968</v>
      </c>
      <c r="J561" s="3" t="s">
        <v>105</v>
      </c>
      <c r="K561" s="3" t="s">
        <v>25</v>
      </c>
      <c r="M561" s="3">
        <v>35</v>
      </c>
    </row>
    <row r="562" customHeight="1" spans="1:13">
      <c r="A562" s="3" t="s">
        <v>2854</v>
      </c>
      <c r="D562" s="163"/>
      <c r="E562" s="91" t="s">
        <v>1265</v>
      </c>
      <c r="F562" s="3">
        <v>1982</v>
      </c>
      <c r="G562" s="3" t="s">
        <v>62</v>
      </c>
      <c r="H562" s="3" t="s">
        <v>1266</v>
      </c>
      <c r="I562" s="3">
        <v>211</v>
      </c>
      <c r="J562" s="3" t="s">
        <v>105</v>
      </c>
      <c r="K562" s="3" t="s">
        <v>25</v>
      </c>
      <c r="M562" s="3">
        <v>35</v>
      </c>
    </row>
    <row r="563" customHeight="1" spans="1:13">
      <c r="A563" s="3" t="s">
        <v>2854</v>
      </c>
      <c r="D563" s="163"/>
      <c r="E563" s="91" t="s">
        <v>1267</v>
      </c>
      <c r="F563" s="3">
        <v>1989</v>
      </c>
      <c r="G563" s="3" t="s">
        <v>330</v>
      </c>
      <c r="H563" s="3" t="s">
        <v>1268</v>
      </c>
      <c r="I563" s="3" t="s">
        <v>1269</v>
      </c>
      <c r="J563" s="3" t="s">
        <v>105</v>
      </c>
      <c r="K563" s="3" t="s">
        <v>25</v>
      </c>
      <c r="M563" s="3">
        <v>35</v>
      </c>
    </row>
    <row r="564" customHeight="1" spans="1:13">
      <c r="A564" s="3" t="s">
        <v>2854</v>
      </c>
      <c r="D564" s="163"/>
      <c r="E564" s="91" t="s">
        <v>1270</v>
      </c>
      <c r="F564" s="3">
        <v>1989</v>
      </c>
      <c r="G564" s="3" t="s">
        <v>330</v>
      </c>
      <c r="H564" s="3" t="s">
        <v>1268</v>
      </c>
      <c r="I564" s="3" t="s">
        <v>1269</v>
      </c>
      <c r="J564" s="3" t="s">
        <v>105</v>
      </c>
      <c r="K564" s="3" t="s">
        <v>25</v>
      </c>
      <c r="M564" s="3">
        <v>35</v>
      </c>
    </row>
    <row r="565" customHeight="1" spans="1:13">
      <c r="A565" s="3" t="s">
        <v>2854</v>
      </c>
      <c r="D565" s="163"/>
      <c r="E565" s="91" t="s">
        <v>1271</v>
      </c>
      <c r="F565" s="3">
        <v>1989</v>
      </c>
      <c r="G565" s="3" t="s">
        <v>330</v>
      </c>
      <c r="H565" s="3" t="s">
        <v>1268</v>
      </c>
      <c r="I565" s="3" t="s">
        <v>1269</v>
      </c>
      <c r="J565" s="3" t="s">
        <v>105</v>
      </c>
      <c r="K565" s="3" t="s">
        <v>25</v>
      </c>
      <c r="M565" s="3">
        <v>35</v>
      </c>
    </row>
    <row r="566" customHeight="1" spans="1:13">
      <c r="A566" s="3" t="s">
        <v>2854</v>
      </c>
      <c r="D566" s="163"/>
      <c r="E566" s="91" t="s">
        <v>1272</v>
      </c>
      <c r="F566" s="3">
        <v>1989</v>
      </c>
      <c r="G566" s="3" t="s">
        <v>330</v>
      </c>
      <c r="H566" s="3" t="s">
        <v>1268</v>
      </c>
      <c r="I566" s="3" t="s">
        <v>1269</v>
      </c>
      <c r="J566" s="3" t="s">
        <v>105</v>
      </c>
      <c r="K566" s="3" t="s">
        <v>25</v>
      </c>
      <c r="M566" s="3">
        <v>35</v>
      </c>
    </row>
    <row r="567" customHeight="1" spans="1:13">
      <c r="A567" s="3" t="s">
        <v>2854</v>
      </c>
      <c r="D567" s="163"/>
      <c r="E567" s="91" t="s">
        <v>1273</v>
      </c>
      <c r="F567" s="3">
        <v>1989</v>
      </c>
      <c r="G567" s="3" t="s">
        <v>330</v>
      </c>
      <c r="H567" s="3" t="s">
        <v>1268</v>
      </c>
      <c r="I567" s="3" t="s">
        <v>1269</v>
      </c>
      <c r="J567" s="3" t="s">
        <v>105</v>
      </c>
      <c r="K567" s="3" t="s">
        <v>25</v>
      </c>
      <c r="M567" s="3">
        <v>35</v>
      </c>
    </row>
    <row r="568" customHeight="1" spans="1:13">
      <c r="A568" s="3" t="s">
        <v>2854</v>
      </c>
      <c r="D568" s="163"/>
      <c r="E568" s="91" t="s">
        <v>1274</v>
      </c>
      <c r="F568" s="3">
        <v>1989</v>
      </c>
      <c r="G568" s="3" t="s">
        <v>330</v>
      </c>
      <c r="H568" s="3" t="s">
        <v>1268</v>
      </c>
      <c r="I568" s="3" t="s">
        <v>1269</v>
      </c>
      <c r="J568" s="3" t="s">
        <v>105</v>
      </c>
      <c r="K568" s="3" t="s">
        <v>25</v>
      </c>
      <c r="M568" s="3">
        <v>35</v>
      </c>
    </row>
    <row r="569" customHeight="1" spans="1:13">
      <c r="A569" s="3" t="s">
        <v>2854</v>
      </c>
      <c r="D569" s="163"/>
      <c r="E569" s="91" t="s">
        <v>1275</v>
      </c>
      <c r="F569" s="3">
        <v>1989</v>
      </c>
      <c r="G569" s="3" t="s">
        <v>330</v>
      </c>
      <c r="H569" s="3" t="s">
        <v>1268</v>
      </c>
      <c r="I569" s="3" t="s">
        <v>1269</v>
      </c>
      <c r="J569" s="3" t="s">
        <v>105</v>
      </c>
      <c r="K569" s="3" t="s">
        <v>25</v>
      </c>
      <c r="M569" s="3">
        <v>35</v>
      </c>
    </row>
    <row r="570" customHeight="1" spans="1:13">
      <c r="A570" s="3" t="s">
        <v>2854</v>
      </c>
      <c r="D570" s="163"/>
      <c r="E570" s="91" t="s">
        <v>1276</v>
      </c>
      <c r="F570" s="3">
        <v>1989</v>
      </c>
      <c r="G570" s="3" t="s">
        <v>330</v>
      </c>
      <c r="H570" s="3" t="s">
        <v>1268</v>
      </c>
      <c r="I570" s="3" t="s">
        <v>1269</v>
      </c>
      <c r="J570" s="3" t="s">
        <v>105</v>
      </c>
      <c r="K570" s="3" t="s">
        <v>25</v>
      </c>
      <c r="M570" s="3">
        <v>35</v>
      </c>
    </row>
    <row r="571" customHeight="1" spans="1:13">
      <c r="A571" s="3" t="s">
        <v>2854</v>
      </c>
      <c r="D571" s="163"/>
      <c r="E571" s="91" t="s">
        <v>1277</v>
      </c>
      <c r="F571" s="3">
        <v>1989</v>
      </c>
      <c r="G571" s="3" t="s">
        <v>330</v>
      </c>
      <c r="H571" s="3" t="s">
        <v>1268</v>
      </c>
      <c r="I571" s="3" t="s">
        <v>1269</v>
      </c>
      <c r="J571" s="3" t="s">
        <v>105</v>
      </c>
      <c r="K571" s="3" t="s">
        <v>25</v>
      </c>
      <c r="M571" s="3">
        <v>35</v>
      </c>
    </row>
    <row r="572" customHeight="1" spans="1:13">
      <c r="A572" s="3" t="s">
        <v>2854</v>
      </c>
      <c r="D572" s="163"/>
      <c r="E572" s="91" t="s">
        <v>1278</v>
      </c>
      <c r="F572" s="3">
        <v>1989</v>
      </c>
      <c r="G572" s="3" t="s">
        <v>330</v>
      </c>
      <c r="H572" s="3" t="s">
        <v>1268</v>
      </c>
      <c r="I572" s="3" t="s">
        <v>1269</v>
      </c>
      <c r="J572" s="3" t="s">
        <v>105</v>
      </c>
      <c r="K572" s="3" t="s">
        <v>25</v>
      </c>
      <c r="M572" s="3">
        <v>35</v>
      </c>
    </row>
    <row r="573" customHeight="1" spans="1:13">
      <c r="A573" s="3" t="s">
        <v>2854</v>
      </c>
      <c r="D573" s="163"/>
      <c r="E573" s="91" t="s">
        <v>1279</v>
      </c>
      <c r="F573" s="3">
        <v>1989</v>
      </c>
      <c r="G573" s="3" t="s">
        <v>330</v>
      </c>
      <c r="H573" s="3" t="s">
        <v>1268</v>
      </c>
      <c r="I573" s="3" t="s">
        <v>1269</v>
      </c>
      <c r="J573" s="3" t="s">
        <v>105</v>
      </c>
      <c r="K573" s="3" t="s">
        <v>25</v>
      </c>
      <c r="M573" s="3">
        <v>35</v>
      </c>
    </row>
    <row r="574" customHeight="1" spans="1:13">
      <c r="A574" s="3" t="s">
        <v>2854</v>
      </c>
      <c r="D574" s="163"/>
      <c r="E574" s="91" t="s">
        <v>1280</v>
      </c>
      <c r="F574" s="3">
        <v>1989</v>
      </c>
      <c r="G574" s="3" t="s">
        <v>330</v>
      </c>
      <c r="H574" s="3" t="s">
        <v>1268</v>
      </c>
      <c r="I574" s="3" t="s">
        <v>1269</v>
      </c>
      <c r="J574" s="3" t="s">
        <v>105</v>
      </c>
      <c r="K574" s="3" t="s">
        <v>25</v>
      </c>
      <c r="M574" s="3">
        <v>35</v>
      </c>
    </row>
    <row r="575" customHeight="1" spans="1:13">
      <c r="A575" s="3" t="s">
        <v>2854</v>
      </c>
      <c r="D575" s="163"/>
      <c r="E575" s="91" t="s">
        <v>1281</v>
      </c>
      <c r="F575" s="3">
        <v>1989</v>
      </c>
      <c r="G575" s="3" t="s">
        <v>330</v>
      </c>
      <c r="H575" s="3" t="s">
        <v>1268</v>
      </c>
      <c r="I575" s="3" t="s">
        <v>1269</v>
      </c>
      <c r="J575" s="3" t="s">
        <v>105</v>
      </c>
      <c r="K575" s="3" t="s">
        <v>25</v>
      </c>
      <c r="M575" s="3">
        <v>35</v>
      </c>
    </row>
    <row r="576" customHeight="1" spans="1:13">
      <c r="A576" s="3" t="s">
        <v>2854</v>
      </c>
      <c r="D576" s="163"/>
      <c r="E576" s="91" t="s">
        <v>1282</v>
      </c>
      <c r="F576" s="3">
        <v>1989</v>
      </c>
      <c r="G576" s="3" t="s">
        <v>330</v>
      </c>
      <c r="H576" s="3" t="s">
        <v>1268</v>
      </c>
      <c r="I576" s="3" t="s">
        <v>1269</v>
      </c>
      <c r="J576" s="3" t="s">
        <v>105</v>
      </c>
      <c r="K576" s="3" t="s">
        <v>25</v>
      </c>
      <c r="M576" s="3">
        <v>35</v>
      </c>
    </row>
    <row r="577" customHeight="1" spans="1:13">
      <c r="A577" s="3" t="s">
        <v>2854</v>
      </c>
      <c r="D577" s="163"/>
      <c r="E577" s="91" t="s">
        <v>1283</v>
      </c>
      <c r="F577" s="3">
        <v>1989</v>
      </c>
      <c r="G577" s="3" t="s">
        <v>330</v>
      </c>
      <c r="H577" s="3" t="s">
        <v>1268</v>
      </c>
      <c r="I577" s="3" t="s">
        <v>1269</v>
      </c>
      <c r="J577" s="3" t="s">
        <v>105</v>
      </c>
      <c r="K577" s="3" t="s">
        <v>25</v>
      </c>
      <c r="M577" s="3">
        <v>35</v>
      </c>
    </row>
    <row r="578" customHeight="1" spans="1:13">
      <c r="A578" s="3" t="s">
        <v>2854</v>
      </c>
      <c r="D578" s="163"/>
      <c r="E578" s="91" t="s">
        <v>1284</v>
      </c>
      <c r="F578" s="3">
        <v>1989</v>
      </c>
      <c r="G578" s="3" t="s">
        <v>330</v>
      </c>
      <c r="H578" s="3" t="s">
        <v>1268</v>
      </c>
      <c r="I578" s="3" t="s">
        <v>1269</v>
      </c>
      <c r="J578" s="3" t="s">
        <v>105</v>
      </c>
      <c r="K578" s="3" t="s">
        <v>25</v>
      </c>
      <c r="M578" s="3">
        <v>35</v>
      </c>
    </row>
    <row r="579" customHeight="1" spans="1:13">
      <c r="A579" s="3" t="s">
        <v>2854</v>
      </c>
      <c r="D579" s="163"/>
      <c r="E579" s="91" t="s">
        <v>1285</v>
      </c>
      <c r="F579" s="3">
        <v>1989</v>
      </c>
      <c r="G579" s="3" t="s">
        <v>330</v>
      </c>
      <c r="H579" s="3" t="s">
        <v>1268</v>
      </c>
      <c r="I579" s="3" t="s">
        <v>1269</v>
      </c>
      <c r="J579" s="3" t="s">
        <v>105</v>
      </c>
      <c r="K579" s="3" t="s">
        <v>25</v>
      </c>
      <c r="M579" s="3">
        <v>35</v>
      </c>
    </row>
    <row r="580" customHeight="1" spans="1:13">
      <c r="A580" s="3" t="s">
        <v>2854</v>
      </c>
      <c r="D580" s="163"/>
      <c r="E580" s="91" t="s">
        <v>1286</v>
      </c>
      <c r="F580" s="3">
        <v>1989</v>
      </c>
      <c r="G580" s="3" t="s">
        <v>330</v>
      </c>
      <c r="H580" s="3" t="s">
        <v>1268</v>
      </c>
      <c r="I580" s="3" t="s">
        <v>1269</v>
      </c>
      <c r="J580" s="3" t="s">
        <v>105</v>
      </c>
      <c r="K580" s="3" t="s">
        <v>25</v>
      </c>
      <c r="M580" s="3">
        <v>35</v>
      </c>
    </row>
    <row r="581" customHeight="1" spans="1:13">
      <c r="A581" s="3" t="s">
        <v>2854</v>
      </c>
      <c r="D581" s="163"/>
      <c r="E581" s="91" t="s">
        <v>1287</v>
      </c>
      <c r="F581" s="3">
        <v>1989</v>
      </c>
      <c r="G581" s="3" t="s">
        <v>330</v>
      </c>
      <c r="H581" s="3" t="s">
        <v>1268</v>
      </c>
      <c r="I581" s="3" t="s">
        <v>1269</v>
      </c>
      <c r="J581" s="3" t="s">
        <v>105</v>
      </c>
      <c r="K581" s="3" t="s">
        <v>25</v>
      </c>
      <c r="M581" s="3">
        <v>35</v>
      </c>
    </row>
    <row r="582" customHeight="1" spans="1:13">
      <c r="A582" s="3" t="s">
        <v>2854</v>
      </c>
      <c r="D582" s="163"/>
      <c r="E582" s="91" t="s">
        <v>1288</v>
      </c>
      <c r="F582" s="3">
        <v>1989</v>
      </c>
      <c r="G582" s="3" t="s">
        <v>330</v>
      </c>
      <c r="H582" s="3" t="s">
        <v>1268</v>
      </c>
      <c r="I582" s="3" t="s">
        <v>1269</v>
      </c>
      <c r="J582" s="3" t="s">
        <v>105</v>
      </c>
      <c r="K582" s="3" t="s">
        <v>25</v>
      </c>
      <c r="M582" s="3">
        <v>35</v>
      </c>
    </row>
    <row r="583" customHeight="1" spans="1:13">
      <c r="A583" s="3" t="s">
        <v>2854</v>
      </c>
      <c r="D583" s="163"/>
      <c r="E583" s="91" t="s">
        <v>1289</v>
      </c>
      <c r="F583" s="3">
        <v>1989</v>
      </c>
      <c r="G583" s="3" t="s">
        <v>330</v>
      </c>
      <c r="H583" s="3" t="s">
        <v>1268</v>
      </c>
      <c r="I583" s="3" t="s">
        <v>1269</v>
      </c>
      <c r="J583" s="3" t="s">
        <v>105</v>
      </c>
      <c r="K583" s="3" t="s">
        <v>25</v>
      </c>
      <c r="M583" s="3">
        <v>35</v>
      </c>
    </row>
    <row r="584" customHeight="1" spans="1:13">
      <c r="A584" s="3" t="s">
        <v>2854</v>
      </c>
      <c r="D584" s="163"/>
      <c r="E584" s="91" t="s">
        <v>1290</v>
      </c>
      <c r="F584" s="3">
        <v>1989</v>
      </c>
      <c r="G584" s="3" t="s">
        <v>330</v>
      </c>
      <c r="H584" s="3" t="s">
        <v>1268</v>
      </c>
      <c r="I584" s="3" t="s">
        <v>1269</v>
      </c>
      <c r="J584" s="3" t="s">
        <v>105</v>
      </c>
      <c r="K584" s="3" t="s">
        <v>25</v>
      </c>
      <c r="M584" s="3">
        <v>35</v>
      </c>
    </row>
    <row r="585" customHeight="1" spans="1:13">
      <c r="A585" s="3" t="s">
        <v>2854</v>
      </c>
      <c r="D585" s="163"/>
      <c r="E585" s="91" t="s">
        <v>1291</v>
      </c>
      <c r="F585" s="3">
        <v>1989</v>
      </c>
      <c r="G585" s="3" t="s">
        <v>330</v>
      </c>
      <c r="H585" s="3" t="s">
        <v>1268</v>
      </c>
      <c r="I585" s="3" t="s">
        <v>1269</v>
      </c>
      <c r="J585" s="3" t="s">
        <v>105</v>
      </c>
      <c r="K585" s="3" t="s">
        <v>25</v>
      </c>
      <c r="M585" s="3">
        <v>35</v>
      </c>
    </row>
    <row r="586" customHeight="1" spans="1:13">
      <c r="A586" s="3" t="s">
        <v>2854</v>
      </c>
      <c r="D586" s="163"/>
      <c r="E586" s="91" t="s">
        <v>1292</v>
      </c>
      <c r="F586" s="3">
        <v>1989</v>
      </c>
      <c r="G586" s="3" t="s">
        <v>330</v>
      </c>
      <c r="H586" s="3" t="s">
        <v>1268</v>
      </c>
      <c r="I586" s="3" t="s">
        <v>1269</v>
      </c>
      <c r="J586" s="3" t="s">
        <v>105</v>
      </c>
      <c r="K586" s="3" t="s">
        <v>25</v>
      </c>
      <c r="M586" s="3">
        <v>35</v>
      </c>
    </row>
    <row r="587" customHeight="1" spans="1:13">
      <c r="A587" s="3" t="s">
        <v>2854</v>
      </c>
      <c r="D587" s="163"/>
      <c r="E587" s="91" t="s">
        <v>1293</v>
      </c>
      <c r="F587" s="3">
        <v>1989</v>
      </c>
      <c r="G587" s="3" t="s">
        <v>330</v>
      </c>
      <c r="H587" s="3" t="s">
        <v>1268</v>
      </c>
      <c r="I587" s="3" t="s">
        <v>1269</v>
      </c>
      <c r="J587" s="3" t="s">
        <v>105</v>
      </c>
      <c r="K587" s="3" t="s">
        <v>25</v>
      </c>
      <c r="M587" s="3">
        <v>35</v>
      </c>
    </row>
    <row r="588" customHeight="1" spans="1:13">
      <c r="A588" s="3" t="s">
        <v>2854</v>
      </c>
      <c r="D588" s="163"/>
      <c r="E588" s="91" t="s">
        <v>1294</v>
      </c>
      <c r="F588" s="3">
        <v>1989</v>
      </c>
      <c r="G588" s="3" t="s">
        <v>330</v>
      </c>
      <c r="H588" s="231" t="s">
        <v>1268</v>
      </c>
      <c r="I588" s="3" t="s">
        <v>1269</v>
      </c>
      <c r="J588" s="3" t="s">
        <v>105</v>
      </c>
      <c r="K588" s="3" t="s">
        <v>25</v>
      </c>
      <c r="M588" s="3">
        <v>35</v>
      </c>
    </row>
    <row r="589" customHeight="1" spans="1:13">
      <c r="A589" s="3" t="s">
        <v>2854</v>
      </c>
      <c r="D589" s="163"/>
      <c r="E589" s="91" t="s">
        <v>1295</v>
      </c>
      <c r="F589" s="3">
        <v>1989</v>
      </c>
      <c r="G589" s="3" t="s">
        <v>330</v>
      </c>
      <c r="H589" s="3" t="s">
        <v>1268</v>
      </c>
      <c r="I589" s="3" t="s">
        <v>1269</v>
      </c>
      <c r="J589" s="3" t="s">
        <v>105</v>
      </c>
      <c r="K589" s="3" t="s">
        <v>25</v>
      </c>
      <c r="M589" s="3">
        <v>35</v>
      </c>
    </row>
    <row r="590" customHeight="1" spans="1:13">
      <c r="A590" s="3" t="s">
        <v>2854</v>
      </c>
      <c r="D590" s="163"/>
      <c r="E590" s="91" t="s">
        <v>1296</v>
      </c>
      <c r="F590" s="3">
        <v>1989</v>
      </c>
      <c r="G590" s="3" t="s">
        <v>330</v>
      </c>
      <c r="H590" s="3" t="s">
        <v>1268</v>
      </c>
      <c r="I590" s="3" t="s">
        <v>1269</v>
      </c>
      <c r="J590" s="3" t="s">
        <v>105</v>
      </c>
      <c r="K590" s="3" t="s">
        <v>25</v>
      </c>
      <c r="M590" s="3">
        <v>35</v>
      </c>
    </row>
    <row r="591" customHeight="1" spans="1:13">
      <c r="A591" s="3" t="s">
        <v>2854</v>
      </c>
      <c r="D591" s="91" t="s">
        <v>21</v>
      </c>
      <c r="E591" s="91" t="s">
        <v>1297</v>
      </c>
      <c r="F591" s="3">
        <v>1989</v>
      </c>
      <c r="G591" s="3" t="s">
        <v>330</v>
      </c>
      <c r="H591" s="3" t="s">
        <v>997</v>
      </c>
      <c r="I591" s="3" t="s">
        <v>1213</v>
      </c>
      <c r="J591" s="3" t="s">
        <v>105</v>
      </c>
      <c r="K591" s="3" t="s">
        <v>25</v>
      </c>
      <c r="M591" s="3">
        <v>35</v>
      </c>
    </row>
    <row r="592" customHeight="1" spans="1:13">
      <c r="A592" s="3" t="s">
        <v>2854</v>
      </c>
      <c r="D592" s="91" t="s">
        <v>21</v>
      </c>
      <c r="E592" s="91" t="s">
        <v>1298</v>
      </c>
      <c r="F592" s="3">
        <v>1989</v>
      </c>
      <c r="G592" s="3" t="s">
        <v>330</v>
      </c>
      <c r="H592" s="3" t="s">
        <v>997</v>
      </c>
      <c r="I592" s="3" t="s">
        <v>1213</v>
      </c>
      <c r="J592" s="3" t="s">
        <v>105</v>
      </c>
      <c r="K592" s="3" t="s">
        <v>25</v>
      </c>
      <c r="M592" s="3">
        <v>35</v>
      </c>
    </row>
    <row r="593" customHeight="1" spans="1:13">
      <c r="A593" s="3" t="s">
        <v>2854</v>
      </c>
      <c r="D593" s="91" t="s">
        <v>21</v>
      </c>
      <c r="E593" s="91" t="s">
        <v>1299</v>
      </c>
      <c r="F593" s="3">
        <v>1989</v>
      </c>
      <c r="G593" s="3" t="s">
        <v>330</v>
      </c>
      <c r="H593" s="3" t="s">
        <v>997</v>
      </c>
      <c r="I593" s="3" t="s">
        <v>1213</v>
      </c>
      <c r="J593" s="3" t="s">
        <v>105</v>
      </c>
      <c r="K593" s="3" t="s">
        <v>25</v>
      </c>
      <c r="M593" s="3">
        <v>35</v>
      </c>
    </row>
    <row r="594" customHeight="1" spans="1:13">
      <c r="A594" s="3" t="s">
        <v>2854</v>
      </c>
      <c r="D594" s="91" t="s">
        <v>21</v>
      </c>
      <c r="E594" s="91" t="s">
        <v>1300</v>
      </c>
      <c r="F594" s="3">
        <v>1989</v>
      </c>
      <c r="G594" s="3" t="s">
        <v>330</v>
      </c>
      <c r="H594" s="3" t="s">
        <v>997</v>
      </c>
      <c r="I594" s="3" t="s">
        <v>1213</v>
      </c>
      <c r="J594" s="3" t="s">
        <v>105</v>
      </c>
      <c r="K594" s="3" t="s">
        <v>25</v>
      </c>
      <c r="M594" s="3">
        <v>35</v>
      </c>
    </row>
    <row r="595" customHeight="1" spans="1:13">
      <c r="A595" s="3" t="s">
        <v>2854</v>
      </c>
      <c r="D595" s="91" t="s">
        <v>21</v>
      </c>
      <c r="E595" s="91" t="s">
        <v>1301</v>
      </c>
      <c r="F595" s="3">
        <v>1989</v>
      </c>
      <c r="G595" s="3" t="s">
        <v>330</v>
      </c>
      <c r="H595" s="3" t="s">
        <v>997</v>
      </c>
      <c r="I595" s="3" t="s">
        <v>1213</v>
      </c>
      <c r="J595" s="3" t="s">
        <v>105</v>
      </c>
      <c r="K595" s="3" t="s">
        <v>25</v>
      </c>
      <c r="M595" s="3">
        <v>35</v>
      </c>
    </row>
    <row r="596" customHeight="1" spans="1:13">
      <c r="A596" s="3" t="s">
        <v>2854</v>
      </c>
      <c r="D596" s="91" t="s">
        <v>21</v>
      </c>
      <c r="E596" s="91" t="s">
        <v>1302</v>
      </c>
      <c r="F596" s="3">
        <v>1989</v>
      </c>
      <c r="G596" s="3" t="s">
        <v>330</v>
      </c>
      <c r="H596" s="3" t="s">
        <v>997</v>
      </c>
      <c r="I596" s="3" t="s">
        <v>1213</v>
      </c>
      <c r="J596" s="3" t="s">
        <v>105</v>
      </c>
      <c r="K596" s="3" t="s">
        <v>25</v>
      </c>
      <c r="M596" s="3">
        <v>35</v>
      </c>
    </row>
    <row r="597" customHeight="1" spans="1:13">
      <c r="A597" s="3" t="s">
        <v>2854</v>
      </c>
      <c r="D597" s="91" t="s">
        <v>21</v>
      </c>
      <c r="E597" s="91" t="s">
        <v>1303</v>
      </c>
      <c r="F597" s="3">
        <v>1989</v>
      </c>
      <c r="G597" s="3" t="s">
        <v>330</v>
      </c>
      <c r="H597" s="3" t="s">
        <v>997</v>
      </c>
      <c r="I597" s="3" t="s">
        <v>1213</v>
      </c>
      <c r="J597" s="3" t="s">
        <v>105</v>
      </c>
      <c r="K597" s="3" t="s">
        <v>25</v>
      </c>
      <c r="M597" s="3">
        <v>35</v>
      </c>
    </row>
    <row r="598" customHeight="1" spans="1:13">
      <c r="A598" s="3" t="s">
        <v>2854</v>
      </c>
      <c r="D598" s="91" t="s">
        <v>21</v>
      </c>
      <c r="E598" s="91" t="s">
        <v>1304</v>
      </c>
      <c r="F598" s="3">
        <v>1989</v>
      </c>
      <c r="G598" s="3" t="s">
        <v>330</v>
      </c>
      <c r="H598" s="3" t="s">
        <v>997</v>
      </c>
      <c r="I598" s="3" t="s">
        <v>1213</v>
      </c>
      <c r="J598" s="3" t="s">
        <v>105</v>
      </c>
      <c r="K598" s="3" t="s">
        <v>25</v>
      </c>
      <c r="M598" s="3">
        <v>35</v>
      </c>
    </row>
    <row r="599" customHeight="1" spans="1:13">
      <c r="A599" s="3" t="s">
        <v>2854</v>
      </c>
      <c r="D599" s="91" t="s">
        <v>21</v>
      </c>
      <c r="E599" s="91" t="s">
        <v>1305</v>
      </c>
      <c r="F599" s="3">
        <v>1989</v>
      </c>
      <c r="G599" s="3" t="s">
        <v>330</v>
      </c>
      <c r="H599" s="3" t="s">
        <v>997</v>
      </c>
      <c r="I599" s="3" t="s">
        <v>1213</v>
      </c>
      <c r="J599" s="3" t="s">
        <v>105</v>
      </c>
      <c r="K599" s="3" t="s">
        <v>25</v>
      </c>
      <c r="M599" s="3">
        <v>35</v>
      </c>
    </row>
    <row r="600" customHeight="1" spans="1:13">
      <c r="A600" s="3" t="s">
        <v>2854</v>
      </c>
      <c r="D600" s="91" t="s">
        <v>21</v>
      </c>
      <c r="E600" s="91" t="s">
        <v>1306</v>
      </c>
      <c r="F600" s="3">
        <v>1989</v>
      </c>
      <c r="G600" s="3" t="s">
        <v>330</v>
      </c>
      <c r="H600" s="3" t="s">
        <v>997</v>
      </c>
      <c r="I600" s="3" t="s">
        <v>1213</v>
      </c>
      <c r="J600" s="3" t="s">
        <v>105</v>
      </c>
      <c r="K600" s="3" t="s">
        <v>25</v>
      </c>
      <c r="M600" s="3">
        <v>35</v>
      </c>
    </row>
    <row r="601" customHeight="1" spans="1:13">
      <c r="A601" s="3" t="s">
        <v>2854</v>
      </c>
      <c r="D601" s="91" t="s">
        <v>21</v>
      </c>
      <c r="E601" s="91" t="s">
        <v>1307</v>
      </c>
      <c r="F601" s="3">
        <v>1989</v>
      </c>
      <c r="G601" s="3" t="s">
        <v>330</v>
      </c>
      <c r="H601" s="3" t="s">
        <v>997</v>
      </c>
      <c r="I601" s="3" t="s">
        <v>1213</v>
      </c>
      <c r="J601" s="3" t="s">
        <v>105</v>
      </c>
      <c r="K601" s="3" t="s">
        <v>25</v>
      </c>
      <c r="M601" s="3">
        <v>35</v>
      </c>
    </row>
    <row r="602" customHeight="1" spans="1:13">
      <c r="A602" s="3" t="s">
        <v>2854</v>
      </c>
      <c r="D602" s="91" t="s">
        <v>21</v>
      </c>
      <c r="E602" s="91" t="s">
        <v>1308</v>
      </c>
      <c r="F602" s="3">
        <v>1989</v>
      </c>
      <c r="G602" s="3" t="s">
        <v>330</v>
      </c>
      <c r="H602" s="3" t="s">
        <v>997</v>
      </c>
      <c r="I602" s="3" t="s">
        <v>1213</v>
      </c>
      <c r="J602" s="3" t="s">
        <v>105</v>
      </c>
      <c r="K602" s="3" t="s">
        <v>25</v>
      </c>
      <c r="M602" s="3">
        <v>35</v>
      </c>
    </row>
    <row r="603" customHeight="1" spans="1:13">
      <c r="A603" s="3" t="s">
        <v>2854</v>
      </c>
      <c r="D603" s="91" t="s">
        <v>21</v>
      </c>
      <c r="E603" s="91" t="s">
        <v>1309</v>
      </c>
      <c r="F603" s="3">
        <v>1989</v>
      </c>
      <c r="G603" s="3" t="s">
        <v>330</v>
      </c>
      <c r="H603" s="3" t="s">
        <v>997</v>
      </c>
      <c r="I603" s="3" t="s">
        <v>1213</v>
      </c>
      <c r="J603" s="3" t="s">
        <v>105</v>
      </c>
      <c r="K603" s="3" t="s">
        <v>25</v>
      </c>
      <c r="M603" s="3">
        <v>35</v>
      </c>
    </row>
    <row r="604" customHeight="1" spans="1:13">
      <c r="A604" s="162" t="e">
        <f t="shared" ref="A604:A610" si="37">A603+1</f>
        <v>#VALUE!</v>
      </c>
      <c r="B604" s="3"/>
      <c r="C604" s="3"/>
      <c r="D604" s="91" t="s">
        <v>21</v>
      </c>
      <c r="E604" s="91" t="s">
        <v>1310</v>
      </c>
      <c r="F604" s="66">
        <v>2020</v>
      </c>
      <c r="G604" s="130" t="s">
        <v>879</v>
      </c>
      <c r="H604" s="121" t="s">
        <v>893</v>
      </c>
      <c r="I604" s="66">
        <v>201</v>
      </c>
      <c r="J604" s="130" t="s">
        <v>1311</v>
      </c>
      <c r="K604" s="66" t="s">
        <v>25</v>
      </c>
      <c r="M604" s="3">
        <v>40</v>
      </c>
    </row>
    <row r="605" customHeight="1" spans="1:13">
      <c r="A605" s="162" t="e">
        <f t="shared" si="37"/>
        <v>#VALUE!</v>
      </c>
      <c r="B605" s="3"/>
      <c r="C605" s="3"/>
      <c r="D605" s="91" t="s">
        <v>21</v>
      </c>
      <c r="E605" s="91" t="s">
        <v>1312</v>
      </c>
      <c r="F605" s="66">
        <v>2020</v>
      </c>
      <c r="G605" s="130" t="s">
        <v>871</v>
      </c>
      <c r="H605" s="121" t="s">
        <v>1313</v>
      </c>
      <c r="I605" s="66">
        <v>362</v>
      </c>
      <c r="J605" s="88"/>
      <c r="K605" s="130" t="s">
        <v>30</v>
      </c>
      <c r="M605" s="3">
        <v>40</v>
      </c>
    </row>
    <row r="606" customHeight="1" spans="1:13">
      <c r="A606" s="162" t="e">
        <f t="shared" si="37"/>
        <v>#VALUE!</v>
      </c>
      <c r="B606" s="3"/>
      <c r="C606" s="3"/>
      <c r="D606" s="91" t="s">
        <v>21</v>
      </c>
      <c r="E606" s="91" t="s">
        <v>1314</v>
      </c>
      <c r="F606" s="66">
        <v>2020</v>
      </c>
      <c r="G606" s="130" t="s">
        <v>1042</v>
      </c>
      <c r="H606" s="121" t="s">
        <v>880</v>
      </c>
      <c r="I606" s="66">
        <v>167</v>
      </c>
      <c r="J606" s="131" t="s">
        <v>874</v>
      </c>
      <c r="K606" s="130" t="s">
        <v>25</v>
      </c>
      <c r="M606" s="3">
        <v>40</v>
      </c>
    </row>
    <row r="607" customHeight="1" spans="1:13">
      <c r="A607" s="162" t="e">
        <f t="shared" si="37"/>
        <v>#VALUE!</v>
      </c>
      <c r="B607" s="3"/>
      <c r="C607" s="3"/>
      <c r="D607" s="91" t="s">
        <v>21</v>
      </c>
      <c r="E607" s="91" t="s">
        <v>1315</v>
      </c>
      <c r="F607" s="66">
        <v>2020</v>
      </c>
      <c r="G607" s="130" t="s">
        <v>879</v>
      </c>
      <c r="H607" s="121" t="s">
        <v>895</v>
      </c>
      <c r="I607" s="3" t="s">
        <v>1316</v>
      </c>
      <c r="J607" s="251" t="s">
        <v>1317</v>
      </c>
      <c r="K607" s="130" t="s">
        <v>25</v>
      </c>
      <c r="M607" s="3">
        <v>40</v>
      </c>
    </row>
    <row r="608" customHeight="1" spans="1:13">
      <c r="A608" s="162" t="e">
        <f t="shared" si="37"/>
        <v>#VALUE!</v>
      </c>
      <c r="B608" s="3"/>
      <c r="C608" s="3"/>
      <c r="D608" s="91" t="s">
        <v>66</v>
      </c>
      <c r="E608" s="91" t="s">
        <v>1318</v>
      </c>
      <c r="F608" s="66">
        <v>2020</v>
      </c>
      <c r="G608" s="66" t="s">
        <v>954</v>
      </c>
      <c r="H608" s="66" t="s">
        <v>1319</v>
      </c>
      <c r="I608" s="66">
        <v>1</v>
      </c>
      <c r="J608" s="66" t="s">
        <v>1320</v>
      </c>
      <c r="K608" s="66" t="s">
        <v>244</v>
      </c>
      <c r="M608" s="3">
        <v>40</v>
      </c>
    </row>
    <row r="609" customHeight="1" spans="1:13">
      <c r="A609" s="162" t="e">
        <f t="shared" si="37"/>
        <v>#VALUE!</v>
      </c>
      <c r="B609" s="3"/>
      <c r="C609" s="3"/>
      <c r="D609" s="91" t="s">
        <v>21</v>
      </c>
      <c r="E609" s="91" t="s">
        <v>1321</v>
      </c>
      <c r="F609" s="66">
        <v>2020</v>
      </c>
      <c r="G609" s="66" t="s">
        <v>884</v>
      </c>
      <c r="H609" s="66" t="s">
        <v>891</v>
      </c>
      <c r="I609" s="66" t="s">
        <v>1322</v>
      </c>
      <c r="J609" s="66" t="s">
        <v>1323</v>
      </c>
      <c r="K609" s="66" t="s">
        <v>862</v>
      </c>
      <c r="M609" s="3">
        <v>40</v>
      </c>
    </row>
    <row r="610" customHeight="1" spans="1:13">
      <c r="A610" s="162" t="e">
        <f t="shared" si="37"/>
        <v>#VALUE!</v>
      </c>
      <c r="B610" s="3"/>
      <c r="C610" s="3"/>
      <c r="D610" s="91" t="s">
        <v>66</v>
      </c>
      <c r="E610" s="91" t="s">
        <v>1324</v>
      </c>
      <c r="F610" s="66">
        <v>2020</v>
      </c>
      <c r="G610" s="66" t="s">
        <v>305</v>
      </c>
      <c r="H610" s="66" t="s">
        <v>1319</v>
      </c>
      <c r="I610" s="66" t="s">
        <v>1325</v>
      </c>
      <c r="J610" s="66" t="s">
        <v>1326</v>
      </c>
      <c r="K610" s="66" t="s">
        <v>68</v>
      </c>
      <c r="M610" s="3">
        <v>40</v>
      </c>
    </row>
    <row r="611" customHeight="1" spans="1:13">
      <c r="A611" s="162">
        <f>A936+1</f>
        <v>1</v>
      </c>
      <c r="B611" s="3"/>
      <c r="C611" s="3"/>
      <c r="D611" s="91" t="s">
        <v>21</v>
      </c>
      <c r="E611" s="91" t="s">
        <v>1327</v>
      </c>
      <c r="F611" s="9">
        <v>2020</v>
      </c>
      <c r="G611" s="9" t="s">
        <v>853</v>
      </c>
      <c r="H611" s="9" t="s">
        <v>1328</v>
      </c>
      <c r="I611" s="9">
        <v>81</v>
      </c>
      <c r="J611" s="9" t="s">
        <v>857</v>
      </c>
      <c r="K611" s="9" t="s">
        <v>30</v>
      </c>
      <c r="M611" s="3">
        <v>40</v>
      </c>
    </row>
    <row r="612" customHeight="1" spans="1:13">
      <c r="A612" s="162">
        <f t="shared" ref="A612:A622" si="38">A611+1</f>
        <v>2</v>
      </c>
      <c r="B612" s="3"/>
      <c r="C612" s="3"/>
      <c r="D612" s="91" t="s">
        <v>21</v>
      </c>
      <c r="E612" s="91" t="s">
        <v>1329</v>
      </c>
      <c r="F612" s="66">
        <v>2020</v>
      </c>
      <c r="G612" s="66" t="s">
        <v>909</v>
      </c>
      <c r="H612" s="130" t="s">
        <v>1330</v>
      </c>
      <c r="I612" s="66">
        <v>17</v>
      </c>
      <c r="J612" s="66" t="s">
        <v>1331</v>
      </c>
      <c r="K612" s="66" t="s">
        <v>30</v>
      </c>
      <c r="M612" s="3">
        <v>40</v>
      </c>
    </row>
    <row r="613" customHeight="1" spans="1:13">
      <c r="A613" s="162">
        <f t="shared" si="38"/>
        <v>3</v>
      </c>
      <c r="B613" s="3"/>
      <c r="C613" s="3"/>
      <c r="D613" s="91" t="s">
        <v>21</v>
      </c>
      <c r="E613" s="91" t="s">
        <v>1332</v>
      </c>
      <c r="F613" s="59">
        <v>2020</v>
      </c>
      <c r="G613" s="59" t="s">
        <v>884</v>
      </c>
      <c r="H613" s="59" t="s">
        <v>859</v>
      </c>
      <c r="I613" s="59">
        <v>209</v>
      </c>
      <c r="J613" s="60"/>
      <c r="K613" s="59" t="s">
        <v>30</v>
      </c>
      <c r="M613" s="3">
        <v>40</v>
      </c>
    </row>
    <row r="614" customHeight="1" spans="1:13">
      <c r="A614" s="162">
        <f t="shared" si="38"/>
        <v>4</v>
      </c>
      <c r="B614" s="3"/>
      <c r="C614" s="3"/>
      <c r="D614" s="91" t="s">
        <v>21</v>
      </c>
      <c r="E614" s="91" t="s">
        <v>1333</v>
      </c>
      <c r="F614" s="33">
        <v>2020</v>
      </c>
      <c r="G614" s="33" t="s">
        <v>853</v>
      </c>
      <c r="H614" s="33" t="s">
        <v>964</v>
      </c>
      <c r="I614" s="33">
        <v>272</v>
      </c>
      <c r="J614" s="33" t="s">
        <v>857</v>
      </c>
      <c r="K614" s="33" t="s">
        <v>30</v>
      </c>
      <c r="M614" s="3">
        <v>40</v>
      </c>
    </row>
    <row r="615" customHeight="1" spans="1:13">
      <c r="A615" s="162">
        <f t="shared" si="38"/>
        <v>5</v>
      </c>
      <c r="B615" s="3"/>
      <c r="C615" s="3"/>
      <c r="D615" s="91" t="s">
        <v>21</v>
      </c>
      <c r="E615" s="91" t="s">
        <v>1334</v>
      </c>
      <c r="F615" s="9">
        <v>2020</v>
      </c>
      <c r="G615" s="9" t="s">
        <v>853</v>
      </c>
      <c r="H615" s="9" t="s">
        <v>919</v>
      </c>
      <c r="I615" s="9">
        <v>66</v>
      </c>
      <c r="J615" s="9" t="s">
        <v>857</v>
      </c>
      <c r="K615" s="9" t="s">
        <v>25</v>
      </c>
      <c r="M615" s="3">
        <v>40</v>
      </c>
    </row>
    <row r="616" customHeight="1" spans="1:13">
      <c r="A616" s="162">
        <f t="shared" si="38"/>
        <v>6</v>
      </c>
      <c r="B616" s="3"/>
      <c r="C616" s="3"/>
      <c r="D616" s="91" t="s">
        <v>21</v>
      </c>
      <c r="E616" s="91" t="s">
        <v>1335</v>
      </c>
      <c r="F616" s="9">
        <v>2020</v>
      </c>
      <c r="G616" s="9" t="s">
        <v>853</v>
      </c>
      <c r="H616" s="9" t="s">
        <v>1078</v>
      </c>
      <c r="I616" s="9">
        <v>300</v>
      </c>
      <c r="J616" s="9" t="s">
        <v>857</v>
      </c>
      <c r="K616" s="9" t="s">
        <v>30</v>
      </c>
      <c r="M616" s="3">
        <v>40</v>
      </c>
    </row>
    <row r="617" customHeight="1" spans="1:13">
      <c r="A617" s="162">
        <f t="shared" si="38"/>
        <v>7</v>
      </c>
      <c r="B617" s="3"/>
      <c r="C617" s="3"/>
      <c r="D617" s="91" t="s">
        <v>66</v>
      </c>
      <c r="E617" s="91" t="s">
        <v>1336</v>
      </c>
      <c r="F617" s="3">
        <v>2006</v>
      </c>
      <c r="G617" s="3" t="s">
        <v>413</v>
      </c>
      <c r="H617" s="3" t="s">
        <v>1060</v>
      </c>
      <c r="I617" s="3">
        <v>105</v>
      </c>
      <c r="K617" s="3" t="s">
        <v>467</v>
      </c>
      <c r="M617" s="3">
        <v>40</v>
      </c>
    </row>
    <row r="618" customHeight="1" spans="1:13">
      <c r="A618" s="162">
        <f t="shared" si="38"/>
        <v>8</v>
      </c>
      <c r="B618" s="3"/>
      <c r="C618" s="3"/>
      <c r="D618" s="91" t="s">
        <v>21</v>
      </c>
      <c r="E618" s="91" t="s">
        <v>1337</v>
      </c>
      <c r="F618" s="3">
        <v>2017</v>
      </c>
      <c r="G618" s="3" t="s">
        <v>65</v>
      </c>
      <c r="H618" s="3" t="s">
        <v>1338</v>
      </c>
      <c r="I618" s="3">
        <v>343</v>
      </c>
      <c r="K618" s="3" t="s">
        <v>30</v>
      </c>
      <c r="M618" s="3">
        <v>40</v>
      </c>
    </row>
    <row r="619" customHeight="1" spans="1:13">
      <c r="A619" s="162">
        <f t="shared" si="38"/>
        <v>9</v>
      </c>
      <c r="B619" s="3"/>
      <c r="C619" s="3"/>
      <c r="D619" s="91" t="s">
        <v>149</v>
      </c>
      <c r="E619" s="91" t="s">
        <v>1339</v>
      </c>
      <c r="F619" s="3">
        <v>2017</v>
      </c>
      <c r="G619" s="3" t="s">
        <v>954</v>
      </c>
      <c r="H619" s="3" t="s">
        <v>1340</v>
      </c>
      <c r="I619" s="3">
        <v>155</v>
      </c>
      <c r="K619" s="3" t="s">
        <v>155</v>
      </c>
      <c r="M619" s="3">
        <v>40</v>
      </c>
    </row>
    <row r="620" customHeight="1" spans="1:13">
      <c r="A620" s="162">
        <f t="shared" si="38"/>
        <v>10</v>
      </c>
      <c r="B620" s="3"/>
      <c r="C620" s="3"/>
      <c r="D620" s="91" t="s">
        <v>21</v>
      </c>
      <c r="E620" s="91" t="s">
        <v>1341</v>
      </c>
      <c r="F620" s="3">
        <v>2017</v>
      </c>
      <c r="G620" s="3" t="s">
        <v>65</v>
      </c>
      <c r="H620" s="68" t="s">
        <v>1168</v>
      </c>
      <c r="I620" s="3">
        <v>345</v>
      </c>
      <c r="K620" s="3" t="s">
        <v>25</v>
      </c>
      <c r="M620" s="3">
        <v>40</v>
      </c>
    </row>
    <row r="621" customHeight="1" spans="1:13">
      <c r="A621" s="162">
        <f t="shared" si="38"/>
        <v>11</v>
      </c>
      <c r="B621" s="3"/>
      <c r="C621" s="3"/>
      <c r="D621" s="91" t="s">
        <v>21</v>
      </c>
      <c r="E621" s="91" t="s">
        <v>1342</v>
      </c>
      <c r="F621" s="3">
        <v>2017</v>
      </c>
      <c r="G621" s="3" t="s">
        <v>65</v>
      </c>
      <c r="H621" s="68" t="s">
        <v>1168</v>
      </c>
      <c r="I621" s="3">
        <v>345</v>
      </c>
      <c r="K621" s="3" t="s">
        <v>25</v>
      </c>
      <c r="M621" s="3">
        <v>40</v>
      </c>
    </row>
    <row r="622" customHeight="1" spans="1:13">
      <c r="A622" s="162">
        <f t="shared" si="38"/>
        <v>12</v>
      </c>
      <c r="B622" s="3"/>
      <c r="C622" s="3"/>
      <c r="D622" s="91" t="s">
        <v>21</v>
      </c>
      <c r="E622" s="91" t="s">
        <v>1343</v>
      </c>
      <c r="F622" s="3">
        <v>2017</v>
      </c>
      <c r="G622" s="3" t="s">
        <v>1171</v>
      </c>
      <c r="H622" s="68" t="s">
        <v>1168</v>
      </c>
      <c r="I622" s="3">
        <v>345</v>
      </c>
      <c r="K622" s="3" t="s">
        <v>25</v>
      </c>
      <c r="M622" s="3">
        <v>40</v>
      </c>
    </row>
    <row r="623" customHeight="1" spans="1:13">
      <c r="A623" s="162">
        <v>10677</v>
      </c>
      <c r="B623" s="3"/>
      <c r="C623" s="3"/>
      <c r="D623" s="91" t="s">
        <v>21</v>
      </c>
      <c r="E623" s="91" t="s">
        <v>1344</v>
      </c>
      <c r="F623" s="3">
        <v>2017</v>
      </c>
      <c r="G623" s="68" t="s">
        <v>1171</v>
      </c>
      <c r="H623" s="68" t="s">
        <v>1168</v>
      </c>
      <c r="I623" s="3">
        <v>345</v>
      </c>
      <c r="K623" s="3" t="s">
        <v>25</v>
      </c>
      <c r="M623" s="3">
        <v>40</v>
      </c>
    </row>
    <row r="624" customHeight="1" spans="1:13">
      <c r="A624" s="162">
        <f t="shared" ref="A624:A627" si="39">A623+1</f>
        <v>10678</v>
      </c>
      <c r="B624" s="3"/>
      <c r="C624" s="3"/>
      <c r="D624" s="91" t="s">
        <v>21</v>
      </c>
      <c r="E624" s="91" t="s">
        <v>1345</v>
      </c>
      <c r="F624" s="3">
        <v>2017</v>
      </c>
      <c r="G624" s="68" t="s">
        <v>1171</v>
      </c>
      <c r="H624" s="68" t="s">
        <v>1168</v>
      </c>
      <c r="I624" s="3">
        <v>345</v>
      </c>
      <c r="K624" s="3" t="s">
        <v>25</v>
      </c>
      <c r="M624" s="3">
        <v>40</v>
      </c>
    </row>
    <row r="625" customHeight="1" spans="1:13">
      <c r="A625" s="162">
        <f t="shared" si="39"/>
        <v>10679</v>
      </c>
      <c r="B625" s="3"/>
      <c r="C625" s="3"/>
      <c r="D625" s="91" t="s">
        <v>21</v>
      </c>
      <c r="E625" s="91" t="s">
        <v>1346</v>
      </c>
      <c r="F625" s="3">
        <v>2018</v>
      </c>
      <c r="G625" s="3" t="s">
        <v>1347</v>
      </c>
      <c r="H625" s="3" t="s">
        <v>847</v>
      </c>
      <c r="I625" s="3">
        <v>49</v>
      </c>
      <c r="K625" s="3" t="s">
        <v>30</v>
      </c>
      <c r="M625" s="3">
        <v>40</v>
      </c>
    </row>
    <row r="626" customHeight="1" spans="1:13">
      <c r="A626" s="162">
        <f t="shared" si="39"/>
        <v>10680</v>
      </c>
      <c r="B626" s="3"/>
      <c r="C626" s="3"/>
      <c r="D626" s="91" t="s">
        <v>21</v>
      </c>
      <c r="E626" s="91" t="s">
        <v>1348</v>
      </c>
      <c r="F626" s="3">
        <v>2020</v>
      </c>
      <c r="G626" s="3" t="s">
        <v>905</v>
      </c>
      <c r="H626" s="3" t="s">
        <v>1201</v>
      </c>
      <c r="I626" s="3">
        <v>266</v>
      </c>
      <c r="J626" s="3" t="s">
        <v>1349</v>
      </c>
      <c r="K626" s="3" t="s">
        <v>30</v>
      </c>
      <c r="M626" s="3">
        <v>40</v>
      </c>
    </row>
    <row r="627" customHeight="1" spans="1:13">
      <c r="A627" s="162">
        <f t="shared" si="39"/>
        <v>10681</v>
      </c>
      <c r="B627" s="3"/>
      <c r="C627" s="3"/>
      <c r="D627" s="91" t="s">
        <v>21</v>
      </c>
      <c r="E627" s="91" t="s">
        <v>1350</v>
      </c>
      <c r="F627" s="3">
        <v>2020</v>
      </c>
      <c r="G627" s="3" t="s">
        <v>1161</v>
      </c>
      <c r="H627" s="3" t="s">
        <v>847</v>
      </c>
      <c r="I627" s="3">
        <v>297</v>
      </c>
      <c r="J627" s="3" t="s">
        <v>898</v>
      </c>
      <c r="K627" s="3" t="s">
        <v>30</v>
      </c>
      <c r="M627" s="3">
        <v>40</v>
      </c>
    </row>
    <row r="628" customHeight="1" spans="1:13">
      <c r="A628" s="162">
        <f>'Drop 1 Baseball'!A168+1</f>
        <v>11728</v>
      </c>
      <c r="B628" s="3"/>
      <c r="C628" s="3"/>
      <c r="D628" s="91" t="s">
        <v>66</v>
      </c>
      <c r="E628" s="3">
        <v>3787486</v>
      </c>
      <c r="F628" s="3">
        <v>2020</v>
      </c>
      <c r="G628" s="3" t="s">
        <v>786</v>
      </c>
      <c r="H628" s="3" t="s">
        <v>1182</v>
      </c>
      <c r="J628" s="3" t="s">
        <v>1351</v>
      </c>
      <c r="K628" s="3" t="s">
        <v>467</v>
      </c>
      <c r="M628" s="3">
        <v>40</v>
      </c>
    </row>
    <row r="629" customHeight="1" spans="1:13">
      <c r="A629" s="162">
        <f t="shared" ref="A629:A630" si="40">A628+1</f>
        <v>11729</v>
      </c>
      <c r="B629" s="3"/>
      <c r="C629" s="3"/>
      <c r="D629" s="91" t="s">
        <v>66</v>
      </c>
      <c r="E629" s="3">
        <v>4778300</v>
      </c>
      <c r="F629" s="63">
        <v>2020</v>
      </c>
      <c r="G629" s="3" t="s">
        <v>1099</v>
      </c>
      <c r="H629" s="3" t="s">
        <v>895</v>
      </c>
      <c r="K629" s="3" t="s">
        <v>68</v>
      </c>
      <c r="M629" s="3">
        <v>40</v>
      </c>
    </row>
    <row r="630" customHeight="1" spans="1:13">
      <c r="A630" s="162">
        <f t="shared" si="40"/>
        <v>11730</v>
      </c>
      <c r="D630" s="91" t="s">
        <v>66</v>
      </c>
      <c r="E630" s="3">
        <v>1442604</v>
      </c>
      <c r="F630" s="3">
        <v>2020</v>
      </c>
      <c r="G630" s="3" t="s">
        <v>954</v>
      </c>
      <c r="H630" s="3" t="s">
        <v>880</v>
      </c>
      <c r="J630" s="3" t="s">
        <v>955</v>
      </c>
      <c r="K630" s="3" t="s">
        <v>467</v>
      </c>
      <c r="M630" s="3">
        <v>40</v>
      </c>
    </row>
    <row r="631" customHeight="1" spans="1:13">
      <c r="A631" s="162" t="e">
        <f>'Drop 1 BBALL'!A305+1</f>
        <v>#VALUE!</v>
      </c>
      <c r="D631" s="91" t="s">
        <v>66</v>
      </c>
      <c r="E631" s="3">
        <v>6111814</v>
      </c>
      <c r="F631" s="3">
        <v>2020</v>
      </c>
      <c r="G631" s="3" t="s">
        <v>954</v>
      </c>
      <c r="H631" s="3" t="s">
        <v>880</v>
      </c>
      <c r="K631" s="3" t="s">
        <v>68</v>
      </c>
      <c r="M631" s="3">
        <v>40</v>
      </c>
    </row>
    <row r="632" customHeight="1" spans="1:13">
      <c r="A632" s="162" t="e">
        <f>'Drop 1 BBALL'!A307+1</f>
        <v>#VALUE!</v>
      </c>
      <c r="D632" s="91" t="s">
        <v>66</v>
      </c>
      <c r="E632" s="3">
        <v>7386806</v>
      </c>
      <c r="F632" s="3">
        <v>2020</v>
      </c>
      <c r="G632" s="3" t="s">
        <v>954</v>
      </c>
      <c r="H632" s="3" t="s">
        <v>847</v>
      </c>
      <c r="J632" s="3" t="s">
        <v>955</v>
      </c>
      <c r="K632" s="3" t="s">
        <v>68</v>
      </c>
      <c r="M632" s="3">
        <v>40</v>
      </c>
    </row>
    <row r="633" customHeight="1" spans="1:13">
      <c r="A633" s="162" t="e">
        <f t="shared" ref="A633:A636" si="41">A632+1</f>
        <v>#VALUE!</v>
      </c>
      <c r="D633" s="91" t="s">
        <v>66</v>
      </c>
      <c r="E633" s="91" t="s">
        <v>1352</v>
      </c>
      <c r="F633" s="3">
        <v>2020</v>
      </c>
      <c r="G633" s="3" t="s">
        <v>954</v>
      </c>
      <c r="H633" s="3" t="s">
        <v>880</v>
      </c>
      <c r="K633" s="3" t="s">
        <v>68</v>
      </c>
      <c r="M633" s="3">
        <v>40</v>
      </c>
    </row>
    <row r="634" customHeight="1" spans="1:13">
      <c r="A634" s="162" t="e">
        <f t="shared" si="41"/>
        <v>#VALUE!</v>
      </c>
      <c r="B634" s="143"/>
      <c r="C634" s="143"/>
      <c r="D634" s="144" t="s">
        <v>21</v>
      </c>
      <c r="E634" s="144" t="s">
        <v>1353</v>
      </c>
      <c r="F634" s="140">
        <v>2020</v>
      </c>
      <c r="G634" s="140" t="s">
        <v>884</v>
      </c>
      <c r="H634" s="140" t="s">
        <v>895</v>
      </c>
      <c r="I634" s="140">
        <v>201</v>
      </c>
      <c r="J634" s="140"/>
      <c r="K634" s="140" t="s">
        <v>25</v>
      </c>
      <c r="M634" s="3">
        <v>40</v>
      </c>
    </row>
    <row r="635" customHeight="1" spans="1:13">
      <c r="A635" s="162" t="e">
        <f t="shared" si="41"/>
        <v>#VALUE!</v>
      </c>
      <c r="B635" s="143"/>
      <c r="C635" s="143"/>
      <c r="D635" s="144" t="s">
        <v>21</v>
      </c>
      <c r="E635" s="144" t="s">
        <v>1354</v>
      </c>
      <c r="F635" s="140">
        <v>2020</v>
      </c>
      <c r="G635" s="140" t="s">
        <v>884</v>
      </c>
      <c r="H635" s="140" t="s">
        <v>895</v>
      </c>
      <c r="I635" s="140">
        <v>261</v>
      </c>
      <c r="J635" s="140"/>
      <c r="K635" s="140" t="s">
        <v>25</v>
      </c>
      <c r="M635" s="3">
        <v>40</v>
      </c>
    </row>
    <row r="636" customHeight="1" spans="1:13">
      <c r="A636" s="162" t="e">
        <f t="shared" si="41"/>
        <v>#VALUE!</v>
      </c>
      <c r="B636" s="143"/>
      <c r="C636" s="143"/>
      <c r="D636" s="144" t="s">
        <v>21</v>
      </c>
      <c r="E636" s="144" t="s">
        <v>1355</v>
      </c>
      <c r="F636" s="140">
        <v>2020</v>
      </c>
      <c r="G636" s="140" t="s">
        <v>884</v>
      </c>
      <c r="H636" s="140" t="s">
        <v>895</v>
      </c>
      <c r="I636" s="140">
        <v>201</v>
      </c>
      <c r="J636" s="140"/>
      <c r="K636" s="140" t="s">
        <v>25</v>
      </c>
      <c r="M636" s="3">
        <v>40</v>
      </c>
    </row>
    <row r="637" customHeight="1" spans="1:13">
      <c r="A637" s="162">
        <f>'Drop 1 Baseball'!A179+1</f>
        <v>11742</v>
      </c>
      <c r="D637" s="91" t="s">
        <v>21</v>
      </c>
      <c r="E637" s="91" t="s">
        <v>1356</v>
      </c>
      <c r="F637" s="3">
        <v>2020</v>
      </c>
      <c r="G637" s="3" t="s">
        <v>884</v>
      </c>
      <c r="H637" s="3" t="s">
        <v>859</v>
      </c>
      <c r="I637" s="3">
        <v>209</v>
      </c>
      <c r="J637" s="3"/>
      <c r="K637" s="3" t="s">
        <v>30</v>
      </c>
      <c r="M637" s="3">
        <v>40</v>
      </c>
    </row>
    <row r="638" customHeight="1" spans="1:13">
      <c r="A638" s="3">
        <v>11919</v>
      </c>
      <c r="D638" s="91" t="s">
        <v>21</v>
      </c>
      <c r="E638" s="3">
        <v>54088329</v>
      </c>
      <c r="F638" s="3">
        <v>1982</v>
      </c>
      <c r="G638" s="3" t="s">
        <v>62</v>
      </c>
      <c r="H638" s="3" t="s">
        <v>978</v>
      </c>
      <c r="J638" s="3">
        <v>302</v>
      </c>
      <c r="K638" s="3" t="s">
        <v>72</v>
      </c>
      <c r="M638" s="3">
        <v>40</v>
      </c>
    </row>
    <row r="639" customHeight="1" spans="1:13">
      <c r="A639" s="3">
        <v>12032</v>
      </c>
      <c r="D639" s="91" t="s">
        <v>21</v>
      </c>
      <c r="E639" s="91" t="s">
        <v>1357</v>
      </c>
      <c r="F639" s="3">
        <v>1982</v>
      </c>
      <c r="G639" s="3" t="s">
        <v>62</v>
      </c>
      <c r="H639" s="3" t="s">
        <v>972</v>
      </c>
      <c r="I639" s="3" t="s">
        <v>1358</v>
      </c>
      <c r="J639" s="3">
        <v>488</v>
      </c>
      <c r="K639" s="3" t="s">
        <v>72</v>
      </c>
      <c r="M639" s="3">
        <v>40</v>
      </c>
    </row>
    <row r="640" customHeight="1" spans="1:13">
      <c r="A640" s="3" t="e">
        <f>'Drop 1 Baseball'!A383+1</f>
        <v>#VALUE!</v>
      </c>
      <c r="D640" s="91" t="s">
        <v>21</v>
      </c>
      <c r="E640" s="91" t="s">
        <v>1359</v>
      </c>
      <c r="F640" s="3">
        <v>1989</v>
      </c>
      <c r="G640" s="3" t="s">
        <v>90</v>
      </c>
      <c r="H640" s="3" t="s">
        <v>190</v>
      </c>
      <c r="I640" s="3" t="s">
        <v>1360</v>
      </c>
      <c r="J640" s="3" t="s">
        <v>1119</v>
      </c>
      <c r="K640" s="3" t="s">
        <v>25</v>
      </c>
      <c r="M640" s="3">
        <v>40</v>
      </c>
    </row>
    <row r="641" customHeight="1" spans="1:13">
      <c r="A641" s="162" t="e">
        <f t="shared" ref="A641:A642" si="42">A640+1</f>
        <v>#VALUE!</v>
      </c>
      <c r="B641" s="3"/>
      <c r="C641" s="3"/>
      <c r="D641" s="91" t="s">
        <v>21</v>
      </c>
      <c r="E641" s="91" t="s">
        <v>1361</v>
      </c>
      <c r="F641" s="66">
        <v>2019</v>
      </c>
      <c r="G641" s="130" t="s">
        <v>1362</v>
      </c>
      <c r="H641" s="121" t="s">
        <v>1363</v>
      </c>
      <c r="I641" s="66">
        <v>101</v>
      </c>
      <c r="J641" s="249" t="s">
        <v>898</v>
      </c>
      <c r="K641" s="130" t="s">
        <v>25</v>
      </c>
      <c r="M641" s="3">
        <v>45</v>
      </c>
    </row>
    <row r="642" customHeight="1" spans="1:13">
      <c r="A642" s="162" t="e">
        <f t="shared" si="42"/>
        <v>#VALUE!</v>
      </c>
      <c r="B642" s="3"/>
      <c r="C642" s="3"/>
      <c r="D642" s="91" t="s">
        <v>66</v>
      </c>
      <c r="E642" s="91" t="s">
        <v>1364</v>
      </c>
      <c r="F642" s="66">
        <v>2021</v>
      </c>
      <c r="G642" s="66" t="s">
        <v>1365</v>
      </c>
      <c r="H642" s="66" t="s">
        <v>1060</v>
      </c>
      <c r="I642" s="66" t="s">
        <v>1366</v>
      </c>
      <c r="J642" s="66" t="s">
        <v>1367</v>
      </c>
      <c r="K642" s="66" t="s">
        <v>244</v>
      </c>
      <c r="M642" s="3">
        <v>45</v>
      </c>
    </row>
    <row r="643" customHeight="1" spans="1:13">
      <c r="A643" s="3" t="s">
        <v>2854</v>
      </c>
      <c r="D643" s="163"/>
      <c r="E643" s="91" t="s">
        <v>1368</v>
      </c>
      <c r="F643" s="3">
        <v>1989</v>
      </c>
      <c r="G643" s="3" t="s">
        <v>90</v>
      </c>
      <c r="H643" s="3" t="s">
        <v>190</v>
      </c>
      <c r="I643" s="3" t="s">
        <v>1360</v>
      </c>
      <c r="J643" s="3" t="s">
        <v>1119</v>
      </c>
      <c r="K643" s="3" t="s">
        <v>25</v>
      </c>
      <c r="M643" s="3">
        <v>45</v>
      </c>
    </row>
    <row r="644" customHeight="1" spans="1:13">
      <c r="A644" s="3" t="s">
        <v>2854</v>
      </c>
      <c r="D644" s="163"/>
      <c r="E644" s="91" t="s">
        <v>1369</v>
      </c>
      <c r="F644" s="3">
        <v>1989</v>
      </c>
      <c r="G644" s="3" t="s">
        <v>90</v>
      </c>
      <c r="H644" s="3" t="s">
        <v>190</v>
      </c>
      <c r="I644" s="3" t="s">
        <v>1360</v>
      </c>
      <c r="J644" s="3" t="s">
        <v>1119</v>
      </c>
      <c r="K644" s="3" t="s">
        <v>25</v>
      </c>
      <c r="M644" s="3">
        <v>45</v>
      </c>
    </row>
    <row r="645" customHeight="1" spans="1:13">
      <c r="A645" s="162" t="e">
        <f t="shared" ref="A645:A678" si="43">A644+1</f>
        <v>#VALUE!</v>
      </c>
      <c r="B645" s="3"/>
      <c r="C645" s="3"/>
      <c r="D645" s="91" t="s">
        <v>21</v>
      </c>
      <c r="E645" s="91" t="s">
        <v>1370</v>
      </c>
      <c r="F645" s="63">
        <v>2020</v>
      </c>
      <c r="G645" s="67" t="s">
        <v>865</v>
      </c>
      <c r="H645" s="123" t="s">
        <v>895</v>
      </c>
      <c r="I645" s="63">
        <v>5</v>
      </c>
      <c r="J645" s="63" t="s">
        <v>869</v>
      </c>
      <c r="K645" s="67" t="s">
        <v>25</v>
      </c>
      <c r="M645" s="3">
        <v>50</v>
      </c>
    </row>
    <row r="646" customHeight="1" spans="1:13">
      <c r="A646" s="162" t="e">
        <f t="shared" si="43"/>
        <v>#VALUE!</v>
      </c>
      <c r="B646" s="3"/>
      <c r="C646" s="3"/>
      <c r="D646" s="91" t="s">
        <v>21</v>
      </c>
      <c r="E646" s="91" t="s">
        <v>1371</v>
      </c>
      <c r="F646" s="63">
        <v>2020</v>
      </c>
      <c r="G646" s="63" t="s">
        <v>865</v>
      </c>
      <c r="H646" s="63" t="s">
        <v>895</v>
      </c>
      <c r="I646" s="63">
        <v>5</v>
      </c>
      <c r="J646" s="63" t="s">
        <v>869</v>
      </c>
      <c r="K646" s="63" t="s">
        <v>25</v>
      </c>
      <c r="M646" s="3">
        <v>50</v>
      </c>
    </row>
    <row r="647" customHeight="1" spans="1:13">
      <c r="A647" s="162" t="e">
        <f t="shared" si="43"/>
        <v>#VALUE!</v>
      </c>
      <c r="B647" s="3"/>
      <c r="C647" s="3"/>
      <c r="D647" s="91" t="s">
        <v>21</v>
      </c>
      <c r="E647" s="91" t="s">
        <v>1372</v>
      </c>
      <c r="F647" s="63">
        <v>2020</v>
      </c>
      <c r="G647" s="67" t="s">
        <v>1373</v>
      </c>
      <c r="H647" s="123" t="s">
        <v>895</v>
      </c>
      <c r="I647" s="63">
        <v>5</v>
      </c>
      <c r="J647" s="67" t="s">
        <v>869</v>
      </c>
      <c r="K647" s="63" t="s">
        <v>25</v>
      </c>
      <c r="M647" s="3">
        <v>50</v>
      </c>
    </row>
    <row r="648" customHeight="1" spans="1:13">
      <c r="A648" s="162" t="e">
        <f t="shared" si="43"/>
        <v>#VALUE!</v>
      </c>
      <c r="B648" s="3"/>
      <c r="C648" s="3"/>
      <c r="D648" s="91" t="s">
        <v>21</v>
      </c>
      <c r="E648" s="91" t="s">
        <v>1374</v>
      </c>
      <c r="F648" s="3">
        <v>2020</v>
      </c>
      <c r="G648" s="3" t="s">
        <v>837</v>
      </c>
      <c r="H648" s="3" t="s">
        <v>895</v>
      </c>
      <c r="I648" s="3">
        <v>1</v>
      </c>
      <c r="J648" s="3" t="s">
        <v>1375</v>
      </c>
      <c r="K648" s="3" t="s">
        <v>25</v>
      </c>
      <c r="M648" s="3">
        <v>50</v>
      </c>
    </row>
    <row r="649" customHeight="1" spans="1:13">
      <c r="A649" s="162" t="e">
        <f t="shared" si="43"/>
        <v>#VALUE!</v>
      </c>
      <c r="B649" s="3"/>
      <c r="C649" s="3"/>
      <c r="D649" s="91" t="s">
        <v>21</v>
      </c>
      <c r="E649" s="91" t="s">
        <v>1376</v>
      </c>
      <c r="F649" s="66">
        <v>2020</v>
      </c>
      <c r="G649" s="130" t="s">
        <v>1377</v>
      </c>
      <c r="H649" s="121" t="s">
        <v>880</v>
      </c>
      <c r="I649" s="66">
        <v>362</v>
      </c>
      <c r="J649" s="88"/>
      <c r="K649" s="130" t="s">
        <v>30</v>
      </c>
      <c r="M649" s="3">
        <v>50</v>
      </c>
    </row>
    <row r="650" customHeight="1" spans="1:13">
      <c r="A650" s="162" t="e">
        <f t="shared" si="43"/>
        <v>#VALUE!</v>
      </c>
      <c r="B650" s="3"/>
      <c r="C650" s="3"/>
      <c r="D650" s="91" t="s">
        <v>21</v>
      </c>
      <c r="E650" s="91" t="s">
        <v>1378</v>
      </c>
      <c r="F650" s="33">
        <v>2020</v>
      </c>
      <c r="G650" s="33" t="s">
        <v>853</v>
      </c>
      <c r="H650" s="33" t="s">
        <v>1319</v>
      </c>
      <c r="I650" s="33">
        <v>135</v>
      </c>
      <c r="J650" s="33" t="s">
        <v>1379</v>
      </c>
      <c r="K650" s="33" t="s">
        <v>25</v>
      </c>
      <c r="M650" s="3">
        <v>50</v>
      </c>
    </row>
    <row r="651" customHeight="1" spans="1:13">
      <c r="A651" s="162" t="e">
        <f t="shared" si="43"/>
        <v>#VALUE!</v>
      </c>
      <c r="B651" s="3"/>
      <c r="C651" s="3"/>
      <c r="D651" s="91" t="s">
        <v>66</v>
      </c>
      <c r="E651" s="91" t="s">
        <v>1380</v>
      </c>
      <c r="F651" s="63">
        <v>2020</v>
      </c>
      <c r="G651" s="63" t="s">
        <v>305</v>
      </c>
      <c r="H651" s="63" t="s">
        <v>1319</v>
      </c>
      <c r="I651" s="63">
        <v>92</v>
      </c>
      <c r="J651" s="62"/>
      <c r="K651" s="63" t="s">
        <v>68</v>
      </c>
      <c r="M651" s="3">
        <v>50</v>
      </c>
    </row>
    <row r="652" customHeight="1" spans="1:13">
      <c r="A652" s="162" t="e">
        <f t="shared" si="43"/>
        <v>#VALUE!</v>
      </c>
      <c r="B652" s="3"/>
      <c r="C652" s="3"/>
      <c r="D652" s="91" t="s">
        <v>21</v>
      </c>
      <c r="E652" s="91" t="s">
        <v>1381</v>
      </c>
      <c r="F652" s="66">
        <v>2020</v>
      </c>
      <c r="G652" s="66" t="s">
        <v>786</v>
      </c>
      <c r="H652" s="66" t="s">
        <v>1109</v>
      </c>
      <c r="I652" s="66">
        <v>392</v>
      </c>
      <c r="J652" s="66" t="s">
        <v>1090</v>
      </c>
      <c r="K652" s="66" t="s">
        <v>30</v>
      </c>
      <c r="M652" s="3">
        <v>50</v>
      </c>
    </row>
    <row r="653" customHeight="1" spans="1:13">
      <c r="A653" s="162" t="e">
        <f t="shared" si="43"/>
        <v>#VALUE!</v>
      </c>
      <c r="B653" s="3"/>
      <c r="C653" s="3"/>
      <c r="D653" s="91" t="s">
        <v>21</v>
      </c>
      <c r="E653" s="91" t="s">
        <v>1382</v>
      </c>
      <c r="F653" s="66">
        <v>2020</v>
      </c>
      <c r="G653" s="66" t="s">
        <v>909</v>
      </c>
      <c r="H653" s="130" t="s">
        <v>950</v>
      </c>
      <c r="I653" s="66">
        <v>6</v>
      </c>
      <c r="J653" s="88"/>
      <c r="K653" s="66" t="s">
        <v>30</v>
      </c>
      <c r="M653" s="3">
        <v>50</v>
      </c>
    </row>
    <row r="654" customHeight="1" spans="1:13">
      <c r="A654" s="162" t="e">
        <f t="shared" si="43"/>
        <v>#VALUE!</v>
      </c>
      <c r="B654" s="3"/>
      <c r="C654" s="3"/>
      <c r="D654" s="91" t="s">
        <v>21</v>
      </c>
      <c r="E654" s="91" t="s">
        <v>1383</v>
      </c>
      <c r="F654" s="59">
        <v>2020</v>
      </c>
      <c r="G654" s="59" t="s">
        <v>119</v>
      </c>
      <c r="H654" s="59" t="s">
        <v>880</v>
      </c>
      <c r="I654" s="59">
        <v>303</v>
      </c>
      <c r="J654" s="60"/>
      <c r="K654" s="59" t="s">
        <v>25</v>
      </c>
      <c r="M654" s="3">
        <v>50</v>
      </c>
    </row>
    <row r="655" customHeight="1" spans="1:13">
      <c r="A655" s="162" t="e">
        <f t="shared" si="43"/>
        <v>#VALUE!</v>
      </c>
      <c r="B655" s="3"/>
      <c r="C655" s="3"/>
      <c r="D655" s="91" t="s">
        <v>21</v>
      </c>
      <c r="E655" s="91" t="s">
        <v>1384</v>
      </c>
      <c r="F655" s="33">
        <v>2020</v>
      </c>
      <c r="G655" s="33" t="s">
        <v>853</v>
      </c>
      <c r="H655" s="33" t="s">
        <v>1385</v>
      </c>
      <c r="I655" s="33">
        <v>265</v>
      </c>
      <c r="J655" s="33" t="s">
        <v>920</v>
      </c>
      <c r="K655" s="33" t="s">
        <v>30</v>
      </c>
      <c r="M655" s="3">
        <v>50</v>
      </c>
    </row>
    <row r="656" customHeight="1" spans="1:13">
      <c r="A656" s="162" t="e">
        <f t="shared" si="43"/>
        <v>#VALUE!</v>
      </c>
      <c r="B656" s="3"/>
      <c r="C656" s="3"/>
      <c r="D656" s="91" t="s">
        <v>21</v>
      </c>
      <c r="E656" s="91" t="s">
        <v>1386</v>
      </c>
      <c r="F656" s="66">
        <v>2020</v>
      </c>
      <c r="G656" s="66" t="s">
        <v>884</v>
      </c>
      <c r="H656" s="66" t="s">
        <v>1387</v>
      </c>
      <c r="I656" s="66">
        <v>270</v>
      </c>
      <c r="J656" s="66" t="s">
        <v>1388</v>
      </c>
      <c r="K656" s="66" t="s">
        <v>30</v>
      </c>
      <c r="M656" s="3">
        <v>50</v>
      </c>
    </row>
    <row r="657" customHeight="1" spans="1:13">
      <c r="A657" s="162" t="e">
        <f t="shared" si="43"/>
        <v>#VALUE!</v>
      </c>
      <c r="B657" s="3"/>
      <c r="C657" s="3"/>
      <c r="D657" s="91" t="s">
        <v>21</v>
      </c>
      <c r="E657" s="91" t="s">
        <v>1389</v>
      </c>
      <c r="F657" s="59">
        <v>2020</v>
      </c>
      <c r="G657" s="59" t="s">
        <v>884</v>
      </c>
      <c r="H657" s="59" t="s">
        <v>1390</v>
      </c>
      <c r="I657" s="59">
        <v>209</v>
      </c>
      <c r="J657" s="59" t="s">
        <v>1391</v>
      </c>
      <c r="K657" s="59" t="s">
        <v>30</v>
      </c>
      <c r="M657" s="3">
        <v>50</v>
      </c>
    </row>
    <row r="658" customHeight="1" spans="1:13">
      <c r="A658" s="162" t="e">
        <f t="shared" si="43"/>
        <v>#VALUE!</v>
      </c>
      <c r="B658" s="3"/>
      <c r="C658" s="3"/>
      <c r="D658" s="91" t="s">
        <v>21</v>
      </c>
      <c r="E658" s="91" t="s">
        <v>1392</v>
      </c>
      <c r="F658" s="33">
        <v>2020</v>
      </c>
      <c r="G658" s="33" t="s">
        <v>853</v>
      </c>
      <c r="H658" s="33" t="s">
        <v>950</v>
      </c>
      <c r="I658" s="33">
        <v>262</v>
      </c>
      <c r="J658" s="35"/>
      <c r="K658" s="33" t="s">
        <v>30</v>
      </c>
      <c r="M658" s="3">
        <v>50</v>
      </c>
    </row>
    <row r="659" customHeight="1" spans="1:13">
      <c r="A659" s="162" t="e">
        <f t="shared" si="43"/>
        <v>#VALUE!</v>
      </c>
      <c r="B659" s="3"/>
      <c r="C659" s="3"/>
      <c r="D659" s="91" t="s">
        <v>21</v>
      </c>
      <c r="E659" s="91" t="s">
        <v>1393</v>
      </c>
      <c r="F659" s="66">
        <v>2020</v>
      </c>
      <c r="G659" s="66" t="s">
        <v>119</v>
      </c>
      <c r="H659" s="66" t="s">
        <v>950</v>
      </c>
      <c r="I659" s="66">
        <v>302</v>
      </c>
      <c r="J659" s="66" t="s">
        <v>953</v>
      </c>
      <c r="K659" s="66" t="s">
        <v>30</v>
      </c>
      <c r="M659" s="3">
        <v>50</v>
      </c>
    </row>
    <row r="660" customHeight="1" spans="1:13">
      <c r="A660" s="162" t="e">
        <f t="shared" si="43"/>
        <v>#VALUE!</v>
      </c>
      <c r="B660" s="3"/>
      <c r="C660" s="3"/>
      <c r="D660" s="91" t="s">
        <v>21</v>
      </c>
      <c r="E660" s="91" t="s">
        <v>1394</v>
      </c>
      <c r="F660" s="33">
        <v>2020</v>
      </c>
      <c r="G660" s="33" t="s">
        <v>853</v>
      </c>
      <c r="H660" s="33" t="s">
        <v>1395</v>
      </c>
      <c r="I660" s="33">
        <v>268</v>
      </c>
      <c r="J660" s="33" t="s">
        <v>857</v>
      </c>
      <c r="K660" s="33" t="s">
        <v>30</v>
      </c>
      <c r="M660" s="3">
        <v>50</v>
      </c>
    </row>
    <row r="661" customHeight="1" spans="1:13">
      <c r="A661" s="162" t="e">
        <f t="shared" si="43"/>
        <v>#VALUE!</v>
      </c>
      <c r="B661" s="3"/>
      <c r="C661" s="3"/>
      <c r="D661" s="91" t="s">
        <v>21</v>
      </c>
      <c r="E661" s="91" t="s">
        <v>1396</v>
      </c>
      <c r="F661" s="9">
        <v>2020</v>
      </c>
      <c r="G661" s="9" t="s">
        <v>853</v>
      </c>
      <c r="H661" s="9" t="s">
        <v>922</v>
      </c>
      <c r="I661" s="9">
        <v>297</v>
      </c>
      <c r="J661" s="9" t="s">
        <v>886</v>
      </c>
      <c r="K661" s="9" t="s">
        <v>30</v>
      </c>
      <c r="M661" s="3">
        <v>50</v>
      </c>
    </row>
    <row r="662" customHeight="1" spans="1:13">
      <c r="A662" s="162" t="e">
        <f t="shared" si="43"/>
        <v>#VALUE!</v>
      </c>
      <c r="B662" s="3"/>
      <c r="C662" s="3"/>
      <c r="D662" s="91" t="s">
        <v>21</v>
      </c>
      <c r="E662" s="91" t="s">
        <v>1397</v>
      </c>
      <c r="F662" s="66">
        <v>2020</v>
      </c>
      <c r="G662" s="66" t="s">
        <v>884</v>
      </c>
      <c r="H662" s="66" t="s">
        <v>982</v>
      </c>
      <c r="I662" s="66">
        <v>297</v>
      </c>
      <c r="J662" s="66" t="s">
        <v>898</v>
      </c>
      <c r="K662" s="66" t="s">
        <v>30</v>
      </c>
      <c r="M662" s="3">
        <v>50</v>
      </c>
    </row>
    <row r="663" customHeight="1" spans="1:13">
      <c r="A663" s="162" t="e">
        <f t="shared" si="43"/>
        <v>#VALUE!</v>
      </c>
      <c r="B663" s="3"/>
      <c r="C663" s="3"/>
      <c r="D663" s="91" t="s">
        <v>21</v>
      </c>
      <c r="E663" s="91" t="s">
        <v>1398</v>
      </c>
      <c r="F663" s="66">
        <v>2020</v>
      </c>
      <c r="G663" s="66" t="s">
        <v>786</v>
      </c>
      <c r="H663" s="66" t="s">
        <v>922</v>
      </c>
      <c r="I663" s="66">
        <v>124</v>
      </c>
      <c r="J663" s="66" t="s">
        <v>889</v>
      </c>
      <c r="K663" s="66" t="s">
        <v>862</v>
      </c>
      <c r="M663" s="3">
        <v>50</v>
      </c>
    </row>
    <row r="664" customHeight="1" spans="1:13">
      <c r="A664" s="162" t="e">
        <f t="shared" si="43"/>
        <v>#VALUE!</v>
      </c>
      <c r="B664" s="3"/>
      <c r="C664" s="3"/>
      <c r="D664" s="91" t="s">
        <v>66</v>
      </c>
      <c r="E664" s="91" t="s">
        <v>1399</v>
      </c>
      <c r="F664" s="59">
        <v>2021</v>
      </c>
      <c r="G664" s="59" t="s">
        <v>119</v>
      </c>
      <c r="H664" s="59" t="s">
        <v>1400</v>
      </c>
      <c r="I664" s="59">
        <v>259</v>
      </c>
      <c r="J664" s="59" t="s">
        <v>1075</v>
      </c>
      <c r="K664" s="59" t="s">
        <v>244</v>
      </c>
      <c r="M664" s="3">
        <v>50</v>
      </c>
    </row>
    <row r="665" customHeight="1" spans="1:13">
      <c r="A665" s="162" t="e">
        <f t="shared" si="43"/>
        <v>#VALUE!</v>
      </c>
      <c r="B665" s="3"/>
      <c r="C665" s="3"/>
      <c r="D665" s="91" t="s">
        <v>66</v>
      </c>
      <c r="E665" s="91" t="s">
        <v>1401</v>
      </c>
      <c r="F665" s="59">
        <v>2021</v>
      </c>
      <c r="G665" s="59" t="s">
        <v>119</v>
      </c>
      <c r="H665" s="59" t="s">
        <v>946</v>
      </c>
      <c r="I665" s="59">
        <v>255</v>
      </c>
      <c r="J665" s="60"/>
      <c r="K665" s="59" t="s">
        <v>244</v>
      </c>
      <c r="M665" s="3">
        <v>50</v>
      </c>
    </row>
    <row r="666" customHeight="1" spans="1:13">
      <c r="A666" s="162" t="e">
        <f t="shared" si="43"/>
        <v>#VALUE!</v>
      </c>
      <c r="B666" s="3"/>
      <c r="C666" s="3"/>
      <c r="D666" s="91" t="s">
        <v>66</v>
      </c>
      <c r="E666" s="91" t="s">
        <v>1402</v>
      </c>
      <c r="F666" s="59">
        <v>2021</v>
      </c>
      <c r="G666" s="59" t="s">
        <v>119</v>
      </c>
      <c r="H666" s="59" t="s">
        <v>1403</v>
      </c>
      <c r="I666" s="59" t="s">
        <v>1404</v>
      </c>
      <c r="J666" s="59" t="s">
        <v>1405</v>
      </c>
      <c r="K666" s="59" t="s">
        <v>467</v>
      </c>
      <c r="M666" s="3">
        <v>50</v>
      </c>
    </row>
    <row r="667" customHeight="1" spans="1:13">
      <c r="A667" s="162" t="e">
        <f t="shared" si="43"/>
        <v>#VALUE!</v>
      </c>
      <c r="B667" s="3"/>
      <c r="C667" s="3"/>
      <c r="D667" s="91" t="s">
        <v>66</v>
      </c>
      <c r="E667" s="91" t="s">
        <v>1406</v>
      </c>
      <c r="F667" s="59">
        <v>2021</v>
      </c>
      <c r="G667" s="59" t="s">
        <v>119</v>
      </c>
      <c r="H667" s="59" t="s">
        <v>1407</v>
      </c>
      <c r="I667" s="59"/>
      <c r="J667" s="59" t="s">
        <v>1075</v>
      </c>
      <c r="K667" s="59" t="s">
        <v>244</v>
      </c>
      <c r="M667" s="3">
        <v>50</v>
      </c>
    </row>
    <row r="668" customHeight="1" spans="1:13">
      <c r="A668" s="162" t="e">
        <f t="shared" si="43"/>
        <v>#VALUE!</v>
      </c>
      <c r="B668" s="3"/>
      <c r="C668" s="3"/>
      <c r="D668" s="91" t="s">
        <v>21</v>
      </c>
      <c r="E668" s="91" t="s">
        <v>1408</v>
      </c>
      <c r="F668" s="3">
        <v>2019</v>
      </c>
      <c r="G668" s="3" t="s">
        <v>954</v>
      </c>
      <c r="H668" s="3" t="s">
        <v>1409</v>
      </c>
      <c r="I668" s="3">
        <v>7</v>
      </c>
      <c r="J668" s="3"/>
      <c r="K668" s="3" t="s">
        <v>30</v>
      </c>
      <c r="M668" s="3">
        <v>50</v>
      </c>
    </row>
    <row r="669" customHeight="1" spans="1:13">
      <c r="A669" s="162" t="e">
        <f t="shared" si="43"/>
        <v>#VALUE!</v>
      </c>
      <c r="B669" s="3"/>
      <c r="C669" s="3"/>
      <c r="D669" s="91" t="s">
        <v>21</v>
      </c>
      <c r="E669" s="91" t="s">
        <v>1410</v>
      </c>
      <c r="F669" s="3">
        <v>2017</v>
      </c>
      <c r="G669" s="3" t="s">
        <v>1171</v>
      </c>
      <c r="H669" s="68" t="s">
        <v>1340</v>
      </c>
      <c r="I669" s="3">
        <v>168</v>
      </c>
      <c r="K669" s="3" t="s">
        <v>30</v>
      </c>
      <c r="M669" s="3">
        <v>50</v>
      </c>
    </row>
    <row r="670" customHeight="1" spans="1:13">
      <c r="A670" s="162" t="e">
        <f t="shared" si="43"/>
        <v>#VALUE!</v>
      </c>
      <c r="B670" s="3"/>
      <c r="C670" s="3"/>
      <c r="D670" s="91" t="s">
        <v>21</v>
      </c>
      <c r="E670" s="91" t="s">
        <v>1411</v>
      </c>
      <c r="F670" s="3">
        <v>2017</v>
      </c>
      <c r="G670" s="3" t="s">
        <v>1077</v>
      </c>
      <c r="H670" s="3" t="s">
        <v>1412</v>
      </c>
      <c r="I670" s="3">
        <v>124</v>
      </c>
      <c r="K670" s="3" t="s">
        <v>30</v>
      </c>
      <c r="M670" s="3">
        <v>50</v>
      </c>
    </row>
    <row r="671" customHeight="1" spans="1:13">
      <c r="A671" s="162" t="e">
        <f t="shared" si="43"/>
        <v>#VALUE!</v>
      </c>
      <c r="B671" s="3"/>
      <c r="C671" s="3"/>
      <c r="D671" s="91" t="s">
        <v>21</v>
      </c>
      <c r="E671" s="91" t="s">
        <v>1413</v>
      </c>
      <c r="F671" s="3">
        <v>2018</v>
      </c>
      <c r="G671" s="3" t="s">
        <v>905</v>
      </c>
      <c r="H671" s="3" t="s">
        <v>1087</v>
      </c>
      <c r="I671" s="3">
        <v>212</v>
      </c>
      <c r="K671" s="3" t="s">
        <v>25</v>
      </c>
      <c r="M671" s="3">
        <v>50</v>
      </c>
    </row>
    <row r="672" customHeight="1" spans="1:13">
      <c r="A672" s="162" t="e">
        <f t="shared" si="43"/>
        <v>#VALUE!</v>
      </c>
      <c r="B672" s="3"/>
      <c r="C672" s="3"/>
      <c r="D672" s="91" t="s">
        <v>21</v>
      </c>
      <c r="E672" s="91" t="s">
        <v>1414</v>
      </c>
      <c r="F672" s="3">
        <v>2018</v>
      </c>
      <c r="G672" s="3" t="s">
        <v>905</v>
      </c>
      <c r="H672" s="3" t="s">
        <v>1087</v>
      </c>
      <c r="I672" s="3">
        <v>212</v>
      </c>
      <c r="K672" s="3" t="s">
        <v>25</v>
      </c>
      <c r="M672" s="3">
        <v>50</v>
      </c>
    </row>
    <row r="673" customHeight="1" spans="1:13">
      <c r="A673" s="162" t="e">
        <f t="shared" si="43"/>
        <v>#VALUE!</v>
      </c>
      <c r="B673" s="3"/>
      <c r="C673" s="3"/>
      <c r="D673" s="91" t="s">
        <v>21</v>
      </c>
      <c r="E673" s="91" t="s">
        <v>1415</v>
      </c>
      <c r="F673" s="3">
        <v>2018</v>
      </c>
      <c r="G673" s="3" t="s">
        <v>905</v>
      </c>
      <c r="H673" s="3" t="s">
        <v>1087</v>
      </c>
      <c r="I673" s="3">
        <v>212</v>
      </c>
      <c r="K673" s="3" t="s">
        <v>25</v>
      </c>
      <c r="M673" s="3">
        <v>50</v>
      </c>
    </row>
    <row r="674" customHeight="1" spans="1:13">
      <c r="A674" s="162" t="e">
        <f t="shared" si="43"/>
        <v>#VALUE!</v>
      </c>
      <c r="B674" s="3"/>
      <c r="C674" s="3"/>
      <c r="D674" s="91" t="s">
        <v>21</v>
      </c>
      <c r="E674" s="91" t="s">
        <v>1416</v>
      </c>
      <c r="F674" s="3">
        <v>2018</v>
      </c>
      <c r="G674" s="3" t="s">
        <v>905</v>
      </c>
      <c r="H674" s="3" t="s">
        <v>1087</v>
      </c>
      <c r="I674" s="3">
        <v>212</v>
      </c>
      <c r="K674" s="3" t="s">
        <v>25</v>
      </c>
      <c r="M674" s="3">
        <v>50</v>
      </c>
    </row>
    <row r="675" customHeight="1" spans="1:13">
      <c r="A675" s="162" t="e">
        <f t="shared" si="43"/>
        <v>#VALUE!</v>
      </c>
      <c r="B675" s="3"/>
      <c r="C675" s="3"/>
      <c r="D675" s="91" t="s">
        <v>161</v>
      </c>
      <c r="E675" s="91" t="s">
        <v>1417</v>
      </c>
      <c r="F675" s="3">
        <v>2019</v>
      </c>
      <c r="G675" s="3" t="s">
        <v>1418</v>
      </c>
      <c r="H675" s="3" t="s">
        <v>1419</v>
      </c>
      <c r="I675" s="3" t="s">
        <v>1420</v>
      </c>
      <c r="J675" s="3" t="s">
        <v>1421</v>
      </c>
      <c r="K675" s="3" t="s">
        <v>30</v>
      </c>
      <c r="M675" s="3">
        <v>50</v>
      </c>
    </row>
    <row r="676" customHeight="1" spans="1:13">
      <c r="A676" s="162" t="e">
        <f t="shared" si="43"/>
        <v>#VALUE!</v>
      </c>
      <c r="B676" s="3"/>
      <c r="C676" s="3"/>
      <c r="D676" s="91" t="s">
        <v>21</v>
      </c>
      <c r="E676" s="91" t="s">
        <v>1422</v>
      </c>
      <c r="F676" s="3">
        <v>2019</v>
      </c>
      <c r="G676" s="3" t="s">
        <v>65</v>
      </c>
      <c r="H676" s="3" t="s">
        <v>1092</v>
      </c>
      <c r="I676" s="3">
        <v>313</v>
      </c>
      <c r="K676" s="3" t="s">
        <v>30</v>
      </c>
      <c r="M676" s="3">
        <v>50</v>
      </c>
    </row>
    <row r="677" customHeight="1" spans="1:13">
      <c r="A677" s="162" t="e">
        <f t="shared" si="43"/>
        <v>#VALUE!</v>
      </c>
      <c r="B677" s="3"/>
      <c r="C677" s="3"/>
      <c r="D677" s="91" t="s">
        <v>21</v>
      </c>
      <c r="E677" s="91" t="s">
        <v>1423</v>
      </c>
      <c r="F677" s="3">
        <v>2019</v>
      </c>
      <c r="G677" s="3" t="s">
        <v>65</v>
      </c>
      <c r="H677" s="3" t="s">
        <v>1092</v>
      </c>
      <c r="I677" s="3">
        <v>313</v>
      </c>
      <c r="K677" s="3" t="s">
        <v>30</v>
      </c>
      <c r="M677" s="3">
        <v>50</v>
      </c>
    </row>
    <row r="678" customHeight="1" spans="1:13">
      <c r="A678" s="162" t="e">
        <f t="shared" si="43"/>
        <v>#VALUE!</v>
      </c>
      <c r="B678" s="3"/>
      <c r="C678" s="3"/>
      <c r="D678" s="91" t="s">
        <v>21</v>
      </c>
      <c r="E678" s="91" t="s">
        <v>1424</v>
      </c>
      <c r="F678" s="3">
        <v>2020</v>
      </c>
      <c r="G678" s="3" t="s">
        <v>1425</v>
      </c>
      <c r="H678" s="3" t="s">
        <v>847</v>
      </c>
      <c r="I678" s="3">
        <v>45</v>
      </c>
      <c r="J678" s="3" t="s">
        <v>1426</v>
      </c>
      <c r="K678" s="3" t="s">
        <v>30</v>
      </c>
      <c r="M678" s="3">
        <v>50</v>
      </c>
    </row>
    <row r="679" customHeight="1" spans="1:13">
      <c r="A679" s="162" t="e">
        <f>'Drop 1 Baseball'!A137+1</f>
        <v>#VALUE!</v>
      </c>
      <c r="B679" s="140"/>
      <c r="C679" s="140"/>
      <c r="D679" s="144" t="s">
        <v>21</v>
      </c>
      <c r="E679" s="144" t="s">
        <v>1427</v>
      </c>
      <c r="F679" s="140">
        <v>2020</v>
      </c>
      <c r="G679" s="140" t="s">
        <v>65</v>
      </c>
      <c r="H679" s="140" t="s">
        <v>950</v>
      </c>
      <c r="I679" s="140">
        <v>302</v>
      </c>
      <c r="J679" s="143"/>
      <c r="K679" s="140" t="s">
        <v>30</v>
      </c>
      <c r="M679" s="3">
        <v>50</v>
      </c>
    </row>
    <row r="680" customHeight="1" spans="1:13">
      <c r="A680" s="162" t="e">
        <f t="shared" ref="A680:A686" si="44">A679+1</f>
        <v>#VALUE!</v>
      </c>
      <c r="B680" s="140"/>
      <c r="C680" s="140"/>
      <c r="D680" s="144" t="s">
        <v>21</v>
      </c>
      <c r="E680" s="144" t="s">
        <v>1428</v>
      </c>
      <c r="F680" s="140">
        <v>2020</v>
      </c>
      <c r="G680" s="140" t="s">
        <v>65</v>
      </c>
      <c r="H680" s="140" t="s">
        <v>950</v>
      </c>
      <c r="I680" s="140">
        <v>302</v>
      </c>
      <c r="J680" s="143"/>
      <c r="K680" s="140" t="s">
        <v>30</v>
      </c>
      <c r="M680" s="3">
        <v>50</v>
      </c>
    </row>
    <row r="681" customHeight="1" spans="1:13">
      <c r="A681" s="162" t="e">
        <f t="shared" si="44"/>
        <v>#VALUE!</v>
      </c>
      <c r="B681" s="140"/>
      <c r="C681" s="140"/>
      <c r="D681" s="144" t="s">
        <v>21</v>
      </c>
      <c r="E681" s="144" t="s">
        <v>1429</v>
      </c>
      <c r="F681" s="140">
        <v>2020</v>
      </c>
      <c r="G681" s="140" t="s">
        <v>65</v>
      </c>
      <c r="H681" s="140" t="s">
        <v>950</v>
      </c>
      <c r="I681" s="140">
        <v>302</v>
      </c>
      <c r="J681" s="143"/>
      <c r="K681" s="140" t="s">
        <v>30</v>
      </c>
      <c r="M681" s="3">
        <v>50</v>
      </c>
    </row>
    <row r="682" customHeight="1" spans="1:13">
      <c r="A682" s="162" t="e">
        <f t="shared" si="44"/>
        <v>#VALUE!</v>
      </c>
      <c r="B682" s="140"/>
      <c r="C682" s="140"/>
      <c r="D682" s="144" t="s">
        <v>21</v>
      </c>
      <c r="E682" s="144" t="s">
        <v>1430</v>
      </c>
      <c r="F682" s="140">
        <v>2020</v>
      </c>
      <c r="G682" s="140" t="s">
        <v>65</v>
      </c>
      <c r="H682" s="140" t="s">
        <v>950</v>
      </c>
      <c r="I682" s="140">
        <v>302</v>
      </c>
      <c r="J682" s="143"/>
      <c r="K682" s="140" t="s">
        <v>30</v>
      </c>
      <c r="M682" s="3">
        <v>50</v>
      </c>
    </row>
    <row r="683" customHeight="1" spans="1:13">
      <c r="A683" s="162" t="e">
        <f t="shared" si="44"/>
        <v>#VALUE!</v>
      </c>
      <c r="B683" s="140"/>
      <c r="C683" s="140"/>
      <c r="D683" s="144" t="s">
        <v>21</v>
      </c>
      <c r="E683" s="144" t="s">
        <v>1431</v>
      </c>
      <c r="F683" s="140">
        <v>2020</v>
      </c>
      <c r="G683" s="140" t="s">
        <v>65</v>
      </c>
      <c r="H683" s="140" t="s">
        <v>950</v>
      </c>
      <c r="I683" s="140">
        <v>302</v>
      </c>
      <c r="J683" s="143"/>
      <c r="K683" s="140" t="s">
        <v>30</v>
      </c>
      <c r="M683" s="3">
        <v>50</v>
      </c>
    </row>
    <row r="684" customHeight="1" spans="1:13">
      <c r="A684" s="162" t="e">
        <f t="shared" si="44"/>
        <v>#VALUE!</v>
      </c>
      <c r="B684" s="140"/>
      <c r="C684" s="140"/>
      <c r="D684" s="144" t="s">
        <v>21</v>
      </c>
      <c r="E684" s="144" t="s">
        <v>1432</v>
      </c>
      <c r="F684" s="140">
        <v>2020</v>
      </c>
      <c r="G684" s="140" t="s">
        <v>65</v>
      </c>
      <c r="H684" s="140" t="s">
        <v>950</v>
      </c>
      <c r="I684" s="140">
        <v>302</v>
      </c>
      <c r="J684" s="143"/>
      <c r="K684" s="140" t="s">
        <v>30</v>
      </c>
      <c r="M684" s="3">
        <v>50</v>
      </c>
    </row>
    <row r="685" customHeight="1" spans="1:13">
      <c r="A685" s="162" t="e">
        <f t="shared" si="44"/>
        <v>#VALUE!</v>
      </c>
      <c r="B685" s="3"/>
      <c r="C685" s="3"/>
      <c r="D685" s="91" t="s">
        <v>66</v>
      </c>
      <c r="E685" s="3">
        <v>1554233</v>
      </c>
      <c r="F685" s="3">
        <v>2020</v>
      </c>
      <c r="G685" s="3" t="s">
        <v>954</v>
      </c>
      <c r="H685" s="3" t="s">
        <v>895</v>
      </c>
      <c r="J685" s="3" t="s">
        <v>1433</v>
      </c>
      <c r="K685" s="3" t="s">
        <v>961</v>
      </c>
      <c r="M685" s="3">
        <v>50</v>
      </c>
    </row>
    <row r="686" customHeight="1" spans="1:13">
      <c r="A686" s="162" t="e">
        <f t="shared" si="44"/>
        <v>#VALUE!</v>
      </c>
      <c r="B686" s="3"/>
      <c r="C686" s="3"/>
      <c r="D686" s="91" t="s">
        <v>66</v>
      </c>
      <c r="E686" s="3">
        <v>4853033</v>
      </c>
      <c r="F686" s="3">
        <v>2020</v>
      </c>
      <c r="G686" s="3" t="s">
        <v>119</v>
      </c>
      <c r="H686" s="3" t="s">
        <v>927</v>
      </c>
      <c r="K686" s="3" t="s">
        <v>68</v>
      </c>
      <c r="M686" s="3">
        <v>50</v>
      </c>
    </row>
    <row r="687" customHeight="1" spans="1:13">
      <c r="A687" s="162">
        <v>10989</v>
      </c>
      <c r="B687" s="3"/>
      <c r="C687" s="3"/>
      <c r="D687" s="91" t="s">
        <v>66</v>
      </c>
      <c r="E687" s="3">
        <v>1604736</v>
      </c>
      <c r="F687" s="3">
        <v>2020</v>
      </c>
      <c r="G687" s="3" t="s">
        <v>954</v>
      </c>
      <c r="H687" s="3" t="s">
        <v>880</v>
      </c>
      <c r="J687" s="3" t="s">
        <v>1434</v>
      </c>
      <c r="K687" s="3" t="s">
        <v>467</v>
      </c>
      <c r="M687" s="3">
        <v>50</v>
      </c>
    </row>
    <row r="688" customHeight="1" spans="1:13">
      <c r="A688" s="162">
        <f t="shared" ref="A688:A690" si="45">A687+1</f>
        <v>10990</v>
      </c>
      <c r="D688" s="91" t="s">
        <v>66</v>
      </c>
      <c r="E688" s="3">
        <v>8706313</v>
      </c>
      <c r="F688" s="3">
        <v>2020</v>
      </c>
      <c r="G688" s="3" t="s">
        <v>954</v>
      </c>
      <c r="H688" s="3" t="s">
        <v>1060</v>
      </c>
      <c r="J688" s="3" t="s">
        <v>1435</v>
      </c>
      <c r="K688" s="3" t="s">
        <v>467</v>
      </c>
      <c r="M688" s="3">
        <v>50</v>
      </c>
    </row>
    <row r="689" customHeight="1" spans="1:13">
      <c r="A689" s="162">
        <f t="shared" si="45"/>
        <v>10991</v>
      </c>
      <c r="D689" s="91" t="s">
        <v>66</v>
      </c>
      <c r="E689" s="3">
        <v>7204357</v>
      </c>
      <c r="F689" s="3">
        <v>2020</v>
      </c>
      <c r="G689" s="3" t="s">
        <v>1436</v>
      </c>
      <c r="H689" s="3" t="s">
        <v>1100</v>
      </c>
      <c r="J689" s="3" t="s">
        <v>1437</v>
      </c>
      <c r="K689" s="3" t="s">
        <v>467</v>
      </c>
      <c r="M689" s="3">
        <v>50</v>
      </c>
    </row>
    <row r="690" customHeight="1" spans="1:13">
      <c r="A690" s="162">
        <f t="shared" si="45"/>
        <v>10992</v>
      </c>
      <c r="D690" s="91" t="s">
        <v>66</v>
      </c>
      <c r="E690" s="3">
        <v>1487601</v>
      </c>
      <c r="F690" s="3">
        <v>2020</v>
      </c>
      <c r="G690" s="3" t="s">
        <v>1187</v>
      </c>
      <c r="H690" s="3" t="s">
        <v>1438</v>
      </c>
      <c r="J690" s="3" t="s">
        <v>1439</v>
      </c>
      <c r="K690" s="3" t="s">
        <v>961</v>
      </c>
      <c r="M690" s="3">
        <v>50</v>
      </c>
    </row>
    <row r="691" customHeight="1" spans="1:13">
      <c r="A691" s="162">
        <f>'Drop 1 Baseball'!A169+1</f>
        <v>11729</v>
      </c>
      <c r="D691" s="91" t="s">
        <v>66</v>
      </c>
      <c r="E691" s="3">
        <v>7407521</v>
      </c>
      <c r="F691" s="3">
        <v>2020</v>
      </c>
      <c r="G691" s="3" t="s">
        <v>954</v>
      </c>
      <c r="H691" s="3" t="s">
        <v>895</v>
      </c>
      <c r="J691" s="3" t="s">
        <v>1433</v>
      </c>
      <c r="K691" s="3" t="s">
        <v>961</v>
      </c>
      <c r="M691" s="3">
        <v>50</v>
      </c>
    </row>
    <row r="692" customHeight="1" spans="1:13">
      <c r="A692" s="162">
        <f t="shared" ref="A692:A699" si="46">A691+1</f>
        <v>11730</v>
      </c>
      <c r="D692" s="91" t="s">
        <v>66</v>
      </c>
      <c r="E692" s="140">
        <v>7828245</v>
      </c>
      <c r="F692" s="140">
        <v>2020</v>
      </c>
      <c r="G692" s="140" t="s">
        <v>119</v>
      </c>
      <c r="H692" s="140" t="s">
        <v>927</v>
      </c>
      <c r="I692" s="140">
        <v>317</v>
      </c>
      <c r="J692" s="143"/>
      <c r="K692" s="140" t="s">
        <v>68</v>
      </c>
      <c r="M692" s="3">
        <v>50</v>
      </c>
    </row>
    <row r="693" customHeight="1" spans="1:13">
      <c r="A693" s="162">
        <f t="shared" si="46"/>
        <v>11731</v>
      </c>
      <c r="D693" s="91" t="s">
        <v>66</v>
      </c>
      <c r="E693" s="144" t="s">
        <v>1440</v>
      </c>
      <c r="F693" s="140">
        <v>2020</v>
      </c>
      <c r="G693" s="140" t="s">
        <v>119</v>
      </c>
      <c r="H693" s="140" t="s">
        <v>927</v>
      </c>
      <c r="I693" s="144" t="s">
        <v>1441</v>
      </c>
      <c r="J693" s="143"/>
      <c r="K693" s="140" t="s">
        <v>68</v>
      </c>
      <c r="M693" s="3">
        <v>50</v>
      </c>
    </row>
    <row r="694" customHeight="1" spans="1:13">
      <c r="A694" s="162">
        <f t="shared" si="46"/>
        <v>11732</v>
      </c>
      <c r="D694" s="91" t="s">
        <v>66</v>
      </c>
      <c r="E694" s="140">
        <v>3424880</v>
      </c>
      <c r="F694" s="140">
        <v>2020</v>
      </c>
      <c r="G694" s="140" t="s">
        <v>119</v>
      </c>
      <c r="H694" s="140" t="s">
        <v>927</v>
      </c>
      <c r="I694" s="140">
        <v>317</v>
      </c>
      <c r="J694" s="143"/>
      <c r="K694" s="140" t="s">
        <v>68</v>
      </c>
      <c r="M694" s="3">
        <v>50</v>
      </c>
    </row>
    <row r="695" customHeight="1" spans="1:13">
      <c r="A695" s="162">
        <f t="shared" si="46"/>
        <v>11733</v>
      </c>
      <c r="D695" s="91" t="s">
        <v>66</v>
      </c>
      <c r="E695" s="140">
        <v>2548861</v>
      </c>
      <c r="F695" s="140">
        <v>2020</v>
      </c>
      <c r="G695" s="140" t="s">
        <v>119</v>
      </c>
      <c r="H695" s="140" t="s">
        <v>895</v>
      </c>
      <c r="I695" s="140">
        <v>301</v>
      </c>
      <c r="J695" s="143"/>
      <c r="K695" s="140" t="s">
        <v>244</v>
      </c>
      <c r="M695" s="3">
        <v>50</v>
      </c>
    </row>
    <row r="696" customHeight="1" spans="1:13">
      <c r="A696" s="162">
        <f t="shared" si="46"/>
        <v>11734</v>
      </c>
      <c r="D696" s="91" t="s">
        <v>21</v>
      </c>
      <c r="E696" s="91" t="s">
        <v>1442</v>
      </c>
      <c r="F696" s="3">
        <v>2020</v>
      </c>
      <c r="G696" s="3" t="s">
        <v>1443</v>
      </c>
      <c r="H696" s="3" t="s">
        <v>1046</v>
      </c>
      <c r="I696" s="3">
        <v>105</v>
      </c>
      <c r="J696" s="3" t="s">
        <v>1444</v>
      </c>
      <c r="K696" s="3" t="s">
        <v>25</v>
      </c>
      <c r="M696" s="3">
        <v>50</v>
      </c>
    </row>
    <row r="697" customHeight="1" spans="1:13">
      <c r="A697" s="162">
        <f t="shared" si="46"/>
        <v>11735</v>
      </c>
      <c r="D697" s="91" t="s">
        <v>21</v>
      </c>
      <c r="E697" s="91" t="s">
        <v>1445</v>
      </c>
      <c r="F697" s="3">
        <v>2020</v>
      </c>
      <c r="G697" s="3" t="s">
        <v>1190</v>
      </c>
      <c r="H697" s="3" t="s">
        <v>1046</v>
      </c>
      <c r="I697" s="3" t="s">
        <v>1446</v>
      </c>
      <c r="J697" s="3" t="s">
        <v>1192</v>
      </c>
      <c r="K697" s="3" t="s">
        <v>25</v>
      </c>
      <c r="M697" s="3">
        <v>50</v>
      </c>
    </row>
    <row r="698" customHeight="1" spans="1:13">
      <c r="A698" s="162">
        <f t="shared" si="46"/>
        <v>11736</v>
      </c>
      <c r="D698" s="91" t="s">
        <v>21</v>
      </c>
      <c r="E698" s="91" t="s">
        <v>1447</v>
      </c>
      <c r="F698" s="3">
        <v>2020</v>
      </c>
      <c r="G698" s="3" t="s">
        <v>1190</v>
      </c>
      <c r="H698" s="3" t="s">
        <v>1046</v>
      </c>
      <c r="I698" s="3" t="s">
        <v>1446</v>
      </c>
      <c r="J698" s="3" t="s">
        <v>1192</v>
      </c>
      <c r="K698" s="3" t="s">
        <v>25</v>
      </c>
      <c r="M698" s="3">
        <v>50</v>
      </c>
    </row>
    <row r="699" customHeight="1" spans="1:13">
      <c r="A699" s="162">
        <f t="shared" si="46"/>
        <v>11737</v>
      </c>
      <c r="B699" s="143"/>
      <c r="C699" s="143"/>
      <c r="D699" s="144" t="s">
        <v>21</v>
      </c>
      <c r="E699" s="144" t="s">
        <v>1448</v>
      </c>
      <c r="F699" s="140">
        <v>2019</v>
      </c>
      <c r="G699" s="140" t="s">
        <v>884</v>
      </c>
      <c r="H699" s="140" t="s">
        <v>1449</v>
      </c>
      <c r="I699" s="140">
        <v>223</v>
      </c>
      <c r="J699" s="140" t="s">
        <v>886</v>
      </c>
      <c r="K699" s="140" t="s">
        <v>30</v>
      </c>
      <c r="M699" s="3">
        <v>50</v>
      </c>
    </row>
    <row r="700" customHeight="1" spans="1:13">
      <c r="A700" s="162" t="e">
        <f>'Drop 1 BBALL'!A391+1</f>
        <v>#VALUE!</v>
      </c>
      <c r="D700" s="91" t="s">
        <v>66</v>
      </c>
      <c r="E700" s="91" t="s">
        <v>1450</v>
      </c>
      <c r="F700" s="3">
        <v>2020</v>
      </c>
      <c r="G700" s="3" t="s">
        <v>954</v>
      </c>
      <c r="H700" s="3" t="s">
        <v>1060</v>
      </c>
      <c r="I700" s="3">
        <v>1</v>
      </c>
      <c r="J700" s="3" t="s">
        <v>898</v>
      </c>
      <c r="K700" s="3" t="s">
        <v>244</v>
      </c>
      <c r="M700" s="3">
        <v>50</v>
      </c>
    </row>
    <row r="701" customHeight="1" spans="1:13">
      <c r="A701" s="162" t="e">
        <f>A700+1</f>
        <v>#VALUE!</v>
      </c>
      <c r="D701" s="91" t="s">
        <v>1451</v>
      </c>
      <c r="E701" s="91" t="s">
        <v>1452</v>
      </c>
      <c r="F701" s="3">
        <v>2020</v>
      </c>
      <c r="G701" s="3" t="s">
        <v>305</v>
      </c>
      <c r="H701" s="3" t="s">
        <v>1060</v>
      </c>
      <c r="I701" s="3">
        <v>92</v>
      </c>
      <c r="J701" s="3"/>
      <c r="K701" s="3" t="s">
        <v>68</v>
      </c>
      <c r="M701" s="3">
        <v>50</v>
      </c>
    </row>
    <row r="702" customHeight="1" spans="1:13">
      <c r="A702" s="3">
        <v>12119</v>
      </c>
      <c r="D702" s="91" t="s">
        <v>21</v>
      </c>
      <c r="E702" s="3">
        <v>53961406</v>
      </c>
      <c r="F702" s="3">
        <v>1982</v>
      </c>
      <c r="G702" s="3" t="s">
        <v>62</v>
      </c>
      <c r="H702" s="3" t="s">
        <v>974</v>
      </c>
      <c r="J702" s="3">
        <v>210</v>
      </c>
      <c r="K702" s="3" t="s">
        <v>25</v>
      </c>
      <c r="M702" s="3">
        <v>50</v>
      </c>
    </row>
    <row r="703" customHeight="1" spans="1:13">
      <c r="A703" s="3">
        <v>12126</v>
      </c>
      <c r="D703" s="91" t="s">
        <v>66</v>
      </c>
      <c r="E703" s="91" t="s">
        <v>1453</v>
      </c>
      <c r="F703" s="3">
        <v>1988</v>
      </c>
      <c r="G703" s="3" t="s">
        <v>62</v>
      </c>
      <c r="H703" s="3" t="s">
        <v>190</v>
      </c>
      <c r="J703" s="3">
        <v>326</v>
      </c>
      <c r="K703" s="3" t="s">
        <v>467</v>
      </c>
      <c r="M703" s="3">
        <v>50</v>
      </c>
    </row>
    <row r="704" customHeight="1" spans="1:13">
      <c r="A704" s="3">
        <v>12127</v>
      </c>
      <c r="D704" s="91" t="s">
        <v>21</v>
      </c>
      <c r="E704" s="91" t="s">
        <v>1454</v>
      </c>
      <c r="F704" s="3">
        <v>1988</v>
      </c>
      <c r="G704" s="3" t="s">
        <v>62</v>
      </c>
      <c r="H704" s="3" t="s">
        <v>989</v>
      </c>
      <c r="J704" s="3">
        <v>190</v>
      </c>
      <c r="K704" s="3" t="s">
        <v>30</v>
      </c>
      <c r="M704" s="3">
        <v>50</v>
      </c>
    </row>
    <row r="705" customHeight="1" spans="1:13">
      <c r="A705" s="3">
        <v>12128</v>
      </c>
      <c r="D705" s="91" t="s">
        <v>21</v>
      </c>
      <c r="E705" s="91" t="s">
        <v>1455</v>
      </c>
      <c r="F705" s="3">
        <v>1988</v>
      </c>
      <c r="G705" s="3" t="s">
        <v>62</v>
      </c>
      <c r="H705" s="3" t="s">
        <v>989</v>
      </c>
      <c r="J705" s="3">
        <v>190</v>
      </c>
      <c r="K705" s="3" t="s">
        <v>30</v>
      </c>
      <c r="M705" s="3">
        <v>50</v>
      </c>
    </row>
    <row r="706" customHeight="1" spans="1:13">
      <c r="A706" s="3">
        <v>12129</v>
      </c>
      <c r="D706" s="91" t="s">
        <v>21</v>
      </c>
      <c r="E706" s="91" t="s">
        <v>1456</v>
      </c>
      <c r="F706" s="3">
        <v>1988</v>
      </c>
      <c r="G706" s="3" t="s">
        <v>62</v>
      </c>
      <c r="H706" s="3" t="s">
        <v>989</v>
      </c>
      <c r="J706" s="3">
        <v>190</v>
      </c>
      <c r="K706" s="3" t="s">
        <v>30</v>
      </c>
      <c r="M706" s="3">
        <v>50</v>
      </c>
    </row>
    <row r="707" customHeight="1" spans="1:13">
      <c r="A707" s="3">
        <v>12130</v>
      </c>
      <c r="D707" s="91" t="s">
        <v>21</v>
      </c>
      <c r="E707" s="91" t="s">
        <v>1457</v>
      </c>
      <c r="F707" s="3">
        <v>1988</v>
      </c>
      <c r="G707" s="3" t="s">
        <v>62</v>
      </c>
      <c r="H707" s="3" t="s">
        <v>989</v>
      </c>
      <c r="J707" s="3">
        <v>190</v>
      </c>
      <c r="K707" s="3" t="s">
        <v>30</v>
      </c>
      <c r="M707" s="3">
        <v>50</v>
      </c>
    </row>
    <row r="708" customHeight="1" spans="1:13">
      <c r="A708" s="3">
        <v>12152</v>
      </c>
      <c r="D708" s="91" t="s">
        <v>21</v>
      </c>
      <c r="E708" s="91" t="s">
        <v>1458</v>
      </c>
      <c r="F708" s="3">
        <v>1989</v>
      </c>
      <c r="G708" s="3" t="s">
        <v>90</v>
      </c>
      <c r="H708" s="3" t="s">
        <v>967</v>
      </c>
      <c r="J708" s="3">
        <v>270</v>
      </c>
      <c r="K708" s="3" t="s">
        <v>25</v>
      </c>
      <c r="M708" s="3">
        <v>50</v>
      </c>
    </row>
    <row r="709" customHeight="1" spans="1:13">
      <c r="A709" s="3">
        <v>12297</v>
      </c>
      <c r="D709" s="91" t="s">
        <v>21</v>
      </c>
      <c r="E709" s="91" t="s">
        <v>1459</v>
      </c>
      <c r="F709" s="3">
        <v>1989</v>
      </c>
      <c r="G709" s="3" t="s">
        <v>330</v>
      </c>
      <c r="H709" s="3" t="s">
        <v>1268</v>
      </c>
      <c r="I709" s="3" t="s">
        <v>1269</v>
      </c>
      <c r="J709" s="3" t="s">
        <v>105</v>
      </c>
      <c r="K709" s="3" t="s">
        <v>25</v>
      </c>
      <c r="M709" s="3">
        <v>50</v>
      </c>
    </row>
    <row r="710" customHeight="1" spans="1:13">
      <c r="A710" s="3">
        <f>A709+1</f>
        <v>12298</v>
      </c>
      <c r="D710" s="91" t="s">
        <v>21</v>
      </c>
      <c r="E710" s="91" t="s">
        <v>1460</v>
      </c>
      <c r="F710" s="3">
        <v>1989</v>
      </c>
      <c r="G710" s="3" t="s">
        <v>330</v>
      </c>
      <c r="H710" s="3" t="s">
        <v>1268</v>
      </c>
      <c r="I710" s="3" t="s">
        <v>1269</v>
      </c>
      <c r="J710" s="3" t="s">
        <v>105</v>
      </c>
      <c r="K710" s="3" t="s">
        <v>25</v>
      </c>
      <c r="M710" s="3">
        <v>50</v>
      </c>
    </row>
    <row r="711" customHeight="1" spans="1:13">
      <c r="A711" s="3">
        <v>12300</v>
      </c>
      <c r="D711" s="91" t="s">
        <v>21</v>
      </c>
      <c r="E711" s="91" t="s">
        <v>1461</v>
      </c>
      <c r="F711" s="3">
        <v>1989</v>
      </c>
      <c r="G711" s="3" t="s">
        <v>330</v>
      </c>
      <c r="H711" s="3" t="s">
        <v>1268</v>
      </c>
      <c r="I711" s="3" t="s">
        <v>1269</v>
      </c>
      <c r="J711" s="3" t="s">
        <v>105</v>
      </c>
      <c r="K711" s="3" t="s">
        <v>25</v>
      </c>
      <c r="M711" s="3">
        <v>50</v>
      </c>
    </row>
    <row r="712" customHeight="1" spans="1:13">
      <c r="A712" s="3">
        <f t="shared" ref="A712:A723" si="47">A711+1</f>
        <v>12301</v>
      </c>
      <c r="D712" s="91" t="s">
        <v>21</v>
      </c>
      <c r="E712" s="91" t="s">
        <v>1462</v>
      </c>
      <c r="F712" s="3">
        <v>1989</v>
      </c>
      <c r="G712" s="3" t="s">
        <v>330</v>
      </c>
      <c r="H712" s="3" t="s">
        <v>1268</v>
      </c>
      <c r="I712" s="3" t="s">
        <v>1269</v>
      </c>
      <c r="J712" s="3" t="s">
        <v>105</v>
      </c>
      <c r="K712" s="3" t="s">
        <v>25</v>
      </c>
      <c r="M712" s="3">
        <v>50</v>
      </c>
    </row>
    <row r="713" customHeight="1" spans="1:13">
      <c r="A713" s="3">
        <f t="shared" si="47"/>
        <v>12302</v>
      </c>
      <c r="D713" s="91" t="s">
        <v>21</v>
      </c>
      <c r="E713" s="91" t="s">
        <v>1463</v>
      </c>
      <c r="F713" s="3">
        <v>1989</v>
      </c>
      <c r="G713" s="3" t="s">
        <v>330</v>
      </c>
      <c r="H713" s="3" t="s">
        <v>1268</v>
      </c>
      <c r="I713" s="3" t="s">
        <v>1269</v>
      </c>
      <c r="J713" s="3" t="s">
        <v>105</v>
      </c>
      <c r="K713" s="3" t="s">
        <v>25</v>
      </c>
      <c r="M713" s="3">
        <v>50</v>
      </c>
    </row>
    <row r="714" customHeight="1" spans="1:13">
      <c r="A714" s="3">
        <f t="shared" si="47"/>
        <v>12303</v>
      </c>
      <c r="D714" s="91" t="s">
        <v>21</v>
      </c>
      <c r="E714" s="91" t="s">
        <v>1464</v>
      </c>
      <c r="F714" s="3">
        <v>1989</v>
      </c>
      <c r="G714" s="3" t="s">
        <v>330</v>
      </c>
      <c r="H714" s="3" t="s">
        <v>1268</v>
      </c>
      <c r="I714" s="3" t="s">
        <v>1269</v>
      </c>
      <c r="J714" s="3" t="s">
        <v>105</v>
      </c>
      <c r="K714" s="3" t="s">
        <v>25</v>
      </c>
      <c r="M714" s="3">
        <v>50</v>
      </c>
    </row>
    <row r="715" customHeight="1" spans="1:13">
      <c r="A715" s="3">
        <f t="shared" si="47"/>
        <v>12304</v>
      </c>
      <c r="D715" s="91" t="s">
        <v>21</v>
      </c>
      <c r="E715" s="91" t="s">
        <v>1465</v>
      </c>
      <c r="F715" s="3">
        <v>1989</v>
      </c>
      <c r="G715" s="3" t="s">
        <v>330</v>
      </c>
      <c r="H715" s="3" t="s">
        <v>1268</v>
      </c>
      <c r="I715" s="3" t="s">
        <v>1269</v>
      </c>
      <c r="J715" s="3" t="s">
        <v>105</v>
      </c>
      <c r="K715" s="3" t="s">
        <v>25</v>
      </c>
      <c r="M715" s="3">
        <v>50</v>
      </c>
    </row>
    <row r="716" customHeight="1" spans="1:13">
      <c r="A716" s="3">
        <f t="shared" si="47"/>
        <v>12305</v>
      </c>
      <c r="D716" s="91" t="s">
        <v>21</v>
      </c>
      <c r="E716" s="91" t="s">
        <v>1466</v>
      </c>
      <c r="F716" s="3">
        <v>1989</v>
      </c>
      <c r="G716" s="3" t="s">
        <v>330</v>
      </c>
      <c r="H716" s="3" t="s">
        <v>1268</v>
      </c>
      <c r="I716" s="3" t="s">
        <v>1269</v>
      </c>
      <c r="J716" s="3" t="s">
        <v>105</v>
      </c>
      <c r="K716" s="3" t="s">
        <v>25</v>
      </c>
      <c r="M716" s="3">
        <v>50</v>
      </c>
    </row>
    <row r="717" customHeight="1" spans="1:13">
      <c r="A717" s="3">
        <f t="shared" si="47"/>
        <v>12306</v>
      </c>
      <c r="D717" s="91" t="s">
        <v>21</v>
      </c>
      <c r="E717" s="91" t="s">
        <v>1467</v>
      </c>
      <c r="F717" s="3">
        <v>1989</v>
      </c>
      <c r="G717" s="3" t="s">
        <v>330</v>
      </c>
      <c r="H717" s="3" t="s">
        <v>1268</v>
      </c>
      <c r="I717" s="3" t="s">
        <v>1269</v>
      </c>
      <c r="J717" s="3" t="s">
        <v>105</v>
      </c>
      <c r="K717" s="3" t="s">
        <v>25</v>
      </c>
      <c r="M717" s="3">
        <v>50</v>
      </c>
    </row>
    <row r="718" customHeight="1" spans="1:13">
      <c r="A718" s="3">
        <f t="shared" si="47"/>
        <v>12307</v>
      </c>
      <c r="D718" s="91" t="s">
        <v>21</v>
      </c>
      <c r="E718" s="91" t="s">
        <v>1468</v>
      </c>
      <c r="F718" s="3">
        <v>1989</v>
      </c>
      <c r="G718" s="3" t="s">
        <v>330</v>
      </c>
      <c r="H718" s="3" t="s">
        <v>1268</v>
      </c>
      <c r="I718" s="3" t="s">
        <v>1269</v>
      </c>
      <c r="J718" s="3" t="s">
        <v>105</v>
      </c>
      <c r="K718" s="3" t="s">
        <v>25</v>
      </c>
      <c r="M718" s="3">
        <v>50</v>
      </c>
    </row>
    <row r="719" customHeight="1" spans="1:13">
      <c r="A719" s="3">
        <f t="shared" si="47"/>
        <v>12308</v>
      </c>
      <c r="D719" s="91" t="s">
        <v>21</v>
      </c>
      <c r="E719" s="91" t="s">
        <v>1469</v>
      </c>
      <c r="F719" s="3">
        <v>1989</v>
      </c>
      <c r="G719" s="3" t="s">
        <v>330</v>
      </c>
      <c r="H719" s="3" t="s">
        <v>1268</v>
      </c>
      <c r="I719" s="3" t="s">
        <v>1269</v>
      </c>
      <c r="J719" s="3" t="s">
        <v>105</v>
      </c>
      <c r="K719" s="3" t="s">
        <v>25</v>
      </c>
      <c r="M719" s="3">
        <v>50</v>
      </c>
    </row>
    <row r="720" customHeight="1" spans="1:13">
      <c r="A720" s="3">
        <f t="shared" si="47"/>
        <v>12309</v>
      </c>
      <c r="D720" s="91" t="s">
        <v>21</v>
      </c>
      <c r="E720" s="91" t="s">
        <v>1470</v>
      </c>
      <c r="F720" s="3">
        <v>1989</v>
      </c>
      <c r="G720" s="3" t="s">
        <v>330</v>
      </c>
      <c r="H720" s="3" t="s">
        <v>1268</v>
      </c>
      <c r="I720" s="3" t="s">
        <v>1269</v>
      </c>
      <c r="J720" s="3" t="s">
        <v>105</v>
      </c>
      <c r="K720" s="3" t="s">
        <v>25</v>
      </c>
      <c r="M720" s="3">
        <v>50</v>
      </c>
    </row>
    <row r="721" customHeight="1" spans="1:13">
      <c r="A721" s="3">
        <f t="shared" si="47"/>
        <v>12310</v>
      </c>
      <c r="D721" s="91" t="s">
        <v>21</v>
      </c>
      <c r="E721" s="91" t="s">
        <v>1471</v>
      </c>
      <c r="F721" s="3">
        <v>1989</v>
      </c>
      <c r="G721" s="3" t="s">
        <v>330</v>
      </c>
      <c r="H721" s="3" t="s">
        <v>1268</v>
      </c>
      <c r="I721" s="3" t="s">
        <v>1269</v>
      </c>
      <c r="J721" s="3" t="s">
        <v>105</v>
      </c>
      <c r="K721" s="3" t="s">
        <v>25</v>
      </c>
      <c r="M721" s="3">
        <v>50</v>
      </c>
    </row>
    <row r="722" customHeight="1" spans="1:13">
      <c r="A722" s="3">
        <f t="shared" si="47"/>
        <v>12311</v>
      </c>
      <c r="D722" s="91" t="s">
        <v>21</v>
      </c>
      <c r="E722" s="91" t="s">
        <v>1472</v>
      </c>
      <c r="F722" s="3">
        <v>1989</v>
      </c>
      <c r="G722" s="3" t="s">
        <v>330</v>
      </c>
      <c r="H722" s="3" t="s">
        <v>1268</v>
      </c>
      <c r="I722" s="3" t="s">
        <v>1269</v>
      </c>
      <c r="J722" s="3" t="s">
        <v>105</v>
      </c>
      <c r="K722" s="3" t="s">
        <v>25</v>
      </c>
      <c r="M722" s="3">
        <v>50</v>
      </c>
    </row>
    <row r="723" customHeight="1" spans="1:13">
      <c r="A723" s="3">
        <f t="shared" si="47"/>
        <v>12312</v>
      </c>
      <c r="D723" s="91" t="s">
        <v>21</v>
      </c>
      <c r="E723" s="91" t="s">
        <v>1473</v>
      </c>
      <c r="F723" s="3">
        <v>1989</v>
      </c>
      <c r="G723" s="3" t="s">
        <v>330</v>
      </c>
      <c r="H723" s="3" t="s">
        <v>1268</v>
      </c>
      <c r="I723" s="3" t="s">
        <v>1269</v>
      </c>
      <c r="J723" s="3" t="s">
        <v>105</v>
      </c>
      <c r="K723" s="3" t="s">
        <v>25</v>
      </c>
      <c r="M723" s="3">
        <v>50</v>
      </c>
    </row>
    <row r="724" customHeight="1" spans="1:13">
      <c r="A724" s="3">
        <v>12314</v>
      </c>
      <c r="D724" s="91" t="s">
        <v>21</v>
      </c>
      <c r="E724" s="91" t="s">
        <v>1474</v>
      </c>
      <c r="F724" s="3">
        <v>1989</v>
      </c>
      <c r="G724" s="3" t="s">
        <v>330</v>
      </c>
      <c r="H724" s="3" t="s">
        <v>1268</v>
      </c>
      <c r="I724" s="3" t="s">
        <v>1269</v>
      </c>
      <c r="J724" s="3" t="s">
        <v>105</v>
      </c>
      <c r="K724" s="3" t="s">
        <v>25</v>
      </c>
      <c r="M724" s="3">
        <v>50</v>
      </c>
    </row>
    <row r="725" customHeight="1" spans="1:13">
      <c r="A725" s="3">
        <f t="shared" ref="A725:A726" si="48">A724+1</f>
        <v>12315</v>
      </c>
      <c r="D725" s="91" t="s">
        <v>21</v>
      </c>
      <c r="E725" s="91" t="s">
        <v>1475</v>
      </c>
      <c r="F725" s="3">
        <v>1989</v>
      </c>
      <c r="G725" s="3" t="s">
        <v>330</v>
      </c>
      <c r="H725" s="3" t="s">
        <v>1268</v>
      </c>
      <c r="I725" s="3" t="s">
        <v>1269</v>
      </c>
      <c r="J725" s="3" t="s">
        <v>105</v>
      </c>
      <c r="K725" s="3" t="s">
        <v>25</v>
      </c>
      <c r="M725" s="3">
        <v>50</v>
      </c>
    </row>
    <row r="726" customHeight="1" spans="1:13">
      <c r="A726" s="3">
        <f t="shared" si="48"/>
        <v>12316</v>
      </c>
      <c r="D726" s="91" t="s">
        <v>21</v>
      </c>
      <c r="E726" s="91" t="s">
        <v>1476</v>
      </c>
      <c r="F726" s="3">
        <v>1989</v>
      </c>
      <c r="G726" s="3" t="s">
        <v>330</v>
      </c>
      <c r="H726" s="3" t="s">
        <v>1268</v>
      </c>
      <c r="I726" s="3" t="s">
        <v>1269</v>
      </c>
      <c r="J726" s="3" t="s">
        <v>105</v>
      </c>
      <c r="K726" s="3" t="s">
        <v>25</v>
      </c>
      <c r="M726" s="3">
        <v>50</v>
      </c>
    </row>
    <row r="727" customHeight="1" spans="1:13">
      <c r="A727" s="3">
        <v>12318</v>
      </c>
      <c r="D727" s="91" t="s">
        <v>21</v>
      </c>
      <c r="E727" s="91" t="s">
        <v>1477</v>
      </c>
      <c r="F727" s="3">
        <v>1989</v>
      </c>
      <c r="G727" s="3" t="s">
        <v>330</v>
      </c>
      <c r="H727" s="3" t="s">
        <v>1268</v>
      </c>
      <c r="I727" s="3" t="s">
        <v>1269</v>
      </c>
      <c r="J727" s="3" t="s">
        <v>105</v>
      </c>
      <c r="K727" s="3" t="s">
        <v>25</v>
      </c>
      <c r="M727" s="3">
        <v>50</v>
      </c>
    </row>
    <row r="728" customHeight="1" spans="1:13">
      <c r="A728" s="3">
        <f t="shared" ref="A728:A736" si="49">A727+1</f>
        <v>12319</v>
      </c>
      <c r="D728" s="91" t="s">
        <v>21</v>
      </c>
      <c r="E728" s="91" t="s">
        <v>1478</v>
      </c>
      <c r="F728" s="3">
        <v>1989</v>
      </c>
      <c r="G728" s="3" t="s">
        <v>330</v>
      </c>
      <c r="H728" s="3" t="s">
        <v>1268</v>
      </c>
      <c r="I728" s="3" t="s">
        <v>1269</v>
      </c>
      <c r="J728" s="3" t="s">
        <v>105</v>
      </c>
      <c r="K728" s="3" t="s">
        <v>25</v>
      </c>
      <c r="M728" s="3">
        <v>50</v>
      </c>
    </row>
    <row r="729" customHeight="1" spans="1:13">
      <c r="A729" s="3">
        <f t="shared" si="49"/>
        <v>12320</v>
      </c>
      <c r="D729" s="91" t="s">
        <v>21</v>
      </c>
      <c r="E729" s="91" t="s">
        <v>1479</v>
      </c>
      <c r="F729" s="3">
        <v>1989</v>
      </c>
      <c r="G729" s="3" t="s">
        <v>330</v>
      </c>
      <c r="H729" s="3" t="s">
        <v>1268</v>
      </c>
      <c r="I729" s="3" t="s">
        <v>1269</v>
      </c>
      <c r="J729" s="3" t="s">
        <v>105</v>
      </c>
      <c r="K729" s="3" t="s">
        <v>25</v>
      </c>
      <c r="M729" s="3">
        <v>50</v>
      </c>
    </row>
    <row r="730" customHeight="1" spans="1:13">
      <c r="A730" s="3">
        <f t="shared" si="49"/>
        <v>12321</v>
      </c>
      <c r="D730" s="91" t="s">
        <v>21</v>
      </c>
      <c r="E730" s="91" t="s">
        <v>1480</v>
      </c>
      <c r="F730" s="3">
        <v>1989</v>
      </c>
      <c r="G730" s="3" t="s">
        <v>330</v>
      </c>
      <c r="H730" s="3" t="s">
        <v>1268</v>
      </c>
      <c r="I730" s="3" t="s">
        <v>1269</v>
      </c>
      <c r="J730" s="3" t="s">
        <v>105</v>
      </c>
      <c r="K730" s="3" t="s">
        <v>25</v>
      </c>
      <c r="M730" s="3">
        <v>50</v>
      </c>
    </row>
    <row r="731" customHeight="1" spans="1:13">
      <c r="A731" s="3">
        <f t="shared" si="49"/>
        <v>12322</v>
      </c>
      <c r="D731" s="91" t="s">
        <v>21</v>
      </c>
      <c r="E731" s="91" t="s">
        <v>1481</v>
      </c>
      <c r="F731" s="3">
        <v>1989</v>
      </c>
      <c r="G731" s="3" t="s">
        <v>330</v>
      </c>
      <c r="H731" s="3" t="s">
        <v>1268</v>
      </c>
      <c r="I731" s="3" t="s">
        <v>1269</v>
      </c>
      <c r="J731" s="3" t="s">
        <v>105</v>
      </c>
      <c r="K731" s="3" t="s">
        <v>25</v>
      </c>
      <c r="M731" s="3">
        <v>50</v>
      </c>
    </row>
    <row r="732" customHeight="1" spans="1:13">
      <c r="A732" s="3">
        <f t="shared" si="49"/>
        <v>12323</v>
      </c>
      <c r="D732" s="91" t="s">
        <v>21</v>
      </c>
      <c r="E732" s="91" t="s">
        <v>1482</v>
      </c>
      <c r="F732" s="3">
        <v>1989</v>
      </c>
      <c r="G732" s="3" t="s">
        <v>330</v>
      </c>
      <c r="H732" s="3" t="s">
        <v>1268</v>
      </c>
      <c r="I732" s="3" t="s">
        <v>1269</v>
      </c>
      <c r="J732" s="3" t="s">
        <v>105</v>
      </c>
      <c r="K732" s="3" t="s">
        <v>25</v>
      </c>
      <c r="M732" s="3">
        <v>50</v>
      </c>
    </row>
    <row r="733" customHeight="1" spans="1:13">
      <c r="A733" s="3">
        <f t="shared" si="49"/>
        <v>12324</v>
      </c>
      <c r="D733" s="91" t="s">
        <v>21</v>
      </c>
      <c r="E733" s="91" t="s">
        <v>1483</v>
      </c>
      <c r="F733" s="3">
        <v>1989</v>
      </c>
      <c r="G733" s="3" t="s">
        <v>330</v>
      </c>
      <c r="H733" s="3" t="s">
        <v>1268</v>
      </c>
      <c r="I733" s="3" t="s">
        <v>1269</v>
      </c>
      <c r="J733" s="3" t="s">
        <v>105</v>
      </c>
      <c r="K733" s="3" t="s">
        <v>25</v>
      </c>
      <c r="M733" s="3">
        <v>50</v>
      </c>
    </row>
    <row r="734" customHeight="1" spans="1:13">
      <c r="A734" s="3">
        <f t="shared" si="49"/>
        <v>12325</v>
      </c>
      <c r="D734" s="91" t="s">
        <v>21</v>
      </c>
      <c r="E734" s="91" t="s">
        <v>1484</v>
      </c>
      <c r="F734" s="3">
        <v>1989</v>
      </c>
      <c r="G734" s="3" t="s">
        <v>330</v>
      </c>
      <c r="H734" s="3" t="s">
        <v>1268</v>
      </c>
      <c r="I734" s="3" t="s">
        <v>1269</v>
      </c>
      <c r="J734" s="3" t="s">
        <v>105</v>
      </c>
      <c r="K734" s="3" t="s">
        <v>25</v>
      </c>
      <c r="M734" s="3">
        <v>50</v>
      </c>
    </row>
    <row r="735" customHeight="1" spans="1:13">
      <c r="A735" s="3">
        <f t="shared" si="49"/>
        <v>12326</v>
      </c>
      <c r="D735" s="91" t="s">
        <v>21</v>
      </c>
      <c r="E735" s="91" t="s">
        <v>1485</v>
      </c>
      <c r="F735" s="3">
        <v>1989</v>
      </c>
      <c r="G735" s="3" t="s">
        <v>330</v>
      </c>
      <c r="H735" s="3" t="s">
        <v>1268</v>
      </c>
      <c r="I735" s="3" t="s">
        <v>1269</v>
      </c>
      <c r="J735" s="3" t="s">
        <v>105</v>
      </c>
      <c r="K735" s="3" t="s">
        <v>25</v>
      </c>
      <c r="M735" s="3">
        <v>50</v>
      </c>
    </row>
    <row r="736" customHeight="1" spans="1:13">
      <c r="A736" s="3">
        <f t="shared" si="49"/>
        <v>12327</v>
      </c>
      <c r="D736" s="91" t="s">
        <v>21</v>
      </c>
      <c r="E736" s="91" t="s">
        <v>1486</v>
      </c>
      <c r="F736" s="3">
        <v>1989</v>
      </c>
      <c r="G736" s="3" t="s">
        <v>330</v>
      </c>
      <c r="H736" s="3" t="s">
        <v>1268</v>
      </c>
      <c r="I736" s="3" t="s">
        <v>1269</v>
      </c>
      <c r="J736" s="3" t="s">
        <v>105</v>
      </c>
      <c r="K736" s="3" t="s">
        <v>25</v>
      </c>
      <c r="M736" s="3">
        <v>50</v>
      </c>
    </row>
    <row r="737" customHeight="1" spans="1:13">
      <c r="A737" s="3" t="s">
        <v>2854</v>
      </c>
      <c r="D737" s="163"/>
      <c r="E737" s="91" t="s">
        <v>1487</v>
      </c>
      <c r="F737" s="3">
        <v>1984</v>
      </c>
      <c r="G737" s="3" t="s">
        <v>62</v>
      </c>
      <c r="H737" s="3" t="s">
        <v>1488</v>
      </c>
      <c r="I737" s="3">
        <v>321</v>
      </c>
      <c r="J737" s="3" t="s">
        <v>105</v>
      </c>
      <c r="K737" s="3" t="s">
        <v>25</v>
      </c>
      <c r="M737" s="3">
        <v>50</v>
      </c>
    </row>
    <row r="738" customHeight="1" spans="1:13">
      <c r="A738" s="3" t="s">
        <v>2854</v>
      </c>
      <c r="D738" s="163"/>
      <c r="E738" s="91" t="s">
        <v>1489</v>
      </c>
      <c r="F738" s="3">
        <v>2017</v>
      </c>
      <c r="G738" s="3" t="s">
        <v>1490</v>
      </c>
      <c r="H738" s="3" t="s">
        <v>922</v>
      </c>
      <c r="I738" s="3">
        <v>5</v>
      </c>
      <c r="J738" s="3" t="s">
        <v>1491</v>
      </c>
      <c r="K738" s="3" t="s">
        <v>25</v>
      </c>
      <c r="M738" s="3">
        <v>50</v>
      </c>
    </row>
    <row r="739" customHeight="1" spans="1:13">
      <c r="A739" s="162" t="e">
        <f t="shared" ref="A739:A743" si="50">A738+1</f>
        <v>#VALUE!</v>
      </c>
      <c r="B739" s="3"/>
      <c r="C739" s="3"/>
      <c r="D739" s="91" t="s">
        <v>66</v>
      </c>
      <c r="E739" s="91" t="s">
        <v>1493</v>
      </c>
      <c r="F739" s="59">
        <v>2021</v>
      </c>
      <c r="G739" s="59" t="s">
        <v>119</v>
      </c>
      <c r="H739" s="59" t="s">
        <v>1403</v>
      </c>
      <c r="I739" s="59">
        <v>251</v>
      </c>
      <c r="J739" s="60"/>
      <c r="K739" s="59" t="s">
        <v>244</v>
      </c>
      <c r="M739" s="3">
        <v>55</v>
      </c>
    </row>
    <row r="740" customHeight="1" spans="1:13">
      <c r="A740" s="162" t="e">
        <f t="shared" si="50"/>
        <v>#VALUE!</v>
      </c>
      <c r="B740" s="3"/>
      <c r="C740" s="3"/>
      <c r="D740" s="91" t="s">
        <v>66</v>
      </c>
      <c r="E740" s="91" t="s">
        <v>1494</v>
      </c>
      <c r="F740" s="3">
        <v>2020</v>
      </c>
      <c r="G740" s="3" t="s">
        <v>1161</v>
      </c>
      <c r="H740" s="3" t="s">
        <v>880</v>
      </c>
      <c r="I740" s="3">
        <v>204</v>
      </c>
      <c r="J740" s="3" t="s">
        <v>1495</v>
      </c>
      <c r="K740" s="3" t="s">
        <v>467</v>
      </c>
      <c r="M740" s="3">
        <v>55</v>
      </c>
    </row>
    <row r="741" customHeight="1" spans="1:13">
      <c r="A741" s="162" t="e">
        <f t="shared" si="50"/>
        <v>#VALUE!</v>
      </c>
      <c r="B741" s="3"/>
      <c r="C741" s="3"/>
      <c r="D741" s="91" t="s">
        <v>161</v>
      </c>
      <c r="E741" s="91" t="s">
        <v>1496</v>
      </c>
      <c r="F741" s="63">
        <v>2020</v>
      </c>
      <c r="G741" s="63" t="s">
        <v>884</v>
      </c>
      <c r="H741" s="63" t="s">
        <v>880</v>
      </c>
      <c r="I741" s="63">
        <v>263</v>
      </c>
      <c r="J741" s="63" t="s">
        <v>920</v>
      </c>
      <c r="K741" s="63" t="s">
        <v>25</v>
      </c>
      <c r="M741" s="3">
        <v>60</v>
      </c>
    </row>
    <row r="742" customHeight="1" spans="1:13">
      <c r="A742" s="162" t="e">
        <f t="shared" si="50"/>
        <v>#VALUE!</v>
      </c>
      <c r="B742" s="3"/>
      <c r="C742" s="3"/>
      <c r="D742" s="91" t="s">
        <v>21</v>
      </c>
      <c r="E742" s="91" t="s">
        <v>1497</v>
      </c>
      <c r="F742" s="66">
        <v>2020</v>
      </c>
      <c r="G742" s="130" t="s">
        <v>1498</v>
      </c>
      <c r="H742" s="121" t="s">
        <v>893</v>
      </c>
      <c r="I742" s="66">
        <v>1</v>
      </c>
      <c r="J742" s="249" t="s">
        <v>1499</v>
      </c>
      <c r="K742" s="130" t="s">
        <v>25</v>
      </c>
      <c r="M742" s="3">
        <v>60</v>
      </c>
    </row>
    <row r="743" customHeight="1" spans="1:13">
      <c r="A743" s="162" t="e">
        <f t="shared" si="50"/>
        <v>#VALUE!</v>
      </c>
      <c r="B743" s="3"/>
      <c r="C743" s="3"/>
      <c r="D743" s="91" t="s">
        <v>21</v>
      </c>
      <c r="E743" s="91" t="s">
        <v>1500</v>
      </c>
      <c r="F743" s="66">
        <v>2020</v>
      </c>
      <c r="G743" s="130" t="s">
        <v>871</v>
      </c>
      <c r="H743" s="121" t="s">
        <v>895</v>
      </c>
      <c r="I743" s="66">
        <v>438</v>
      </c>
      <c r="J743" s="88"/>
      <c r="K743" s="130" t="s">
        <v>25</v>
      </c>
      <c r="M743" s="3">
        <v>60</v>
      </c>
    </row>
    <row r="744" customHeight="1" spans="1:13">
      <c r="A744" s="162" t="e">
        <f>'Drop 1 BBALL'!A165+1</f>
        <v>#VALUE!</v>
      </c>
      <c r="B744" s="3"/>
      <c r="C744" s="3"/>
      <c r="D744" s="91" t="s">
        <v>21</v>
      </c>
      <c r="E744" s="91" t="s">
        <v>1501</v>
      </c>
      <c r="F744" s="66">
        <v>2020</v>
      </c>
      <c r="G744" s="66" t="s">
        <v>1069</v>
      </c>
      <c r="H744" s="130" t="s">
        <v>895</v>
      </c>
      <c r="I744" s="66">
        <v>258</v>
      </c>
      <c r="J744" s="88"/>
      <c r="K744" s="66" t="s">
        <v>30</v>
      </c>
      <c r="M744" s="3">
        <v>60</v>
      </c>
    </row>
    <row r="745" customHeight="1" spans="1:13">
      <c r="A745" s="162" t="e">
        <f t="shared" ref="A745:A752" si="51">A744+1</f>
        <v>#VALUE!</v>
      </c>
      <c r="B745" s="3"/>
      <c r="C745" s="3"/>
      <c r="D745" s="91" t="s">
        <v>21</v>
      </c>
      <c r="E745" s="91" t="s">
        <v>1502</v>
      </c>
      <c r="F745" s="59">
        <v>2020</v>
      </c>
      <c r="G745" s="59" t="s">
        <v>1503</v>
      </c>
      <c r="H745" s="59" t="s">
        <v>1504</v>
      </c>
      <c r="I745" s="59">
        <v>209</v>
      </c>
      <c r="J745" s="59" t="s">
        <v>1505</v>
      </c>
      <c r="K745" s="59" t="s">
        <v>30</v>
      </c>
      <c r="M745" s="3">
        <v>60</v>
      </c>
    </row>
    <row r="746" customHeight="1" spans="1:13">
      <c r="A746" s="162" t="e">
        <f t="shared" si="51"/>
        <v>#VALUE!</v>
      </c>
      <c r="B746" s="3"/>
      <c r="C746" s="3"/>
      <c r="D746" s="91" t="s">
        <v>21</v>
      </c>
      <c r="E746" s="91" t="s">
        <v>1506</v>
      </c>
      <c r="F746" s="59">
        <v>2020</v>
      </c>
      <c r="G746" s="59" t="s">
        <v>1503</v>
      </c>
      <c r="H746" s="59" t="s">
        <v>1504</v>
      </c>
      <c r="I746" s="59">
        <v>270</v>
      </c>
      <c r="J746" s="59" t="s">
        <v>1507</v>
      </c>
      <c r="K746" s="59" t="s">
        <v>30</v>
      </c>
      <c r="M746" s="3">
        <v>60</v>
      </c>
    </row>
    <row r="747" customHeight="1" spans="1:13">
      <c r="A747" s="162" t="e">
        <f t="shared" si="51"/>
        <v>#VALUE!</v>
      </c>
      <c r="B747" s="3"/>
      <c r="C747" s="3"/>
      <c r="D747" s="91" t="s">
        <v>21</v>
      </c>
      <c r="E747" s="91" t="s">
        <v>1508</v>
      </c>
      <c r="F747" s="66">
        <v>2020</v>
      </c>
      <c r="G747" s="66" t="s">
        <v>853</v>
      </c>
      <c r="H747" s="66" t="s">
        <v>1509</v>
      </c>
      <c r="I747" s="66">
        <v>270</v>
      </c>
      <c r="J747" s="66" t="s">
        <v>932</v>
      </c>
      <c r="K747" s="66" t="s">
        <v>30</v>
      </c>
      <c r="M747" s="3">
        <v>60</v>
      </c>
    </row>
    <row r="748" customHeight="1" spans="1:13">
      <c r="A748" s="162" t="e">
        <f t="shared" si="51"/>
        <v>#VALUE!</v>
      </c>
      <c r="B748" s="3"/>
      <c r="C748" s="3"/>
      <c r="D748" s="91" t="s">
        <v>21</v>
      </c>
      <c r="E748" s="91" t="s">
        <v>1510</v>
      </c>
      <c r="F748" s="66">
        <v>2020</v>
      </c>
      <c r="G748" s="66" t="s">
        <v>853</v>
      </c>
      <c r="H748" s="66" t="s">
        <v>1509</v>
      </c>
      <c r="I748" s="66">
        <v>270</v>
      </c>
      <c r="J748" s="66" t="s">
        <v>932</v>
      </c>
      <c r="K748" s="66" t="s">
        <v>30</v>
      </c>
      <c r="M748" s="3">
        <v>60</v>
      </c>
    </row>
    <row r="749" customHeight="1" spans="1:13">
      <c r="A749" s="162" t="e">
        <f t="shared" si="51"/>
        <v>#VALUE!</v>
      </c>
      <c r="B749" s="3"/>
      <c r="C749" s="3"/>
      <c r="D749" s="91" t="s">
        <v>21</v>
      </c>
      <c r="E749" s="91" t="s">
        <v>1511</v>
      </c>
      <c r="F749" s="66">
        <v>2020</v>
      </c>
      <c r="G749" s="66" t="s">
        <v>853</v>
      </c>
      <c r="H749" s="66" t="s">
        <v>1509</v>
      </c>
      <c r="I749" s="66">
        <v>270</v>
      </c>
      <c r="J749" s="66" t="s">
        <v>1512</v>
      </c>
      <c r="K749" s="66" t="s">
        <v>30</v>
      </c>
      <c r="M749" s="3">
        <v>60</v>
      </c>
    </row>
    <row r="750" customHeight="1" spans="1:13">
      <c r="A750" s="162" t="e">
        <f t="shared" si="51"/>
        <v>#VALUE!</v>
      </c>
      <c r="B750" s="3"/>
      <c r="C750" s="3"/>
      <c r="D750" s="91" t="s">
        <v>21</v>
      </c>
      <c r="E750" s="91" t="s">
        <v>1513</v>
      </c>
      <c r="F750" s="3">
        <v>2018</v>
      </c>
      <c r="G750" s="3" t="s">
        <v>1171</v>
      </c>
      <c r="H750" s="3" t="s">
        <v>1087</v>
      </c>
      <c r="I750" s="3">
        <v>167</v>
      </c>
      <c r="K750" s="3" t="s">
        <v>25</v>
      </c>
      <c r="M750" s="3">
        <v>60</v>
      </c>
    </row>
    <row r="751" customHeight="1" spans="1:13">
      <c r="A751" s="162" t="e">
        <f t="shared" si="51"/>
        <v>#VALUE!</v>
      </c>
      <c r="B751" s="3"/>
      <c r="C751" s="3"/>
      <c r="D751" s="91" t="s">
        <v>161</v>
      </c>
      <c r="E751" s="91" t="s">
        <v>1514</v>
      </c>
      <c r="F751" s="3">
        <v>2019</v>
      </c>
      <c r="G751" s="3" t="s">
        <v>905</v>
      </c>
      <c r="H751" s="68" t="s">
        <v>1201</v>
      </c>
      <c r="I751" s="3">
        <v>301</v>
      </c>
      <c r="K751" s="3" t="s">
        <v>25</v>
      </c>
      <c r="M751" s="3">
        <v>60</v>
      </c>
    </row>
    <row r="752" customHeight="1" spans="1:13">
      <c r="A752" s="162" t="e">
        <f t="shared" si="51"/>
        <v>#VALUE!</v>
      </c>
      <c r="B752" s="3"/>
      <c r="C752" s="3"/>
      <c r="D752" s="91" t="s">
        <v>21</v>
      </c>
      <c r="E752" s="91" t="s">
        <v>1515</v>
      </c>
      <c r="F752" s="3">
        <v>2020</v>
      </c>
      <c r="G752" s="3" t="s">
        <v>1161</v>
      </c>
      <c r="H752" s="3" t="s">
        <v>880</v>
      </c>
      <c r="I752" s="3">
        <v>263</v>
      </c>
      <c r="K752" s="3" t="s">
        <v>30</v>
      </c>
      <c r="M752" s="3">
        <v>60</v>
      </c>
    </row>
    <row r="753" customHeight="1" spans="1:13">
      <c r="A753" s="3">
        <v>12234</v>
      </c>
      <c r="D753" s="91" t="s">
        <v>21</v>
      </c>
      <c r="E753" s="91" t="s">
        <v>1516</v>
      </c>
      <c r="F753" s="3">
        <v>1987</v>
      </c>
      <c r="G753" s="3" t="s">
        <v>62</v>
      </c>
      <c r="H753" s="3" t="s">
        <v>1517</v>
      </c>
      <c r="I753" s="3">
        <v>362</v>
      </c>
      <c r="J753" s="3" t="s">
        <v>105</v>
      </c>
      <c r="K753" s="3" t="s">
        <v>25</v>
      </c>
      <c r="M753" s="3">
        <v>60</v>
      </c>
    </row>
    <row r="754" customHeight="1" spans="1:13">
      <c r="A754" s="3">
        <f t="shared" ref="A754:A762" si="52">A753+1</f>
        <v>12235</v>
      </c>
      <c r="D754" s="91" t="s">
        <v>21</v>
      </c>
      <c r="E754" s="91" t="s">
        <v>1518</v>
      </c>
      <c r="F754" s="3">
        <v>1987</v>
      </c>
      <c r="G754" s="3" t="s">
        <v>62</v>
      </c>
      <c r="H754" s="3" t="s">
        <v>1517</v>
      </c>
      <c r="I754" s="3">
        <v>362</v>
      </c>
      <c r="J754" s="3" t="s">
        <v>105</v>
      </c>
      <c r="K754" s="3" t="s">
        <v>25</v>
      </c>
      <c r="M754" s="3">
        <v>60</v>
      </c>
    </row>
    <row r="755" customHeight="1" spans="1:13">
      <c r="A755" s="3">
        <f t="shared" si="52"/>
        <v>12236</v>
      </c>
      <c r="D755" s="91" t="s">
        <v>21</v>
      </c>
      <c r="E755" s="91" t="s">
        <v>1519</v>
      </c>
      <c r="F755" s="3">
        <v>1987</v>
      </c>
      <c r="G755" s="3" t="s">
        <v>62</v>
      </c>
      <c r="H755" s="3" t="s">
        <v>1517</v>
      </c>
      <c r="I755" s="3">
        <v>362</v>
      </c>
      <c r="J755" s="3" t="s">
        <v>105</v>
      </c>
      <c r="K755" s="3" t="s">
        <v>25</v>
      </c>
      <c r="M755" s="3">
        <v>60</v>
      </c>
    </row>
    <row r="756" customHeight="1" spans="1:13">
      <c r="A756" s="3">
        <f t="shared" si="52"/>
        <v>12237</v>
      </c>
      <c r="D756" s="91" t="s">
        <v>21</v>
      </c>
      <c r="E756" s="91" t="s">
        <v>1520</v>
      </c>
      <c r="F756" s="3">
        <v>1987</v>
      </c>
      <c r="G756" s="3" t="s">
        <v>62</v>
      </c>
      <c r="H756" s="3" t="s">
        <v>1517</v>
      </c>
      <c r="I756" s="3">
        <v>362</v>
      </c>
      <c r="J756" s="3" t="s">
        <v>105</v>
      </c>
      <c r="K756" s="3" t="s">
        <v>25</v>
      </c>
      <c r="M756" s="3">
        <v>60</v>
      </c>
    </row>
    <row r="757" customHeight="1" spans="1:13">
      <c r="A757" s="3">
        <f t="shared" si="52"/>
        <v>12238</v>
      </c>
      <c r="D757" s="91" t="s">
        <v>21</v>
      </c>
      <c r="E757" s="91" t="s">
        <v>1521</v>
      </c>
      <c r="F757" s="3">
        <v>1987</v>
      </c>
      <c r="G757" s="3" t="s">
        <v>62</v>
      </c>
      <c r="H757" s="3" t="s">
        <v>1517</v>
      </c>
      <c r="I757" s="3">
        <v>362</v>
      </c>
      <c r="J757" s="3" t="s">
        <v>105</v>
      </c>
      <c r="K757" s="3" t="s">
        <v>25</v>
      </c>
      <c r="M757" s="3">
        <v>60</v>
      </c>
    </row>
    <row r="758" customHeight="1" spans="1:13">
      <c r="A758" s="3">
        <f t="shared" si="52"/>
        <v>12239</v>
      </c>
      <c r="D758" s="91" t="s">
        <v>21</v>
      </c>
      <c r="E758" s="91" t="s">
        <v>1522</v>
      </c>
      <c r="F758" s="3">
        <v>1987</v>
      </c>
      <c r="G758" s="3" t="s">
        <v>62</v>
      </c>
      <c r="H758" s="3" t="s">
        <v>1517</v>
      </c>
      <c r="I758" s="3">
        <v>362</v>
      </c>
      <c r="J758" s="3" t="s">
        <v>105</v>
      </c>
      <c r="K758" s="3" t="s">
        <v>25</v>
      </c>
      <c r="M758" s="3">
        <v>60</v>
      </c>
    </row>
    <row r="759" customHeight="1" spans="1:13">
      <c r="A759" s="3">
        <f t="shared" si="52"/>
        <v>12240</v>
      </c>
      <c r="D759" s="91" t="s">
        <v>21</v>
      </c>
      <c r="E759" s="91" t="s">
        <v>1523</v>
      </c>
      <c r="F759" s="3">
        <v>1987</v>
      </c>
      <c r="G759" s="3" t="s">
        <v>62</v>
      </c>
      <c r="H759" s="3" t="s">
        <v>1517</v>
      </c>
      <c r="I759" s="3">
        <v>362</v>
      </c>
      <c r="J759" s="3" t="s">
        <v>105</v>
      </c>
      <c r="K759" s="3" t="s">
        <v>25</v>
      </c>
      <c r="M759" s="3">
        <v>60</v>
      </c>
    </row>
    <row r="760" customHeight="1" spans="1:13">
      <c r="A760" s="3">
        <f t="shared" si="52"/>
        <v>12241</v>
      </c>
      <c r="D760" s="91" t="s">
        <v>21</v>
      </c>
      <c r="E760" s="91" t="s">
        <v>1524</v>
      </c>
      <c r="F760" s="3">
        <v>1987</v>
      </c>
      <c r="G760" s="3" t="s">
        <v>62</v>
      </c>
      <c r="H760" s="3" t="s">
        <v>1517</v>
      </c>
      <c r="I760" s="3">
        <v>362</v>
      </c>
      <c r="J760" s="3" t="s">
        <v>105</v>
      </c>
      <c r="K760" s="3" t="s">
        <v>25</v>
      </c>
      <c r="M760" s="3">
        <v>60</v>
      </c>
    </row>
    <row r="761" customHeight="1" spans="1:13">
      <c r="A761" s="3">
        <f t="shared" si="52"/>
        <v>12242</v>
      </c>
      <c r="D761" s="91" t="s">
        <v>21</v>
      </c>
      <c r="E761" s="91" t="s">
        <v>1525</v>
      </c>
      <c r="F761" s="3">
        <v>1987</v>
      </c>
      <c r="G761" s="3" t="s">
        <v>62</v>
      </c>
      <c r="H761" s="3" t="s">
        <v>1517</v>
      </c>
      <c r="I761" s="3">
        <v>362</v>
      </c>
      <c r="J761" s="3" t="s">
        <v>105</v>
      </c>
      <c r="K761" s="3" t="s">
        <v>25</v>
      </c>
      <c r="M761" s="3">
        <v>60</v>
      </c>
    </row>
    <row r="762" customHeight="1" spans="1:13">
      <c r="A762" s="3">
        <f t="shared" si="52"/>
        <v>12243</v>
      </c>
      <c r="D762" s="91" t="s">
        <v>21</v>
      </c>
      <c r="E762" s="91" t="s">
        <v>1526</v>
      </c>
      <c r="F762" s="3">
        <v>1987</v>
      </c>
      <c r="G762" s="3" t="s">
        <v>62</v>
      </c>
      <c r="H762" s="3" t="s">
        <v>1517</v>
      </c>
      <c r="I762" s="3">
        <v>362</v>
      </c>
      <c r="J762" s="3" t="s">
        <v>105</v>
      </c>
      <c r="K762" s="3" t="s">
        <v>25</v>
      </c>
      <c r="M762" s="3">
        <v>60</v>
      </c>
    </row>
    <row r="763" customHeight="1" spans="1:13">
      <c r="A763" s="3" t="s">
        <v>2854</v>
      </c>
      <c r="D763" s="91" t="s">
        <v>21</v>
      </c>
      <c r="E763" s="91" t="s">
        <v>1527</v>
      </c>
      <c r="F763" s="3">
        <v>2018</v>
      </c>
      <c r="G763" s="3" t="s">
        <v>119</v>
      </c>
      <c r="H763" s="3" t="s">
        <v>1528</v>
      </c>
      <c r="I763" s="3">
        <v>303</v>
      </c>
      <c r="J763" s="3" t="s">
        <v>105</v>
      </c>
      <c r="K763" s="3" t="s">
        <v>30</v>
      </c>
      <c r="M763" s="3">
        <v>60</v>
      </c>
    </row>
    <row r="764" customHeight="1" spans="1:13">
      <c r="A764" s="3" t="s">
        <v>2854</v>
      </c>
      <c r="D764" s="91" t="s">
        <v>21</v>
      </c>
      <c r="E764" s="91" t="s">
        <v>1529</v>
      </c>
      <c r="F764" s="3">
        <v>2018</v>
      </c>
      <c r="G764" s="3" t="s">
        <v>119</v>
      </c>
      <c r="H764" s="3" t="s">
        <v>1528</v>
      </c>
      <c r="I764" s="3">
        <v>303</v>
      </c>
      <c r="J764" s="3" t="s">
        <v>105</v>
      </c>
      <c r="K764" s="3" t="s">
        <v>30</v>
      </c>
      <c r="M764" s="3">
        <v>60</v>
      </c>
    </row>
    <row r="765" customHeight="1" spans="1:13">
      <c r="A765" s="3" t="s">
        <v>2854</v>
      </c>
      <c r="D765" s="91" t="s">
        <v>21</v>
      </c>
      <c r="E765" s="91" t="s">
        <v>1530</v>
      </c>
      <c r="F765" s="3">
        <v>2018</v>
      </c>
      <c r="G765" s="3" t="s">
        <v>119</v>
      </c>
      <c r="H765" s="3" t="s">
        <v>1528</v>
      </c>
      <c r="I765" s="3">
        <v>303</v>
      </c>
      <c r="J765" s="3" t="s">
        <v>105</v>
      </c>
      <c r="K765" s="3" t="s">
        <v>30</v>
      </c>
      <c r="M765" s="3">
        <v>60</v>
      </c>
    </row>
    <row r="766" customHeight="1" spans="1:13">
      <c r="A766" s="162" t="e">
        <f t="shared" ref="A766:A770" si="53">A765+1</f>
        <v>#VALUE!</v>
      </c>
      <c r="B766" s="3"/>
      <c r="C766" s="3"/>
      <c r="D766" s="91" t="s">
        <v>21</v>
      </c>
      <c r="E766" s="91" t="s">
        <v>1531</v>
      </c>
      <c r="F766" s="66">
        <v>2020</v>
      </c>
      <c r="G766" s="130" t="s">
        <v>865</v>
      </c>
      <c r="H766" s="121" t="s">
        <v>1532</v>
      </c>
      <c r="I766" s="66">
        <v>5</v>
      </c>
      <c r="J766" s="249" t="s">
        <v>1533</v>
      </c>
      <c r="K766" s="130" t="s">
        <v>25</v>
      </c>
      <c r="M766" s="3">
        <v>70</v>
      </c>
    </row>
    <row r="767" customHeight="1" spans="1:13">
      <c r="A767" s="162" t="e">
        <f t="shared" si="53"/>
        <v>#VALUE!</v>
      </c>
      <c r="B767" s="3"/>
      <c r="C767" s="3"/>
      <c r="D767" s="91" t="s">
        <v>21</v>
      </c>
      <c r="E767" s="91" t="s">
        <v>1534</v>
      </c>
      <c r="F767" s="66">
        <v>2020</v>
      </c>
      <c r="G767" s="130" t="s">
        <v>1535</v>
      </c>
      <c r="H767" s="121" t="s">
        <v>880</v>
      </c>
      <c r="I767" s="66" t="s">
        <v>1536</v>
      </c>
      <c r="J767" s="66" t="s">
        <v>1537</v>
      </c>
      <c r="K767" s="130" t="s">
        <v>30</v>
      </c>
      <c r="M767" s="3">
        <v>70</v>
      </c>
    </row>
    <row r="768" customHeight="1" spans="1:13">
      <c r="A768" s="162" t="e">
        <f t="shared" si="53"/>
        <v>#VALUE!</v>
      </c>
      <c r="B768" s="3"/>
      <c r="C768" s="3"/>
      <c r="D768" s="91" t="s">
        <v>21</v>
      </c>
      <c r="E768" s="91" t="s">
        <v>1538</v>
      </c>
      <c r="F768" s="59">
        <v>2020</v>
      </c>
      <c r="G768" s="59" t="s">
        <v>884</v>
      </c>
      <c r="H768" s="59" t="s">
        <v>859</v>
      </c>
      <c r="I768" s="59">
        <v>270</v>
      </c>
      <c r="J768" s="59" t="s">
        <v>1539</v>
      </c>
      <c r="K768" s="59" t="s">
        <v>30</v>
      </c>
      <c r="M768" s="3">
        <v>70</v>
      </c>
    </row>
    <row r="769" customHeight="1" spans="1:13">
      <c r="A769" s="162" t="e">
        <f t="shared" si="53"/>
        <v>#VALUE!</v>
      </c>
      <c r="B769" s="3"/>
      <c r="C769" s="3"/>
      <c r="D769" s="91" t="s">
        <v>21</v>
      </c>
      <c r="E769" s="91" t="s">
        <v>1540</v>
      </c>
      <c r="F769" s="3">
        <v>2020</v>
      </c>
      <c r="G769" s="3" t="s">
        <v>905</v>
      </c>
      <c r="H769" s="3" t="s">
        <v>1060</v>
      </c>
      <c r="I769" s="3">
        <v>19</v>
      </c>
      <c r="J769" s="3" t="s">
        <v>1541</v>
      </c>
      <c r="K769" s="3" t="s">
        <v>30</v>
      </c>
      <c r="M769" s="3">
        <v>70</v>
      </c>
    </row>
    <row r="770" customHeight="1" spans="1:13">
      <c r="A770" s="162" t="e">
        <f t="shared" si="53"/>
        <v>#VALUE!</v>
      </c>
      <c r="B770" s="3"/>
      <c r="C770" s="3"/>
      <c r="D770" s="91" t="s">
        <v>21</v>
      </c>
      <c r="E770" s="91" t="s">
        <v>1542</v>
      </c>
      <c r="F770" s="3">
        <v>2020</v>
      </c>
      <c r="G770" s="3" t="s">
        <v>1161</v>
      </c>
      <c r="H770" s="3" t="s">
        <v>927</v>
      </c>
      <c r="I770" s="3">
        <v>216</v>
      </c>
      <c r="J770" s="3" t="s">
        <v>920</v>
      </c>
      <c r="K770" s="3" t="s">
        <v>30</v>
      </c>
      <c r="M770" s="3">
        <v>70</v>
      </c>
    </row>
    <row r="771" customHeight="1" spans="1:13">
      <c r="A771" s="3">
        <v>12406</v>
      </c>
      <c r="D771" s="91" t="s">
        <v>21</v>
      </c>
      <c r="E771" s="91" t="s">
        <v>1543</v>
      </c>
      <c r="F771" s="3">
        <v>1987</v>
      </c>
      <c r="G771" s="3" t="s">
        <v>62</v>
      </c>
      <c r="H771" s="3" t="s">
        <v>1517</v>
      </c>
      <c r="I771" s="3">
        <v>362</v>
      </c>
      <c r="J771" s="3" t="s">
        <v>105</v>
      </c>
      <c r="K771" s="3" t="s">
        <v>25</v>
      </c>
      <c r="M771" s="3">
        <v>70</v>
      </c>
    </row>
    <row r="772" customHeight="1" spans="1:13">
      <c r="A772" s="162">
        <f t="shared" ref="A772:A781" si="54">A771+1</f>
        <v>12407</v>
      </c>
      <c r="B772" s="3"/>
      <c r="C772" s="3"/>
      <c r="D772" s="91" t="s">
        <v>21</v>
      </c>
      <c r="E772" s="91" t="s">
        <v>1544</v>
      </c>
      <c r="F772" s="66">
        <v>2020</v>
      </c>
      <c r="G772" s="130" t="s">
        <v>1373</v>
      </c>
      <c r="H772" s="121" t="s">
        <v>880</v>
      </c>
      <c r="I772" s="66">
        <v>7</v>
      </c>
      <c r="J772" s="66" t="s">
        <v>869</v>
      </c>
      <c r="K772" s="130" t="s">
        <v>30</v>
      </c>
      <c r="M772" s="3">
        <v>75</v>
      </c>
    </row>
    <row r="773" customHeight="1" spans="1:13">
      <c r="A773" s="162">
        <f t="shared" si="54"/>
        <v>12408</v>
      </c>
      <c r="B773" s="3"/>
      <c r="C773" s="3"/>
      <c r="D773" s="91" t="s">
        <v>21</v>
      </c>
      <c r="E773" s="91" t="s">
        <v>1545</v>
      </c>
      <c r="F773" s="75">
        <v>2020</v>
      </c>
      <c r="G773" s="75" t="s">
        <v>853</v>
      </c>
      <c r="H773" s="75" t="s">
        <v>1546</v>
      </c>
      <c r="I773" s="75">
        <v>298</v>
      </c>
      <c r="J773" s="75" t="s">
        <v>886</v>
      </c>
      <c r="K773" s="75" t="s">
        <v>30</v>
      </c>
      <c r="M773" s="3">
        <v>75</v>
      </c>
    </row>
    <row r="774" customHeight="1" spans="1:13">
      <c r="A774" s="162">
        <f t="shared" si="54"/>
        <v>12409</v>
      </c>
      <c r="B774" s="3"/>
      <c r="C774" s="3"/>
      <c r="D774" s="91" t="s">
        <v>66</v>
      </c>
      <c r="E774" s="91" t="s">
        <v>1547</v>
      </c>
      <c r="F774" s="66">
        <v>2020</v>
      </c>
      <c r="G774" s="66" t="s">
        <v>954</v>
      </c>
      <c r="H774" s="66" t="s">
        <v>880</v>
      </c>
      <c r="I774" s="66">
        <v>44</v>
      </c>
      <c r="J774" s="66" t="s">
        <v>1548</v>
      </c>
      <c r="K774" s="66" t="s">
        <v>244</v>
      </c>
      <c r="M774" s="3">
        <v>75</v>
      </c>
    </row>
    <row r="775" customHeight="1" spans="1:13">
      <c r="A775" s="162">
        <f t="shared" si="54"/>
        <v>12410</v>
      </c>
      <c r="B775" s="3"/>
      <c r="C775" s="3"/>
      <c r="D775" s="91" t="s">
        <v>21</v>
      </c>
      <c r="E775" s="91" t="s">
        <v>1549</v>
      </c>
      <c r="F775" s="66">
        <v>2020</v>
      </c>
      <c r="G775" s="66" t="s">
        <v>786</v>
      </c>
      <c r="H775" s="66" t="s">
        <v>964</v>
      </c>
      <c r="I775" s="66">
        <v>383</v>
      </c>
      <c r="J775" s="66" t="s">
        <v>1349</v>
      </c>
      <c r="K775" s="66" t="s">
        <v>30</v>
      </c>
      <c r="M775" s="3">
        <v>75</v>
      </c>
    </row>
    <row r="776" customHeight="1" spans="1:13">
      <c r="A776" s="162">
        <f t="shared" si="54"/>
        <v>12411</v>
      </c>
      <c r="B776" s="3"/>
      <c r="C776" s="3"/>
      <c r="D776" s="91" t="s">
        <v>66</v>
      </c>
      <c r="E776" s="91" t="s">
        <v>1550</v>
      </c>
      <c r="F776" s="59">
        <v>2021</v>
      </c>
      <c r="G776" s="59" t="s">
        <v>119</v>
      </c>
      <c r="H776" s="59" t="s">
        <v>946</v>
      </c>
      <c r="I776" s="59">
        <v>255</v>
      </c>
      <c r="J776" s="59" t="s">
        <v>1551</v>
      </c>
      <c r="K776" s="59" t="s">
        <v>68</v>
      </c>
      <c r="M776" s="3">
        <v>75</v>
      </c>
    </row>
    <row r="777" customHeight="1" spans="1:13">
      <c r="A777" s="162">
        <f t="shared" si="54"/>
        <v>12412</v>
      </c>
      <c r="B777" s="3"/>
      <c r="C777" s="3"/>
      <c r="D777" s="91" t="s">
        <v>66</v>
      </c>
      <c r="E777" s="91" t="s">
        <v>1552</v>
      </c>
      <c r="F777" s="59">
        <v>2021</v>
      </c>
      <c r="G777" s="59" t="s">
        <v>119</v>
      </c>
      <c r="H777" s="59" t="s">
        <v>1553</v>
      </c>
      <c r="I777" s="59">
        <v>254</v>
      </c>
      <c r="J777" s="59" t="s">
        <v>1075</v>
      </c>
      <c r="K777" s="59" t="s">
        <v>244</v>
      </c>
      <c r="M777" s="3">
        <v>75</v>
      </c>
    </row>
    <row r="778" customHeight="1" spans="1:13">
      <c r="A778" s="162">
        <f t="shared" si="54"/>
        <v>12413</v>
      </c>
      <c r="B778" s="3"/>
      <c r="C778" s="3"/>
      <c r="D778" s="91" t="s">
        <v>21</v>
      </c>
      <c r="E778" s="91" t="s">
        <v>1554</v>
      </c>
      <c r="F778" s="3">
        <v>2012</v>
      </c>
      <c r="G778" s="3" t="s">
        <v>1555</v>
      </c>
      <c r="H778" s="3" t="s">
        <v>1081</v>
      </c>
      <c r="I778" s="3">
        <v>138</v>
      </c>
      <c r="K778" s="3" t="s">
        <v>25</v>
      </c>
      <c r="M778" s="3">
        <v>75</v>
      </c>
    </row>
    <row r="779" customHeight="1" spans="1:13">
      <c r="A779" s="162">
        <f t="shared" si="54"/>
        <v>12414</v>
      </c>
      <c r="B779" s="3"/>
      <c r="C779" s="3"/>
      <c r="D779" s="91" t="s">
        <v>161</v>
      </c>
      <c r="E779" s="91" t="s">
        <v>1556</v>
      </c>
      <c r="F779" s="3">
        <v>2018</v>
      </c>
      <c r="G779" s="3" t="s">
        <v>65</v>
      </c>
      <c r="H779" s="3" t="s">
        <v>1087</v>
      </c>
      <c r="I779" s="3">
        <v>317</v>
      </c>
      <c r="J779" s="3" t="s">
        <v>1096</v>
      </c>
      <c r="K779" s="3" t="s">
        <v>25</v>
      </c>
      <c r="M779" s="3">
        <v>75</v>
      </c>
    </row>
    <row r="780" customHeight="1" spans="1:13">
      <c r="A780" s="162">
        <f t="shared" si="54"/>
        <v>12415</v>
      </c>
      <c r="B780" s="3"/>
      <c r="C780" s="3"/>
      <c r="D780" s="91" t="s">
        <v>21</v>
      </c>
      <c r="E780" s="91" t="s">
        <v>1557</v>
      </c>
      <c r="F780" s="3">
        <v>2019</v>
      </c>
      <c r="G780" s="3" t="s">
        <v>65</v>
      </c>
      <c r="H780" s="3" t="s">
        <v>1201</v>
      </c>
      <c r="I780" s="3">
        <v>302</v>
      </c>
      <c r="J780" s="3" t="s">
        <v>953</v>
      </c>
      <c r="K780" s="3" t="s">
        <v>30</v>
      </c>
      <c r="M780" s="3">
        <v>75</v>
      </c>
    </row>
    <row r="781" customHeight="1" spans="1:13">
      <c r="A781" s="162">
        <f t="shared" si="54"/>
        <v>12416</v>
      </c>
      <c r="B781" s="3"/>
      <c r="C781" s="3"/>
      <c r="D781" s="91" t="s">
        <v>21</v>
      </c>
      <c r="E781" s="91" t="s">
        <v>1558</v>
      </c>
      <c r="F781" s="3">
        <v>2020</v>
      </c>
      <c r="G781" s="3" t="s">
        <v>1161</v>
      </c>
      <c r="H781" s="3" t="s">
        <v>847</v>
      </c>
      <c r="I781" s="3">
        <v>297</v>
      </c>
      <c r="J781" s="3" t="s">
        <v>1559</v>
      </c>
      <c r="K781" s="3" t="s">
        <v>30</v>
      </c>
      <c r="M781" s="3">
        <v>75</v>
      </c>
    </row>
    <row r="782" customHeight="1" spans="1:13">
      <c r="A782" s="162" t="e">
        <f>'Drop 1 BBALL'!A289+1</f>
        <v>#VALUE!</v>
      </c>
      <c r="B782" s="3"/>
      <c r="C782" s="3"/>
      <c r="D782" s="91" t="s">
        <v>21</v>
      </c>
      <c r="E782" s="91" t="s">
        <v>1560</v>
      </c>
      <c r="F782" s="3">
        <v>2020</v>
      </c>
      <c r="G782" s="3" t="s">
        <v>905</v>
      </c>
      <c r="H782" s="3" t="s">
        <v>1561</v>
      </c>
      <c r="I782" s="3">
        <v>18</v>
      </c>
      <c r="J782" s="3" t="s">
        <v>1562</v>
      </c>
      <c r="K782" s="3" t="s">
        <v>30</v>
      </c>
      <c r="M782" s="3">
        <v>75</v>
      </c>
    </row>
    <row r="783" customHeight="1" spans="1:13">
      <c r="A783" s="162" t="e">
        <f t="shared" ref="A783:A786" si="55">A782+1</f>
        <v>#VALUE!</v>
      </c>
      <c r="B783" s="140"/>
      <c r="C783" s="140"/>
      <c r="D783" s="144" t="s">
        <v>21</v>
      </c>
      <c r="E783" s="144" t="s">
        <v>1563</v>
      </c>
      <c r="F783" s="140">
        <v>2020</v>
      </c>
      <c r="G783" s="140" t="s">
        <v>65</v>
      </c>
      <c r="H783" s="140" t="s">
        <v>859</v>
      </c>
      <c r="I783" s="140">
        <v>313</v>
      </c>
      <c r="J783" s="140" t="s">
        <v>1096</v>
      </c>
      <c r="K783" s="140" t="s">
        <v>30</v>
      </c>
      <c r="M783" s="3">
        <v>75</v>
      </c>
    </row>
    <row r="784" customHeight="1" spans="1:13">
      <c r="A784" s="162" t="e">
        <f t="shared" si="55"/>
        <v>#VALUE!</v>
      </c>
      <c r="B784" s="3"/>
      <c r="C784" s="3"/>
      <c r="D784" s="91" t="s">
        <v>66</v>
      </c>
      <c r="E784" s="3">
        <v>1364528</v>
      </c>
      <c r="F784" s="3">
        <v>2020</v>
      </c>
      <c r="G784" s="3" t="s">
        <v>954</v>
      </c>
      <c r="H784" s="3" t="s">
        <v>895</v>
      </c>
      <c r="K784" s="3" t="s">
        <v>68</v>
      </c>
      <c r="M784" s="3">
        <v>75</v>
      </c>
    </row>
    <row r="785" customHeight="1" spans="1:13">
      <c r="A785" s="162" t="e">
        <f t="shared" si="55"/>
        <v>#VALUE!</v>
      </c>
      <c r="B785" s="3"/>
      <c r="C785" s="3"/>
      <c r="D785" s="91" t="s">
        <v>66</v>
      </c>
      <c r="E785" s="3">
        <v>6873658</v>
      </c>
      <c r="F785" s="3">
        <v>2020</v>
      </c>
      <c r="G785" s="3" t="s">
        <v>954</v>
      </c>
      <c r="H785" s="3" t="s">
        <v>880</v>
      </c>
      <c r="K785" s="3" t="s">
        <v>68</v>
      </c>
      <c r="M785" s="3">
        <v>75</v>
      </c>
    </row>
    <row r="786" customHeight="1" spans="1:13">
      <c r="A786" s="162" t="e">
        <f t="shared" si="55"/>
        <v>#VALUE!</v>
      </c>
      <c r="B786" s="3"/>
      <c r="C786" s="3"/>
      <c r="D786" s="91" t="s">
        <v>66</v>
      </c>
      <c r="E786" s="3">
        <v>2788441</v>
      </c>
      <c r="F786" s="3">
        <v>2020</v>
      </c>
      <c r="G786" s="3" t="s">
        <v>954</v>
      </c>
      <c r="H786" s="3" t="s">
        <v>880</v>
      </c>
      <c r="J786" s="3" t="s">
        <v>898</v>
      </c>
      <c r="K786" s="3" t="s">
        <v>467</v>
      </c>
      <c r="M786" s="3">
        <v>75</v>
      </c>
    </row>
    <row r="787" customHeight="1" spans="1:13">
      <c r="A787" s="162">
        <f>'Drop 1 TCG'!A5+1</f>
        <v>12419</v>
      </c>
      <c r="D787" s="91" t="s">
        <v>66</v>
      </c>
      <c r="E787" s="3">
        <v>5544810</v>
      </c>
      <c r="F787" s="3">
        <v>2020</v>
      </c>
      <c r="G787" s="3" t="s">
        <v>954</v>
      </c>
      <c r="H787" s="3" t="s">
        <v>880</v>
      </c>
      <c r="J787" s="3" t="s">
        <v>955</v>
      </c>
      <c r="K787" s="3" t="s">
        <v>68</v>
      </c>
      <c r="M787" s="3">
        <v>75</v>
      </c>
    </row>
    <row r="788" customHeight="1" spans="1:13">
      <c r="A788" s="162">
        <f t="shared" ref="A788:A789" si="56">A787+1</f>
        <v>12420</v>
      </c>
      <c r="D788" s="91" t="s">
        <v>66</v>
      </c>
      <c r="E788" s="140">
        <v>6183512</v>
      </c>
      <c r="F788" s="140">
        <v>2020</v>
      </c>
      <c r="G788" s="140" t="s">
        <v>884</v>
      </c>
      <c r="H788" s="140" t="s">
        <v>895</v>
      </c>
      <c r="I788" s="140">
        <v>261</v>
      </c>
      <c r="J788" s="140" t="s">
        <v>1226</v>
      </c>
      <c r="K788" s="140" t="s">
        <v>68</v>
      </c>
      <c r="M788" s="3">
        <v>75</v>
      </c>
    </row>
    <row r="789" customHeight="1" spans="1:13">
      <c r="A789" s="162">
        <f t="shared" si="56"/>
        <v>12421</v>
      </c>
      <c r="B789" s="143"/>
      <c r="C789" s="143"/>
      <c r="D789" s="144" t="s">
        <v>21</v>
      </c>
      <c r="E789" s="144" t="s">
        <v>1564</v>
      </c>
      <c r="F789" s="140">
        <v>2020</v>
      </c>
      <c r="G789" s="140" t="s">
        <v>119</v>
      </c>
      <c r="H789" s="140" t="s">
        <v>891</v>
      </c>
      <c r="I789" s="140" t="s">
        <v>1565</v>
      </c>
      <c r="J789" s="140" t="s">
        <v>1566</v>
      </c>
      <c r="K789" s="140" t="s">
        <v>72</v>
      </c>
      <c r="M789" s="3">
        <v>75</v>
      </c>
    </row>
    <row r="790" customHeight="1" spans="1:13">
      <c r="A790" s="3">
        <v>12121</v>
      </c>
      <c r="D790" s="91" t="s">
        <v>21</v>
      </c>
      <c r="E790" s="3">
        <v>54983511</v>
      </c>
      <c r="F790" s="3">
        <v>1982</v>
      </c>
      <c r="G790" s="3" t="s">
        <v>62</v>
      </c>
      <c r="H790" s="3" t="s">
        <v>1488</v>
      </c>
      <c r="I790" s="3" t="s">
        <v>1567</v>
      </c>
      <c r="J790" s="3">
        <v>144</v>
      </c>
      <c r="K790" s="3" t="s">
        <v>72</v>
      </c>
      <c r="M790" s="3">
        <v>75</v>
      </c>
    </row>
    <row r="791" customHeight="1" spans="1:13">
      <c r="A791" s="3">
        <v>12125</v>
      </c>
      <c r="D791" s="91" t="s">
        <v>21</v>
      </c>
      <c r="E791" s="91" t="s">
        <v>1568</v>
      </c>
      <c r="F791" s="3">
        <v>1988</v>
      </c>
      <c r="G791" s="3" t="s">
        <v>62</v>
      </c>
      <c r="H791" s="3" t="s">
        <v>190</v>
      </c>
      <c r="J791" s="3">
        <v>327</v>
      </c>
      <c r="K791" s="3" t="s">
        <v>25</v>
      </c>
      <c r="M791" s="3">
        <v>75</v>
      </c>
    </row>
    <row r="792" customHeight="1" spans="1:13">
      <c r="A792" s="162">
        <f t="shared" ref="A792:A801" si="57">A791+1</f>
        <v>12126</v>
      </c>
      <c r="B792" s="3"/>
      <c r="C792" s="3"/>
      <c r="D792" s="91" t="s">
        <v>21</v>
      </c>
      <c r="E792" s="91" t="s">
        <v>1569</v>
      </c>
      <c r="F792" s="66">
        <v>2020</v>
      </c>
      <c r="G792" s="130" t="s">
        <v>1144</v>
      </c>
      <c r="H792" s="121" t="s">
        <v>895</v>
      </c>
      <c r="I792" s="66">
        <v>258</v>
      </c>
      <c r="J792" s="88"/>
      <c r="K792" s="130" t="s">
        <v>30</v>
      </c>
      <c r="M792" s="3">
        <v>80</v>
      </c>
    </row>
    <row r="793" customHeight="1" spans="1:13">
      <c r="A793" s="162">
        <f t="shared" si="57"/>
        <v>12127</v>
      </c>
      <c r="B793" s="3"/>
      <c r="C793" s="3"/>
      <c r="D793" s="91" t="s">
        <v>21</v>
      </c>
      <c r="E793" s="91" t="s">
        <v>1570</v>
      </c>
      <c r="F793" s="66">
        <v>2020</v>
      </c>
      <c r="G793" s="130" t="s">
        <v>1144</v>
      </c>
      <c r="H793" s="121" t="s">
        <v>895</v>
      </c>
      <c r="I793" s="66">
        <v>258</v>
      </c>
      <c r="J793" s="88"/>
      <c r="K793" s="130" t="s">
        <v>30</v>
      </c>
      <c r="M793" s="3">
        <v>80</v>
      </c>
    </row>
    <row r="794" customHeight="1" spans="1:13">
      <c r="A794" s="162">
        <f t="shared" si="57"/>
        <v>12128</v>
      </c>
      <c r="B794" s="3"/>
      <c r="C794" s="3"/>
      <c r="D794" s="91" t="s">
        <v>21</v>
      </c>
      <c r="E794" s="91" t="s">
        <v>1571</v>
      </c>
      <c r="F794" s="66">
        <v>2020</v>
      </c>
      <c r="G794" s="130" t="s">
        <v>876</v>
      </c>
      <c r="H794" s="121" t="s">
        <v>1572</v>
      </c>
      <c r="I794" s="3">
        <v>383</v>
      </c>
      <c r="J794" s="131" t="s">
        <v>1349</v>
      </c>
      <c r="K794" s="130" t="s">
        <v>30</v>
      </c>
      <c r="M794" s="3">
        <v>80</v>
      </c>
    </row>
    <row r="795" customHeight="1" spans="1:13">
      <c r="A795" s="162">
        <f t="shared" si="57"/>
        <v>12129</v>
      </c>
      <c r="B795" s="3"/>
      <c r="C795" s="3"/>
      <c r="D795" s="91" t="s">
        <v>21</v>
      </c>
      <c r="E795" s="91" t="s">
        <v>1573</v>
      </c>
      <c r="F795" s="66">
        <v>2020</v>
      </c>
      <c r="G795" s="130" t="s">
        <v>876</v>
      </c>
      <c r="H795" s="121" t="s">
        <v>845</v>
      </c>
      <c r="I795" s="3">
        <v>398</v>
      </c>
      <c r="J795" s="131" t="s">
        <v>889</v>
      </c>
      <c r="K795" s="130" t="s">
        <v>25</v>
      </c>
      <c r="M795" s="3">
        <v>80</v>
      </c>
    </row>
    <row r="796" customHeight="1" spans="1:13">
      <c r="A796" s="162">
        <f t="shared" si="57"/>
        <v>12130</v>
      </c>
      <c r="B796" s="3"/>
      <c r="C796" s="3"/>
      <c r="D796" s="91" t="s">
        <v>21</v>
      </c>
      <c r="E796" s="91" t="s">
        <v>1574</v>
      </c>
      <c r="F796" s="120">
        <v>2020</v>
      </c>
      <c r="G796" s="120" t="s">
        <v>786</v>
      </c>
      <c r="H796" s="120" t="s">
        <v>891</v>
      </c>
      <c r="I796" s="120">
        <v>301</v>
      </c>
      <c r="J796" s="121" t="s">
        <v>889</v>
      </c>
      <c r="K796" s="66" t="s">
        <v>30</v>
      </c>
      <c r="M796" s="3">
        <v>80</v>
      </c>
    </row>
    <row r="797" customHeight="1" spans="1:13">
      <c r="A797" s="162">
        <f t="shared" si="57"/>
        <v>12131</v>
      </c>
      <c r="B797" s="3"/>
      <c r="C797" s="3"/>
      <c r="D797" s="91" t="s">
        <v>21</v>
      </c>
      <c r="E797" s="91" t="s">
        <v>1575</v>
      </c>
      <c r="F797" s="66">
        <v>2020</v>
      </c>
      <c r="G797" s="66" t="s">
        <v>884</v>
      </c>
      <c r="H797" s="66" t="s">
        <v>845</v>
      </c>
      <c r="I797" s="66">
        <v>209</v>
      </c>
      <c r="J797" s="66" t="s">
        <v>1539</v>
      </c>
      <c r="K797" s="66" t="s">
        <v>30</v>
      </c>
      <c r="M797" s="3">
        <v>80</v>
      </c>
    </row>
    <row r="798" customHeight="1" spans="1:13">
      <c r="A798" s="162">
        <f t="shared" si="57"/>
        <v>12132</v>
      </c>
      <c r="B798" s="3"/>
      <c r="C798" s="3"/>
      <c r="D798" s="91" t="s">
        <v>21</v>
      </c>
      <c r="E798" s="91" t="s">
        <v>1576</v>
      </c>
      <c r="F798" s="3">
        <v>2019</v>
      </c>
      <c r="G798" s="3" t="s">
        <v>65</v>
      </c>
      <c r="H798" s="68" t="s">
        <v>1201</v>
      </c>
      <c r="I798" s="3">
        <v>302</v>
      </c>
      <c r="K798" s="3" t="s">
        <v>30</v>
      </c>
      <c r="M798" s="3">
        <v>80</v>
      </c>
    </row>
    <row r="799" customHeight="1" spans="1:13">
      <c r="A799" s="162">
        <f t="shared" si="57"/>
        <v>12133</v>
      </c>
      <c r="B799" s="3"/>
      <c r="C799" s="3"/>
      <c r="D799" s="91" t="s">
        <v>21</v>
      </c>
      <c r="E799" s="91" t="s">
        <v>1577</v>
      </c>
      <c r="F799" s="3">
        <v>2019</v>
      </c>
      <c r="G799" s="3" t="s">
        <v>65</v>
      </c>
      <c r="H799" s="68" t="s">
        <v>1201</v>
      </c>
      <c r="I799" s="3">
        <v>302</v>
      </c>
      <c r="K799" s="3" t="s">
        <v>30</v>
      </c>
      <c r="M799" s="3">
        <v>80</v>
      </c>
    </row>
    <row r="800" customHeight="1" spans="1:13">
      <c r="A800" s="162">
        <f t="shared" si="57"/>
        <v>12134</v>
      </c>
      <c r="B800" s="3"/>
      <c r="C800" s="3"/>
      <c r="D800" s="91" t="s">
        <v>21</v>
      </c>
      <c r="E800" s="91" t="s">
        <v>1578</v>
      </c>
      <c r="F800" s="3">
        <v>2019</v>
      </c>
      <c r="G800" s="3" t="s">
        <v>65</v>
      </c>
      <c r="H800" s="68" t="s">
        <v>1201</v>
      </c>
      <c r="I800" s="3">
        <v>302</v>
      </c>
      <c r="K800" s="3" t="s">
        <v>30</v>
      </c>
      <c r="M800" s="3">
        <v>80</v>
      </c>
    </row>
    <row r="801" customHeight="1" spans="1:13">
      <c r="A801" s="162">
        <f t="shared" si="57"/>
        <v>12135</v>
      </c>
      <c r="B801" s="3"/>
      <c r="C801" s="3"/>
      <c r="D801" s="91" t="s">
        <v>21</v>
      </c>
      <c r="E801" s="91" t="s">
        <v>1579</v>
      </c>
      <c r="F801" s="3">
        <v>2019</v>
      </c>
      <c r="G801" s="3" t="s">
        <v>65</v>
      </c>
      <c r="H801" s="68" t="s">
        <v>1201</v>
      </c>
      <c r="I801" s="3">
        <v>302</v>
      </c>
      <c r="K801" s="3" t="s">
        <v>30</v>
      </c>
      <c r="M801" s="3">
        <v>80</v>
      </c>
    </row>
    <row r="802" customHeight="1" spans="1:13">
      <c r="A802" s="162" t="e">
        <f>'Drop 1 Baseball'!A136+1</f>
        <v>#VALUE!</v>
      </c>
      <c r="B802" s="140"/>
      <c r="C802" s="140"/>
      <c r="D802" s="144" t="s">
        <v>21</v>
      </c>
      <c r="E802" s="144" t="s">
        <v>1580</v>
      </c>
      <c r="F802" s="140">
        <v>2020</v>
      </c>
      <c r="G802" s="140" t="s">
        <v>65</v>
      </c>
      <c r="H802" s="140" t="s">
        <v>895</v>
      </c>
      <c r="I802" s="140">
        <v>301</v>
      </c>
      <c r="J802" s="140" t="s">
        <v>1096</v>
      </c>
      <c r="K802" s="140" t="s">
        <v>25</v>
      </c>
      <c r="M802" s="3">
        <v>80</v>
      </c>
    </row>
    <row r="803" customHeight="1" spans="1:13">
      <c r="A803" s="162" t="e">
        <f t="shared" ref="A803:A810" si="58">A802+1</f>
        <v>#VALUE!</v>
      </c>
      <c r="D803" s="91" t="s">
        <v>161</v>
      </c>
      <c r="E803" s="3">
        <v>63695119</v>
      </c>
      <c r="F803" s="3">
        <v>2020</v>
      </c>
      <c r="G803" s="3" t="s">
        <v>119</v>
      </c>
      <c r="H803" s="3" t="s">
        <v>880</v>
      </c>
      <c r="I803" s="3">
        <v>303</v>
      </c>
      <c r="J803" s="3" t="s">
        <v>1581</v>
      </c>
      <c r="K803" s="3" t="s">
        <v>25</v>
      </c>
      <c r="M803" s="3">
        <v>80</v>
      </c>
    </row>
    <row r="804" customHeight="1" spans="1:13">
      <c r="A804" s="162" t="e">
        <f t="shared" si="58"/>
        <v>#VALUE!</v>
      </c>
      <c r="B804" s="3"/>
      <c r="C804" s="3"/>
      <c r="D804" s="91" t="s">
        <v>21</v>
      </c>
      <c r="E804" s="91" t="s">
        <v>1583</v>
      </c>
      <c r="F804" s="66">
        <v>2020</v>
      </c>
      <c r="G804" s="130" t="s">
        <v>876</v>
      </c>
      <c r="H804" s="121" t="s">
        <v>1584</v>
      </c>
      <c r="I804" s="3">
        <v>120</v>
      </c>
      <c r="J804" s="131" t="s">
        <v>889</v>
      </c>
      <c r="K804" s="130" t="s">
        <v>30</v>
      </c>
      <c r="M804" s="3">
        <v>85</v>
      </c>
    </row>
    <row r="805" customHeight="1" spans="1:13">
      <c r="A805" s="162" t="e">
        <f t="shared" si="58"/>
        <v>#VALUE!</v>
      </c>
      <c r="B805" s="3"/>
      <c r="C805" s="3"/>
      <c r="D805" s="91" t="s">
        <v>21</v>
      </c>
      <c r="E805" s="91" t="s">
        <v>1585</v>
      </c>
      <c r="F805" s="59">
        <v>2020</v>
      </c>
      <c r="G805" s="59" t="s">
        <v>119</v>
      </c>
      <c r="H805" s="59" t="s">
        <v>950</v>
      </c>
      <c r="I805" s="59">
        <v>302</v>
      </c>
      <c r="J805" s="60"/>
      <c r="K805" s="59" t="s">
        <v>30</v>
      </c>
      <c r="M805" s="3">
        <v>85</v>
      </c>
    </row>
    <row r="806" customHeight="1" spans="1:13">
      <c r="A806" s="162" t="e">
        <f t="shared" si="58"/>
        <v>#VALUE!</v>
      </c>
      <c r="B806" s="3"/>
      <c r="C806" s="3"/>
      <c r="D806" s="91" t="s">
        <v>21</v>
      </c>
      <c r="E806" s="91" t="s">
        <v>1586</v>
      </c>
      <c r="F806" s="66">
        <v>2020</v>
      </c>
      <c r="G806" s="66" t="s">
        <v>786</v>
      </c>
      <c r="H806" s="66" t="s">
        <v>895</v>
      </c>
      <c r="I806" s="66">
        <v>1</v>
      </c>
      <c r="J806" s="66" t="s">
        <v>901</v>
      </c>
      <c r="K806" s="66" t="s">
        <v>30</v>
      </c>
      <c r="M806" s="3">
        <v>90</v>
      </c>
    </row>
    <row r="807" customHeight="1" spans="1:13">
      <c r="A807" s="162" t="e">
        <f t="shared" si="58"/>
        <v>#VALUE!</v>
      </c>
      <c r="B807" s="3"/>
      <c r="C807" s="3"/>
      <c r="D807" s="91" t="s">
        <v>21</v>
      </c>
      <c r="E807" s="91" t="s">
        <v>1587</v>
      </c>
      <c r="F807" s="66">
        <v>2020</v>
      </c>
      <c r="G807" s="130" t="s">
        <v>1042</v>
      </c>
      <c r="H807" s="121" t="s">
        <v>895</v>
      </c>
      <c r="I807" s="66">
        <v>158</v>
      </c>
      <c r="J807" s="88"/>
      <c r="K807" s="130" t="s">
        <v>30</v>
      </c>
      <c r="M807" s="3">
        <v>90</v>
      </c>
    </row>
    <row r="808" customHeight="1" spans="1:13">
      <c r="A808" s="162" t="e">
        <f t="shared" si="58"/>
        <v>#VALUE!</v>
      </c>
      <c r="B808" s="3"/>
      <c r="C808" s="3"/>
      <c r="D808" s="91" t="s">
        <v>21</v>
      </c>
      <c r="E808" s="91" t="s">
        <v>1588</v>
      </c>
      <c r="F808" s="66">
        <v>2020</v>
      </c>
      <c r="G808" s="130" t="s">
        <v>1042</v>
      </c>
      <c r="H808" s="121" t="s">
        <v>895</v>
      </c>
      <c r="I808" s="66">
        <v>158</v>
      </c>
      <c r="J808" s="88"/>
      <c r="K808" s="130" t="s">
        <v>30</v>
      </c>
      <c r="M808" s="3">
        <v>90</v>
      </c>
    </row>
    <row r="809" customHeight="1" spans="1:13">
      <c r="A809" s="162" t="e">
        <f t="shared" si="58"/>
        <v>#VALUE!</v>
      </c>
      <c r="B809" s="3"/>
      <c r="C809" s="3"/>
      <c r="D809" s="91" t="s">
        <v>21</v>
      </c>
      <c r="E809" s="91" t="s">
        <v>1589</v>
      </c>
      <c r="F809" s="59">
        <v>2020</v>
      </c>
      <c r="G809" s="59" t="s">
        <v>884</v>
      </c>
      <c r="H809" s="59" t="s">
        <v>1390</v>
      </c>
      <c r="I809" s="59">
        <v>209</v>
      </c>
      <c r="J809" s="59" t="s">
        <v>1503</v>
      </c>
      <c r="K809" s="59" t="s">
        <v>30</v>
      </c>
      <c r="M809" s="3">
        <v>90</v>
      </c>
    </row>
    <row r="810" customHeight="1" spans="1:13">
      <c r="A810" s="162" t="e">
        <f t="shared" si="58"/>
        <v>#VALUE!</v>
      </c>
      <c r="B810" s="3"/>
      <c r="C810" s="3"/>
      <c r="D810" s="91" t="s">
        <v>21</v>
      </c>
      <c r="E810" s="91" t="s">
        <v>1590</v>
      </c>
      <c r="F810" s="3">
        <v>2020</v>
      </c>
      <c r="G810" s="3" t="s">
        <v>1591</v>
      </c>
      <c r="H810" s="3" t="s">
        <v>1060</v>
      </c>
      <c r="I810" s="3">
        <v>84</v>
      </c>
      <c r="K810" s="3" t="s">
        <v>30</v>
      </c>
      <c r="M810" s="3">
        <v>90</v>
      </c>
    </row>
    <row r="811" customHeight="1" spans="1:13">
      <c r="A811" s="162">
        <f>'Drop 1 Baseball'!A174+1</f>
        <v>11737</v>
      </c>
      <c r="D811" s="91" t="s">
        <v>161</v>
      </c>
      <c r="E811" s="3">
        <v>63695117</v>
      </c>
      <c r="F811" s="3">
        <v>2020</v>
      </c>
      <c r="G811" s="3" t="s">
        <v>786</v>
      </c>
      <c r="H811" s="3" t="s">
        <v>895</v>
      </c>
      <c r="I811" s="3">
        <v>307</v>
      </c>
      <c r="K811" s="3" t="s">
        <v>25</v>
      </c>
      <c r="M811" s="3">
        <v>90</v>
      </c>
    </row>
    <row r="812" customHeight="1" spans="1:13">
      <c r="A812" s="3">
        <v>12107</v>
      </c>
      <c r="D812" s="91" t="s">
        <v>21</v>
      </c>
      <c r="E812" s="91" t="s">
        <v>1592</v>
      </c>
      <c r="F812" s="3">
        <v>1988</v>
      </c>
      <c r="G812" s="3" t="s">
        <v>62</v>
      </c>
      <c r="H812" s="3" t="s">
        <v>986</v>
      </c>
      <c r="I812" s="3"/>
      <c r="J812" s="3">
        <v>23</v>
      </c>
      <c r="K812" s="3" t="s">
        <v>30</v>
      </c>
      <c r="M812" s="3">
        <v>90</v>
      </c>
    </row>
    <row r="813" customHeight="1" spans="1:13">
      <c r="A813" s="3">
        <v>12124</v>
      </c>
      <c r="D813" s="91" t="s">
        <v>66</v>
      </c>
      <c r="E813" s="91" t="s">
        <v>1593</v>
      </c>
      <c r="F813" s="3">
        <v>1989</v>
      </c>
      <c r="G813" s="3" t="s">
        <v>90</v>
      </c>
      <c r="H813" s="3" t="s">
        <v>1268</v>
      </c>
      <c r="J813" s="3">
        <v>257</v>
      </c>
      <c r="K813" s="3" t="s">
        <v>467</v>
      </c>
      <c r="M813" s="3">
        <v>90</v>
      </c>
    </row>
    <row r="814" customHeight="1" spans="1:13">
      <c r="A814" s="162">
        <f t="shared" ref="A814:A815" si="59">A813+1</f>
        <v>12125</v>
      </c>
      <c r="B814" s="3"/>
      <c r="C814" s="3"/>
      <c r="D814" s="91" t="s">
        <v>21</v>
      </c>
      <c r="E814" s="91" t="s">
        <v>1594</v>
      </c>
      <c r="F814" s="63">
        <v>2020</v>
      </c>
      <c r="G814" s="63" t="s">
        <v>884</v>
      </c>
      <c r="H814" s="63" t="s">
        <v>893</v>
      </c>
      <c r="I814" s="63">
        <v>261</v>
      </c>
      <c r="J814" s="63" t="s">
        <v>105</v>
      </c>
      <c r="K814" s="63" t="s">
        <v>30</v>
      </c>
      <c r="M814" s="3">
        <v>100</v>
      </c>
    </row>
    <row r="815" customHeight="1" spans="1:13">
      <c r="A815" s="162">
        <f t="shared" si="59"/>
        <v>12126</v>
      </c>
      <c r="B815" s="3"/>
      <c r="C815" s="3"/>
      <c r="D815" s="91" t="s">
        <v>66</v>
      </c>
      <c r="E815" s="91" t="s">
        <v>1595</v>
      </c>
      <c r="F815" s="3">
        <v>2020</v>
      </c>
      <c r="G815" s="3" t="s">
        <v>905</v>
      </c>
      <c r="H815" s="3" t="s">
        <v>950</v>
      </c>
      <c r="I815" s="3">
        <v>339</v>
      </c>
      <c r="K815" s="3" t="s">
        <v>68</v>
      </c>
      <c r="M815" s="3">
        <v>100</v>
      </c>
    </row>
    <row r="816" customHeight="1" spans="1:13">
      <c r="A816" s="162" t="e">
        <f>'Drop 1 BBALL'!A282+1</f>
        <v>#VALUE!</v>
      </c>
      <c r="B816" s="3"/>
      <c r="C816" s="3"/>
      <c r="D816" s="91" t="s">
        <v>21</v>
      </c>
      <c r="E816" s="91" t="s">
        <v>1596</v>
      </c>
      <c r="F816" s="3">
        <v>2020</v>
      </c>
      <c r="G816" s="3" t="s">
        <v>1161</v>
      </c>
      <c r="H816" s="3" t="s">
        <v>880</v>
      </c>
      <c r="I816" s="3">
        <v>204</v>
      </c>
      <c r="K816" s="3" t="s">
        <v>30</v>
      </c>
      <c r="M816" s="3">
        <v>100</v>
      </c>
    </row>
    <row r="817" customHeight="1" spans="1:13">
      <c r="A817" s="162" t="e">
        <f t="shared" ref="A817:A829" si="60">A816+1</f>
        <v>#VALUE!</v>
      </c>
      <c r="B817" s="3"/>
      <c r="C817" s="3"/>
      <c r="D817" s="91" t="s">
        <v>21</v>
      </c>
      <c r="E817" s="233" t="s">
        <v>1597</v>
      </c>
      <c r="F817" s="3">
        <v>2020</v>
      </c>
      <c r="G817" s="3" t="s">
        <v>905</v>
      </c>
      <c r="H817" s="3" t="s">
        <v>927</v>
      </c>
      <c r="I817" s="3">
        <v>332</v>
      </c>
      <c r="K817" s="3" t="s">
        <v>30</v>
      </c>
      <c r="M817" s="3">
        <v>100</v>
      </c>
    </row>
    <row r="818" customHeight="1" spans="1:13">
      <c r="A818" s="162" t="e">
        <f t="shared" si="60"/>
        <v>#VALUE!</v>
      </c>
      <c r="B818" s="140"/>
      <c r="C818" s="140"/>
      <c r="D818" s="144" t="s">
        <v>21</v>
      </c>
      <c r="E818" s="144" t="s">
        <v>1598</v>
      </c>
      <c r="F818" s="140">
        <v>2020</v>
      </c>
      <c r="G818" s="140" t="s">
        <v>65</v>
      </c>
      <c r="H818" s="140" t="s">
        <v>859</v>
      </c>
      <c r="I818" s="140">
        <v>313</v>
      </c>
      <c r="J818" s="140" t="s">
        <v>1599</v>
      </c>
      <c r="K818" s="140" t="s">
        <v>25</v>
      </c>
      <c r="M818" s="3">
        <v>100</v>
      </c>
    </row>
    <row r="819" customHeight="1" spans="1:13">
      <c r="A819" s="162" t="e">
        <f t="shared" si="60"/>
        <v>#VALUE!</v>
      </c>
      <c r="D819" s="91" t="s">
        <v>21</v>
      </c>
      <c r="E819" s="91" t="s">
        <v>1600</v>
      </c>
      <c r="F819" s="3">
        <v>2020</v>
      </c>
      <c r="G819" s="3" t="s">
        <v>1099</v>
      </c>
      <c r="H819" s="3" t="s">
        <v>880</v>
      </c>
      <c r="I819" s="3">
        <v>7</v>
      </c>
      <c r="J819" s="3" t="s">
        <v>1601</v>
      </c>
      <c r="K819" s="3" t="s">
        <v>30</v>
      </c>
      <c r="M819" s="3">
        <v>100</v>
      </c>
    </row>
    <row r="820" customHeight="1" spans="1:13">
      <c r="A820" s="162" t="e">
        <f t="shared" si="60"/>
        <v>#VALUE!</v>
      </c>
      <c r="D820" s="91" t="s">
        <v>21</v>
      </c>
      <c r="E820" s="91" t="s">
        <v>1602</v>
      </c>
      <c r="F820" s="3">
        <v>2018</v>
      </c>
      <c r="G820" s="3" t="s">
        <v>786</v>
      </c>
      <c r="H820" s="3" t="s">
        <v>1087</v>
      </c>
      <c r="I820" s="3">
        <v>212</v>
      </c>
      <c r="J820" s="3"/>
      <c r="K820" s="3" t="s">
        <v>25</v>
      </c>
      <c r="M820" s="3">
        <v>100</v>
      </c>
    </row>
    <row r="821" customHeight="1" spans="1:13">
      <c r="A821" s="3" t="e">
        <f t="shared" si="60"/>
        <v>#VALUE!</v>
      </c>
      <c r="D821" s="91" t="s">
        <v>21</v>
      </c>
      <c r="E821" s="91" t="s">
        <v>1603</v>
      </c>
      <c r="F821" s="3">
        <v>1989</v>
      </c>
      <c r="G821" s="3" t="s">
        <v>996</v>
      </c>
      <c r="H821" s="3" t="s">
        <v>997</v>
      </c>
      <c r="I821" s="3">
        <v>486</v>
      </c>
      <c r="J821" s="3" t="s">
        <v>105</v>
      </c>
      <c r="K821" s="3" t="s">
        <v>30</v>
      </c>
      <c r="M821" s="3">
        <v>100</v>
      </c>
    </row>
    <row r="822" customHeight="1" spans="1:13">
      <c r="A822" s="3" t="e">
        <f t="shared" si="60"/>
        <v>#VALUE!</v>
      </c>
      <c r="D822" s="91" t="s">
        <v>21</v>
      </c>
      <c r="E822" s="91" t="s">
        <v>1604</v>
      </c>
      <c r="F822" s="3">
        <v>1989</v>
      </c>
      <c r="G822" s="3" t="s">
        <v>996</v>
      </c>
      <c r="H822" s="3" t="s">
        <v>997</v>
      </c>
      <c r="I822" s="3">
        <v>486</v>
      </c>
      <c r="J822" s="3" t="s">
        <v>105</v>
      </c>
      <c r="K822" s="3" t="s">
        <v>30</v>
      </c>
      <c r="M822" s="3">
        <v>100</v>
      </c>
    </row>
    <row r="823" customHeight="1" spans="1:13">
      <c r="A823" s="3" t="e">
        <f t="shared" si="60"/>
        <v>#VALUE!</v>
      </c>
      <c r="D823" s="91" t="s">
        <v>21</v>
      </c>
      <c r="E823" s="91" t="s">
        <v>1605</v>
      </c>
      <c r="F823" s="3">
        <v>1989</v>
      </c>
      <c r="G823" s="3" t="s">
        <v>996</v>
      </c>
      <c r="H823" s="3" t="s">
        <v>997</v>
      </c>
      <c r="I823" s="3">
        <v>486</v>
      </c>
      <c r="J823" s="3" t="s">
        <v>105</v>
      </c>
      <c r="K823" s="3" t="s">
        <v>30</v>
      </c>
      <c r="M823" s="3">
        <v>100</v>
      </c>
    </row>
    <row r="824" customHeight="1" spans="1:13">
      <c r="A824" s="3" t="e">
        <f t="shared" si="60"/>
        <v>#VALUE!</v>
      </c>
      <c r="D824" s="91" t="s">
        <v>21</v>
      </c>
      <c r="E824" s="91" t="s">
        <v>1606</v>
      </c>
      <c r="F824" s="3">
        <v>1989</v>
      </c>
      <c r="G824" s="3" t="s">
        <v>996</v>
      </c>
      <c r="H824" s="3" t="s">
        <v>997</v>
      </c>
      <c r="I824" s="3">
        <v>486</v>
      </c>
      <c r="J824" s="3" t="s">
        <v>105</v>
      </c>
      <c r="K824" s="3" t="s">
        <v>30</v>
      </c>
      <c r="M824" s="3">
        <v>100</v>
      </c>
    </row>
    <row r="825" customHeight="1" spans="1:13">
      <c r="A825" s="3" t="e">
        <f t="shared" si="60"/>
        <v>#VALUE!</v>
      </c>
      <c r="D825" s="91" t="s">
        <v>21</v>
      </c>
      <c r="E825" s="91" t="s">
        <v>1607</v>
      </c>
      <c r="F825" s="3">
        <v>1989</v>
      </c>
      <c r="G825" s="3" t="s">
        <v>996</v>
      </c>
      <c r="H825" s="3" t="s">
        <v>997</v>
      </c>
      <c r="I825" s="3">
        <v>486</v>
      </c>
      <c r="J825" s="3" t="s">
        <v>105</v>
      </c>
      <c r="K825" s="3" t="s">
        <v>30</v>
      </c>
      <c r="M825" s="3">
        <v>100</v>
      </c>
    </row>
    <row r="826" customHeight="1" spans="1:13">
      <c r="A826" s="3" t="e">
        <f t="shared" si="60"/>
        <v>#VALUE!</v>
      </c>
      <c r="D826" s="91" t="s">
        <v>21</v>
      </c>
      <c r="E826" s="91" t="s">
        <v>1608</v>
      </c>
      <c r="F826" s="3">
        <v>1989</v>
      </c>
      <c r="G826" s="3" t="s">
        <v>996</v>
      </c>
      <c r="H826" s="3" t="s">
        <v>997</v>
      </c>
      <c r="I826" s="3">
        <v>486</v>
      </c>
      <c r="J826" s="3" t="s">
        <v>105</v>
      </c>
      <c r="K826" s="3" t="s">
        <v>30</v>
      </c>
      <c r="M826" s="3">
        <v>100</v>
      </c>
    </row>
    <row r="827" customHeight="1" spans="1:13">
      <c r="A827" s="3" t="e">
        <f t="shared" si="60"/>
        <v>#VALUE!</v>
      </c>
      <c r="D827" s="91" t="s">
        <v>21</v>
      </c>
      <c r="E827" s="91" t="s">
        <v>1609</v>
      </c>
      <c r="F827" s="3">
        <v>1989</v>
      </c>
      <c r="G827" s="3" t="s">
        <v>996</v>
      </c>
      <c r="H827" s="3" t="s">
        <v>997</v>
      </c>
      <c r="I827" s="3">
        <v>486</v>
      </c>
      <c r="J827" s="3" t="s">
        <v>105</v>
      </c>
      <c r="K827" s="3" t="s">
        <v>30</v>
      </c>
      <c r="M827" s="3">
        <v>100</v>
      </c>
    </row>
    <row r="828" customHeight="1" spans="1:13">
      <c r="A828" s="3" t="e">
        <f t="shared" si="60"/>
        <v>#VALUE!</v>
      </c>
      <c r="D828" s="91" t="s">
        <v>21</v>
      </c>
      <c r="E828" s="91" t="s">
        <v>1610</v>
      </c>
      <c r="F828" s="3">
        <v>1989</v>
      </c>
      <c r="G828" s="3" t="s">
        <v>996</v>
      </c>
      <c r="H828" s="3" t="s">
        <v>997</v>
      </c>
      <c r="I828" s="3">
        <v>486</v>
      </c>
      <c r="J828" s="3" t="s">
        <v>105</v>
      </c>
      <c r="K828" s="3" t="s">
        <v>30</v>
      </c>
      <c r="M828" s="3">
        <v>100</v>
      </c>
    </row>
    <row r="829" customHeight="1" spans="1:13">
      <c r="A829" s="3" t="e">
        <f t="shared" si="60"/>
        <v>#VALUE!</v>
      </c>
      <c r="D829" s="91" t="s">
        <v>21</v>
      </c>
      <c r="E829" s="91" t="s">
        <v>1611</v>
      </c>
      <c r="F829" s="3">
        <v>1989</v>
      </c>
      <c r="G829" s="3" t="s">
        <v>996</v>
      </c>
      <c r="H829" s="3" t="s">
        <v>997</v>
      </c>
      <c r="I829" s="3">
        <v>486</v>
      </c>
      <c r="J829" s="3" t="s">
        <v>105</v>
      </c>
      <c r="K829" s="3" t="s">
        <v>30</v>
      </c>
      <c r="M829" s="3">
        <v>100</v>
      </c>
    </row>
    <row r="830" customHeight="1" spans="1:13">
      <c r="A830" s="3" t="s">
        <v>2854</v>
      </c>
      <c r="D830" s="91" t="s">
        <v>21</v>
      </c>
      <c r="E830" s="91" t="s">
        <v>1612</v>
      </c>
      <c r="F830" s="3">
        <v>2019</v>
      </c>
      <c r="G830" s="3" t="s">
        <v>305</v>
      </c>
      <c r="H830" s="3" t="s">
        <v>1092</v>
      </c>
      <c r="I830" s="3">
        <v>163</v>
      </c>
      <c r="J830" s="3" t="s">
        <v>1613</v>
      </c>
      <c r="K830" s="3" t="s">
        <v>25</v>
      </c>
      <c r="M830" s="3">
        <v>100</v>
      </c>
    </row>
    <row r="831" customHeight="1" spans="1:13">
      <c r="A831" s="3" t="s">
        <v>2854</v>
      </c>
      <c r="D831" s="163"/>
      <c r="E831" s="91" t="s">
        <v>1614</v>
      </c>
      <c r="F831" s="3">
        <v>1985</v>
      </c>
      <c r="G831" s="3" t="s">
        <v>1615</v>
      </c>
      <c r="H831" s="3" t="s">
        <v>1616</v>
      </c>
      <c r="I831" s="3">
        <v>86</v>
      </c>
      <c r="J831" s="3" t="s">
        <v>105</v>
      </c>
      <c r="K831" s="3" t="s">
        <v>25</v>
      </c>
      <c r="M831" s="3">
        <v>100</v>
      </c>
    </row>
    <row r="832" customHeight="1" spans="1:13">
      <c r="A832" s="162" t="e">
        <f t="shared" ref="A832:A837" si="61">A831+1</f>
        <v>#VALUE!</v>
      </c>
      <c r="B832" s="3"/>
      <c r="C832" s="3"/>
      <c r="D832" s="91" t="s">
        <v>21</v>
      </c>
      <c r="E832" s="91" t="s">
        <v>1617</v>
      </c>
      <c r="F832" s="33">
        <v>2020</v>
      </c>
      <c r="G832" s="33" t="s">
        <v>853</v>
      </c>
      <c r="H832" s="33" t="s">
        <v>1546</v>
      </c>
      <c r="I832" s="33">
        <v>298</v>
      </c>
      <c r="J832" s="33" t="s">
        <v>857</v>
      </c>
      <c r="K832" s="33" t="s">
        <v>30</v>
      </c>
      <c r="M832" s="3">
        <v>115</v>
      </c>
    </row>
    <row r="833" customHeight="1" spans="1:13">
      <c r="A833" s="162" t="e">
        <f t="shared" si="61"/>
        <v>#VALUE!</v>
      </c>
      <c r="B833" s="3"/>
      <c r="C833" s="3"/>
      <c r="D833" s="91" t="s">
        <v>21</v>
      </c>
      <c r="E833" s="91" t="s">
        <v>1618</v>
      </c>
      <c r="F833" s="3">
        <v>2020</v>
      </c>
      <c r="G833" s="3" t="s">
        <v>905</v>
      </c>
      <c r="H833" s="3" t="s">
        <v>1561</v>
      </c>
      <c r="I833" s="3">
        <v>13</v>
      </c>
      <c r="J833" s="3" t="s">
        <v>1619</v>
      </c>
      <c r="K833" s="3" t="s">
        <v>30</v>
      </c>
      <c r="M833" s="3">
        <v>120</v>
      </c>
    </row>
    <row r="834" customHeight="1" spans="1:13">
      <c r="A834" s="162" t="e">
        <f t="shared" si="61"/>
        <v>#VALUE!</v>
      </c>
      <c r="B834" s="3"/>
      <c r="C834" s="3"/>
      <c r="D834" s="91" t="s">
        <v>21</v>
      </c>
      <c r="E834" s="91" t="s">
        <v>1620</v>
      </c>
      <c r="F834" s="3">
        <v>2020</v>
      </c>
      <c r="G834" s="3" t="s">
        <v>1621</v>
      </c>
      <c r="H834" s="3" t="s">
        <v>1060</v>
      </c>
      <c r="I834" s="3">
        <v>35</v>
      </c>
      <c r="J834" s="3" t="s">
        <v>1622</v>
      </c>
      <c r="K834" s="3" t="s">
        <v>30</v>
      </c>
      <c r="M834" s="3">
        <v>120</v>
      </c>
    </row>
    <row r="835" customHeight="1" spans="1:13">
      <c r="A835" s="162" t="e">
        <f t="shared" si="61"/>
        <v>#VALUE!</v>
      </c>
      <c r="B835" s="3"/>
      <c r="C835" s="3"/>
      <c r="D835" s="91" t="s">
        <v>21</v>
      </c>
      <c r="E835" s="91" t="s">
        <v>1623</v>
      </c>
      <c r="F835" s="3">
        <v>2020</v>
      </c>
      <c r="G835" s="3" t="s">
        <v>1621</v>
      </c>
      <c r="H835" s="3" t="s">
        <v>1060</v>
      </c>
      <c r="I835" s="3">
        <v>35</v>
      </c>
      <c r="J835" s="3" t="s">
        <v>1622</v>
      </c>
      <c r="K835" s="3" t="s">
        <v>30</v>
      </c>
      <c r="M835" s="3">
        <v>120</v>
      </c>
    </row>
    <row r="836" customHeight="1" spans="1:13">
      <c r="A836" s="162" t="e">
        <f t="shared" si="61"/>
        <v>#VALUE!</v>
      </c>
      <c r="B836" s="3"/>
      <c r="C836" s="3"/>
      <c r="D836" s="91" t="s">
        <v>21</v>
      </c>
      <c r="E836" s="91" t="s">
        <v>1624</v>
      </c>
      <c r="F836" s="66">
        <v>2020</v>
      </c>
      <c r="G836" s="130" t="s">
        <v>879</v>
      </c>
      <c r="H836" s="243" t="s">
        <v>895</v>
      </c>
      <c r="I836" s="66">
        <v>201</v>
      </c>
      <c r="J836" s="88"/>
      <c r="K836" s="130" t="s">
        <v>30</v>
      </c>
      <c r="M836" s="3">
        <v>125</v>
      </c>
    </row>
    <row r="837" customHeight="1" spans="1:13">
      <c r="A837" s="162" t="e">
        <f t="shared" si="61"/>
        <v>#VALUE!</v>
      </c>
      <c r="B837" s="3"/>
      <c r="C837" s="3"/>
      <c r="D837" s="91" t="s">
        <v>21</v>
      </c>
      <c r="E837" s="91" t="s">
        <v>1625</v>
      </c>
      <c r="F837" s="66">
        <v>2020</v>
      </c>
      <c r="G837" s="130" t="s">
        <v>876</v>
      </c>
      <c r="H837" s="121" t="s">
        <v>1626</v>
      </c>
      <c r="I837" s="3">
        <v>334</v>
      </c>
      <c r="J837" s="131" t="s">
        <v>889</v>
      </c>
      <c r="K837" s="130" t="s">
        <v>30</v>
      </c>
      <c r="M837" s="3">
        <v>125</v>
      </c>
    </row>
    <row r="838" customHeight="1" spans="1:13">
      <c r="A838" s="162">
        <f>'Drop 1 BBALL'!A365+1</f>
        <v>11980</v>
      </c>
      <c r="B838" s="143"/>
      <c r="C838" s="143"/>
      <c r="D838" s="144" t="s">
        <v>21</v>
      </c>
      <c r="E838" s="144" t="s">
        <v>1627</v>
      </c>
      <c r="F838" s="140">
        <v>2020</v>
      </c>
      <c r="G838" s="140" t="s">
        <v>884</v>
      </c>
      <c r="H838" s="140" t="s">
        <v>895</v>
      </c>
      <c r="I838" s="140">
        <v>201</v>
      </c>
      <c r="J838" s="140" t="s">
        <v>898</v>
      </c>
      <c r="K838" s="140" t="s">
        <v>25</v>
      </c>
      <c r="M838" s="3">
        <v>125</v>
      </c>
    </row>
    <row r="839" customHeight="1" spans="1:13">
      <c r="A839" s="162">
        <f>A838+1</f>
        <v>11981</v>
      </c>
      <c r="B839" s="143"/>
      <c r="C839" s="143"/>
      <c r="D839" s="144" t="s">
        <v>21</v>
      </c>
      <c r="E839" s="144" t="s">
        <v>1628</v>
      </c>
      <c r="F839" s="140">
        <v>2020</v>
      </c>
      <c r="G839" s="140" t="s">
        <v>884</v>
      </c>
      <c r="H839" s="140" t="s">
        <v>895</v>
      </c>
      <c r="I839" s="140">
        <v>201</v>
      </c>
      <c r="J839" s="140" t="s">
        <v>898</v>
      </c>
      <c r="K839" s="140" t="s">
        <v>25</v>
      </c>
      <c r="M839" s="3">
        <v>125</v>
      </c>
    </row>
    <row r="840" customHeight="1" spans="1:13">
      <c r="A840" s="162">
        <f>'Drop 1 Baseball'!A173+1</f>
        <v>11736</v>
      </c>
      <c r="D840" s="91" t="s">
        <v>21</v>
      </c>
      <c r="E840" s="91" t="s">
        <v>1629</v>
      </c>
      <c r="F840" s="3">
        <v>2019</v>
      </c>
      <c r="G840" s="3" t="s">
        <v>954</v>
      </c>
      <c r="H840" s="3" t="s">
        <v>1409</v>
      </c>
      <c r="I840" s="3">
        <v>12</v>
      </c>
      <c r="J840" s="3" t="s">
        <v>1630</v>
      </c>
      <c r="K840" s="3" t="s">
        <v>30</v>
      </c>
      <c r="M840" s="3">
        <v>125</v>
      </c>
    </row>
    <row r="841" customHeight="1" spans="1:13">
      <c r="A841" s="162">
        <f t="shared" ref="A841:A856" si="62">A840+1</f>
        <v>11737</v>
      </c>
      <c r="B841" s="3"/>
      <c r="C841" s="3"/>
      <c r="D841" s="91" t="s">
        <v>21</v>
      </c>
      <c r="E841" s="91" t="s">
        <v>1631</v>
      </c>
      <c r="F841" s="3">
        <v>2020</v>
      </c>
      <c r="G841" s="3" t="s">
        <v>1621</v>
      </c>
      <c r="H841" s="3" t="s">
        <v>1060</v>
      </c>
      <c r="I841" s="3">
        <v>35</v>
      </c>
      <c r="J841" s="3" t="s">
        <v>1622</v>
      </c>
      <c r="K841" s="3" t="s">
        <v>30</v>
      </c>
      <c r="M841" s="3">
        <v>130</v>
      </c>
    </row>
    <row r="842" customHeight="1" spans="1:13">
      <c r="A842" s="162">
        <f t="shared" si="62"/>
        <v>11738</v>
      </c>
      <c r="B842" s="3"/>
      <c r="C842" s="3"/>
      <c r="D842" s="91" t="s">
        <v>21</v>
      </c>
      <c r="E842" s="91" t="s">
        <v>1632</v>
      </c>
      <c r="F842" s="3">
        <v>2020</v>
      </c>
      <c r="G842" s="3" t="s">
        <v>1621</v>
      </c>
      <c r="H842" s="3" t="s">
        <v>1060</v>
      </c>
      <c r="I842" s="3">
        <v>35</v>
      </c>
      <c r="J842" s="3" t="s">
        <v>1622</v>
      </c>
      <c r="K842" s="3" t="s">
        <v>30</v>
      </c>
      <c r="M842" s="3">
        <v>130</v>
      </c>
    </row>
    <row r="843" customHeight="1" spans="1:13">
      <c r="A843" s="162">
        <f t="shared" si="62"/>
        <v>11739</v>
      </c>
      <c r="B843" s="3"/>
      <c r="C843" s="3"/>
      <c r="D843" s="91" t="s">
        <v>21</v>
      </c>
      <c r="E843" s="91" t="s">
        <v>1633</v>
      </c>
      <c r="F843" s="3">
        <v>2020</v>
      </c>
      <c r="G843" s="3" t="s">
        <v>1621</v>
      </c>
      <c r="H843" s="3" t="s">
        <v>1060</v>
      </c>
      <c r="I843" s="3">
        <v>35</v>
      </c>
      <c r="J843" s="3" t="s">
        <v>1622</v>
      </c>
      <c r="K843" s="3" t="s">
        <v>30</v>
      </c>
      <c r="M843" s="3">
        <v>130</v>
      </c>
    </row>
    <row r="844" customHeight="1" spans="1:13">
      <c r="A844" s="162">
        <f t="shared" si="62"/>
        <v>11740</v>
      </c>
      <c r="B844" s="3"/>
      <c r="C844" s="3"/>
      <c r="D844" s="91" t="s">
        <v>21</v>
      </c>
      <c r="E844" s="91" t="s">
        <v>1634</v>
      </c>
      <c r="F844" s="3">
        <v>2020</v>
      </c>
      <c r="G844" s="3" t="s">
        <v>1621</v>
      </c>
      <c r="H844" s="3" t="s">
        <v>1060</v>
      </c>
      <c r="I844" s="3">
        <v>35</v>
      </c>
      <c r="J844" s="3" t="s">
        <v>1622</v>
      </c>
      <c r="K844" s="3" t="s">
        <v>30</v>
      </c>
      <c r="M844" s="3">
        <v>130</v>
      </c>
    </row>
    <row r="845" customHeight="1" spans="1:13">
      <c r="A845" s="162">
        <f t="shared" si="62"/>
        <v>11741</v>
      </c>
      <c r="B845" s="3"/>
      <c r="C845" s="3"/>
      <c r="D845" s="91" t="s">
        <v>21</v>
      </c>
      <c r="E845" s="91" t="s">
        <v>1635</v>
      </c>
      <c r="F845" s="3">
        <v>2020</v>
      </c>
      <c r="G845" s="3" t="s">
        <v>1621</v>
      </c>
      <c r="H845" s="3" t="s">
        <v>1060</v>
      </c>
      <c r="I845" s="3">
        <v>35</v>
      </c>
      <c r="J845" s="3" t="s">
        <v>1622</v>
      </c>
      <c r="K845" s="3" t="s">
        <v>30</v>
      </c>
      <c r="M845" s="3">
        <v>130</v>
      </c>
    </row>
    <row r="846" customHeight="1" spans="1:13">
      <c r="A846" s="162">
        <f t="shared" si="62"/>
        <v>11742</v>
      </c>
      <c r="B846" s="3"/>
      <c r="C846" s="3"/>
      <c r="D846" s="91" t="s">
        <v>21</v>
      </c>
      <c r="E846" s="91" t="s">
        <v>1636</v>
      </c>
      <c r="F846" s="3">
        <v>2020</v>
      </c>
      <c r="G846" s="3" t="s">
        <v>1621</v>
      </c>
      <c r="H846" s="3" t="s">
        <v>1060</v>
      </c>
      <c r="I846" s="3">
        <v>35</v>
      </c>
      <c r="J846" s="3" t="s">
        <v>1622</v>
      </c>
      <c r="K846" s="3" t="s">
        <v>30</v>
      </c>
      <c r="M846" s="3">
        <v>130</v>
      </c>
    </row>
    <row r="847" customHeight="1" spans="1:13">
      <c r="A847" s="162">
        <f t="shared" si="62"/>
        <v>11743</v>
      </c>
      <c r="B847" s="3"/>
      <c r="C847" s="3"/>
      <c r="D847" s="91" t="s">
        <v>21</v>
      </c>
      <c r="E847" s="91" t="s">
        <v>1637</v>
      </c>
      <c r="F847" s="63">
        <v>2020</v>
      </c>
      <c r="G847" s="63" t="s">
        <v>1621</v>
      </c>
      <c r="H847" s="63" t="s">
        <v>1060</v>
      </c>
      <c r="I847" s="63">
        <v>35</v>
      </c>
      <c r="J847" s="63" t="s">
        <v>1622</v>
      </c>
      <c r="K847" s="63" t="s">
        <v>30</v>
      </c>
      <c r="M847" s="3">
        <v>130</v>
      </c>
    </row>
    <row r="848" customHeight="1" spans="1:13">
      <c r="A848" s="162">
        <f t="shared" si="62"/>
        <v>11744</v>
      </c>
      <c r="B848" s="3"/>
      <c r="C848" s="3"/>
      <c r="D848" s="91" t="s">
        <v>21</v>
      </c>
      <c r="E848" s="91" t="s">
        <v>1638</v>
      </c>
      <c r="F848" s="63">
        <v>2020</v>
      </c>
      <c r="G848" s="63" t="s">
        <v>1621</v>
      </c>
      <c r="H848" s="63" t="s">
        <v>1060</v>
      </c>
      <c r="I848" s="63">
        <v>35</v>
      </c>
      <c r="J848" s="63" t="s">
        <v>1622</v>
      </c>
      <c r="K848" s="63" t="s">
        <v>30</v>
      </c>
      <c r="M848" s="3">
        <v>130</v>
      </c>
    </row>
    <row r="849" customHeight="1" spans="1:13">
      <c r="A849" s="162">
        <f t="shared" si="62"/>
        <v>11745</v>
      </c>
      <c r="B849" s="3"/>
      <c r="C849" s="3"/>
      <c r="D849" s="91" t="s">
        <v>21</v>
      </c>
      <c r="E849" s="91" t="s">
        <v>1639</v>
      </c>
      <c r="F849" s="63">
        <v>2020</v>
      </c>
      <c r="G849" s="63" t="s">
        <v>1621</v>
      </c>
      <c r="H849" s="63" t="s">
        <v>1060</v>
      </c>
      <c r="I849" s="63">
        <v>35</v>
      </c>
      <c r="J849" s="63" t="s">
        <v>1622</v>
      </c>
      <c r="K849" s="63" t="s">
        <v>30</v>
      </c>
      <c r="M849" s="3">
        <v>130</v>
      </c>
    </row>
    <row r="850" customHeight="1" spans="1:13">
      <c r="A850" s="162">
        <f t="shared" si="62"/>
        <v>11746</v>
      </c>
      <c r="B850" s="3"/>
      <c r="C850" s="3"/>
      <c r="D850" s="91" t="s">
        <v>21</v>
      </c>
      <c r="E850" s="91" t="s">
        <v>1640</v>
      </c>
      <c r="F850" s="66">
        <v>2020</v>
      </c>
      <c r="G850" s="130" t="s">
        <v>876</v>
      </c>
      <c r="H850" s="121" t="s">
        <v>1319</v>
      </c>
      <c r="I850" s="3">
        <v>255</v>
      </c>
      <c r="J850" s="251" t="s">
        <v>889</v>
      </c>
      <c r="K850" s="130" t="s">
        <v>25</v>
      </c>
      <c r="M850" s="3">
        <v>135</v>
      </c>
    </row>
    <row r="851" customHeight="1" spans="1:13">
      <c r="A851" s="162">
        <f t="shared" si="62"/>
        <v>11747</v>
      </c>
      <c r="B851" s="3"/>
      <c r="C851" s="3"/>
      <c r="D851" s="91" t="s">
        <v>21</v>
      </c>
      <c r="E851" s="91" t="s">
        <v>1641</v>
      </c>
      <c r="F851" s="3">
        <v>2020</v>
      </c>
      <c r="G851" s="3" t="s">
        <v>905</v>
      </c>
      <c r="H851" s="3" t="s">
        <v>847</v>
      </c>
      <c r="I851" s="3">
        <v>124</v>
      </c>
      <c r="J851" s="3" t="s">
        <v>1090</v>
      </c>
      <c r="K851" s="3" t="s">
        <v>30</v>
      </c>
      <c r="M851" s="3">
        <v>135</v>
      </c>
    </row>
    <row r="852" customHeight="1" spans="1:13">
      <c r="A852" s="162">
        <f t="shared" si="62"/>
        <v>11748</v>
      </c>
      <c r="B852" s="3"/>
      <c r="C852" s="3"/>
      <c r="D852" s="91" t="s">
        <v>161</v>
      </c>
      <c r="E852" s="91" t="s">
        <v>1642</v>
      </c>
      <c r="F852" s="63">
        <v>2019</v>
      </c>
      <c r="G852" s="67" t="s">
        <v>844</v>
      </c>
      <c r="H852" s="123" t="s">
        <v>1643</v>
      </c>
      <c r="I852" s="63">
        <v>357</v>
      </c>
      <c r="J852" s="254" t="s">
        <v>898</v>
      </c>
      <c r="K852" s="67" t="s">
        <v>30</v>
      </c>
      <c r="M852" s="3">
        <v>150</v>
      </c>
    </row>
    <row r="853" customHeight="1" spans="1:13">
      <c r="A853" s="162">
        <f t="shared" si="62"/>
        <v>11749</v>
      </c>
      <c r="B853" s="3"/>
      <c r="C853" s="3"/>
      <c r="D853" s="91" t="s">
        <v>21</v>
      </c>
      <c r="E853" s="91" t="s">
        <v>1644</v>
      </c>
      <c r="F853" s="66">
        <v>2020</v>
      </c>
      <c r="G853" s="130" t="s">
        <v>876</v>
      </c>
      <c r="H853" s="121" t="s">
        <v>1645</v>
      </c>
      <c r="I853" s="3">
        <v>314</v>
      </c>
      <c r="J853" s="131" t="s">
        <v>889</v>
      </c>
      <c r="K853" s="130" t="s">
        <v>30</v>
      </c>
      <c r="M853" s="3">
        <v>150</v>
      </c>
    </row>
    <row r="854" customHeight="1" spans="1:13">
      <c r="A854" s="162">
        <f t="shared" si="62"/>
        <v>11750</v>
      </c>
      <c r="B854" s="3"/>
      <c r="C854" s="3"/>
      <c r="D854" s="91" t="s">
        <v>21</v>
      </c>
      <c r="E854" s="91" t="s">
        <v>1646</v>
      </c>
      <c r="F854" s="66">
        <v>2020</v>
      </c>
      <c r="G854" s="66" t="s">
        <v>905</v>
      </c>
      <c r="H854" s="66" t="s">
        <v>854</v>
      </c>
      <c r="I854" s="66">
        <v>343</v>
      </c>
      <c r="J854" s="66" t="s">
        <v>1647</v>
      </c>
      <c r="K854" s="66" t="s">
        <v>30</v>
      </c>
      <c r="M854" s="3">
        <v>150</v>
      </c>
    </row>
    <row r="855" customHeight="1" spans="1:13">
      <c r="A855" s="162">
        <f t="shared" si="62"/>
        <v>11751</v>
      </c>
      <c r="B855" s="3"/>
      <c r="C855" s="3"/>
      <c r="D855" s="91" t="s">
        <v>66</v>
      </c>
      <c r="E855" s="91" t="s">
        <v>1648</v>
      </c>
      <c r="F855" s="66">
        <v>2021</v>
      </c>
      <c r="G855" s="66" t="s">
        <v>1649</v>
      </c>
      <c r="H855" s="66" t="s">
        <v>1319</v>
      </c>
      <c r="I855" s="66">
        <v>6</v>
      </c>
      <c r="J855" s="66" t="s">
        <v>1650</v>
      </c>
      <c r="K855" s="66" t="s">
        <v>68</v>
      </c>
      <c r="M855" s="3">
        <v>150</v>
      </c>
    </row>
    <row r="856" customHeight="1" spans="1:13">
      <c r="A856" s="162">
        <f t="shared" si="62"/>
        <v>11752</v>
      </c>
      <c r="B856" s="3"/>
      <c r="C856" s="3"/>
      <c r="D856" s="91" t="s">
        <v>21</v>
      </c>
      <c r="E856" s="91" t="s">
        <v>1651</v>
      </c>
      <c r="F856" s="3">
        <v>2013</v>
      </c>
      <c r="G856" s="3" t="s">
        <v>23</v>
      </c>
      <c r="H856" s="3" t="s">
        <v>1652</v>
      </c>
      <c r="I856" s="3">
        <v>154</v>
      </c>
      <c r="J856" s="3" t="s">
        <v>1653</v>
      </c>
      <c r="K856" s="3" t="s">
        <v>30</v>
      </c>
      <c r="M856" s="3">
        <v>150</v>
      </c>
    </row>
    <row r="857" customHeight="1" spans="1:13">
      <c r="A857" s="162" t="e">
        <f>'Drop 1 BBALL'!A222+1</f>
        <v>#REF!</v>
      </c>
      <c r="B857" s="3"/>
      <c r="C857" s="3"/>
      <c r="D857" s="91" t="s">
        <v>21</v>
      </c>
      <c r="E857" s="91" t="s">
        <v>1654</v>
      </c>
      <c r="F857" s="3">
        <v>2019</v>
      </c>
      <c r="G857" s="3" t="s">
        <v>1655</v>
      </c>
      <c r="H857" s="3" t="s">
        <v>1340</v>
      </c>
      <c r="I857" s="3">
        <v>9</v>
      </c>
      <c r="J857" s="3" t="s">
        <v>1656</v>
      </c>
      <c r="K857" s="3" t="s">
        <v>30</v>
      </c>
      <c r="M857" s="3">
        <v>150</v>
      </c>
    </row>
    <row r="858" customHeight="1" spans="1:13">
      <c r="A858" s="162" t="e">
        <f t="shared" ref="A858:A864" si="63">A857+1</f>
        <v>#REF!</v>
      </c>
      <c r="B858" s="3"/>
      <c r="C858" s="3"/>
      <c r="D858" s="91" t="s">
        <v>21</v>
      </c>
      <c r="E858" s="91" t="s">
        <v>1657</v>
      </c>
      <c r="F858" s="3">
        <v>2020</v>
      </c>
      <c r="G858" s="3" t="s">
        <v>1161</v>
      </c>
      <c r="H858" s="3" t="s">
        <v>880</v>
      </c>
      <c r="I858" s="3">
        <v>263</v>
      </c>
      <c r="J858" s="3" t="s">
        <v>932</v>
      </c>
      <c r="K858" s="3" t="s">
        <v>30</v>
      </c>
      <c r="M858" s="3">
        <v>150</v>
      </c>
    </row>
    <row r="859" customHeight="1" spans="1:13">
      <c r="A859" s="162" t="e">
        <f t="shared" si="63"/>
        <v>#REF!</v>
      </c>
      <c r="B859" s="140"/>
      <c r="C859" s="140"/>
      <c r="D859" s="144" t="s">
        <v>21</v>
      </c>
      <c r="E859" s="144" t="s">
        <v>1658</v>
      </c>
      <c r="F859" s="140">
        <v>2020</v>
      </c>
      <c r="G859" s="140" t="s">
        <v>65</v>
      </c>
      <c r="H859" s="140" t="s">
        <v>895</v>
      </c>
      <c r="I859" s="140">
        <v>301</v>
      </c>
      <c r="J859" s="143"/>
      <c r="K859" s="140" t="s">
        <v>30</v>
      </c>
      <c r="M859" s="3">
        <v>150</v>
      </c>
    </row>
    <row r="860" customHeight="1" spans="1:13">
      <c r="A860" s="162" t="e">
        <f t="shared" si="63"/>
        <v>#REF!</v>
      </c>
      <c r="B860" s="140"/>
      <c r="C860" s="140"/>
      <c r="D860" s="144" t="s">
        <v>21</v>
      </c>
      <c r="E860" s="144" t="s">
        <v>1659</v>
      </c>
      <c r="F860" s="140">
        <v>2020</v>
      </c>
      <c r="G860" s="140" t="s">
        <v>65</v>
      </c>
      <c r="H860" s="140" t="s">
        <v>895</v>
      </c>
      <c r="I860" s="140">
        <v>301</v>
      </c>
      <c r="J860" s="143"/>
      <c r="K860" s="140" t="s">
        <v>30</v>
      </c>
      <c r="M860" s="3">
        <v>150</v>
      </c>
    </row>
    <row r="861" customHeight="1" spans="1:13">
      <c r="A861" s="162" t="e">
        <f t="shared" si="63"/>
        <v>#REF!</v>
      </c>
      <c r="B861" s="140"/>
      <c r="C861" s="140"/>
      <c r="D861" s="144" t="s">
        <v>21</v>
      </c>
      <c r="E861" s="144" t="s">
        <v>1660</v>
      </c>
      <c r="F861" s="140">
        <v>2020</v>
      </c>
      <c r="G861" s="140" t="s">
        <v>65</v>
      </c>
      <c r="H861" s="140" t="s">
        <v>895</v>
      </c>
      <c r="I861" s="140">
        <v>301</v>
      </c>
      <c r="J861" s="143"/>
      <c r="K861" s="140" t="s">
        <v>30</v>
      </c>
      <c r="M861" s="3">
        <v>150</v>
      </c>
    </row>
    <row r="862" customHeight="1" spans="1:13">
      <c r="A862" s="162" t="e">
        <f t="shared" si="63"/>
        <v>#REF!</v>
      </c>
      <c r="B862" s="140"/>
      <c r="C862" s="140"/>
      <c r="D862" s="144" t="s">
        <v>21</v>
      </c>
      <c r="E862" s="144" t="s">
        <v>1661</v>
      </c>
      <c r="F862" s="140">
        <v>2020</v>
      </c>
      <c r="G862" s="140" t="s">
        <v>65</v>
      </c>
      <c r="H862" s="140" t="s">
        <v>895</v>
      </c>
      <c r="I862" s="140">
        <v>301</v>
      </c>
      <c r="J862" s="143"/>
      <c r="K862" s="140" t="s">
        <v>30</v>
      </c>
      <c r="M862" s="3">
        <v>150</v>
      </c>
    </row>
    <row r="863" customHeight="1" spans="1:13">
      <c r="A863" s="162" t="e">
        <f t="shared" si="63"/>
        <v>#REF!</v>
      </c>
      <c r="B863" s="140"/>
      <c r="C863" s="140"/>
      <c r="D863" s="144" t="s">
        <v>21</v>
      </c>
      <c r="E863" s="144" t="s">
        <v>1662</v>
      </c>
      <c r="F863" s="140">
        <v>2020</v>
      </c>
      <c r="G863" s="140" t="s">
        <v>65</v>
      </c>
      <c r="H863" s="140" t="s">
        <v>895</v>
      </c>
      <c r="I863" s="140">
        <v>301</v>
      </c>
      <c r="J863" s="143"/>
      <c r="K863" s="140" t="s">
        <v>25</v>
      </c>
      <c r="M863" s="3">
        <v>150</v>
      </c>
    </row>
    <row r="864" customHeight="1" spans="1:13">
      <c r="A864" s="162" t="e">
        <f t="shared" si="63"/>
        <v>#REF!</v>
      </c>
      <c r="B864" s="140"/>
      <c r="C864" s="140"/>
      <c r="D864" s="144" t="s">
        <v>21</v>
      </c>
      <c r="E864" s="144" t="s">
        <v>1663</v>
      </c>
      <c r="F864" s="140">
        <v>2020</v>
      </c>
      <c r="G864" s="140" t="s">
        <v>65</v>
      </c>
      <c r="H864" s="140" t="s">
        <v>895</v>
      </c>
      <c r="I864" s="140">
        <v>301</v>
      </c>
      <c r="J864" s="143"/>
      <c r="K864" s="140" t="s">
        <v>25</v>
      </c>
      <c r="M864" s="3">
        <v>150</v>
      </c>
    </row>
    <row r="865" customHeight="1" spans="1:13">
      <c r="A865" s="162">
        <v>10882</v>
      </c>
      <c r="B865" s="140"/>
      <c r="C865" s="140"/>
      <c r="D865" s="144" t="s">
        <v>21</v>
      </c>
      <c r="E865" s="144" t="s">
        <v>1664</v>
      </c>
      <c r="F865" s="140">
        <v>2020</v>
      </c>
      <c r="G865" s="140" t="s">
        <v>65</v>
      </c>
      <c r="H865" s="140" t="s">
        <v>895</v>
      </c>
      <c r="I865" s="140">
        <v>301</v>
      </c>
      <c r="J865" s="143"/>
      <c r="K865" s="140" t="s">
        <v>25</v>
      </c>
      <c r="M865" s="3">
        <v>150</v>
      </c>
    </row>
    <row r="866" customHeight="1" spans="1:13">
      <c r="A866" s="162" t="e">
        <f>'Drop 1 BBALL'!A293+1</f>
        <v>#VALUE!</v>
      </c>
      <c r="B866" s="140"/>
      <c r="C866" s="140"/>
      <c r="D866" s="144" t="s">
        <v>21</v>
      </c>
      <c r="E866" s="144" t="s">
        <v>1665</v>
      </c>
      <c r="F866" s="140">
        <v>2020</v>
      </c>
      <c r="G866" s="140" t="s">
        <v>65</v>
      </c>
      <c r="H866" s="140" t="s">
        <v>895</v>
      </c>
      <c r="I866" s="140">
        <v>301</v>
      </c>
      <c r="J866" s="143"/>
      <c r="K866" s="140" t="s">
        <v>30</v>
      </c>
      <c r="M866" s="3">
        <v>150</v>
      </c>
    </row>
    <row r="867" customHeight="1" spans="1:13">
      <c r="A867" s="162" t="e">
        <f t="shared" ref="A867:A871" si="64">A866+1</f>
        <v>#VALUE!</v>
      </c>
      <c r="B867" s="140"/>
      <c r="C867" s="140"/>
      <c r="D867" s="144" t="s">
        <v>21</v>
      </c>
      <c r="E867" s="144" t="s">
        <v>1666</v>
      </c>
      <c r="F867" s="140">
        <v>2020</v>
      </c>
      <c r="G867" s="140" t="s">
        <v>65</v>
      </c>
      <c r="H867" s="140" t="s">
        <v>895</v>
      </c>
      <c r="I867" s="140">
        <v>301</v>
      </c>
      <c r="J867" s="143"/>
      <c r="K867" s="140" t="s">
        <v>30</v>
      </c>
      <c r="M867" s="3">
        <v>150</v>
      </c>
    </row>
    <row r="868" customHeight="1" spans="1:13">
      <c r="A868" s="162" t="e">
        <f t="shared" si="64"/>
        <v>#VALUE!</v>
      </c>
      <c r="B868" s="140"/>
      <c r="C868" s="140"/>
      <c r="D868" s="144" t="s">
        <v>21</v>
      </c>
      <c r="E868" s="144" t="s">
        <v>1667</v>
      </c>
      <c r="F868" s="140">
        <v>2020</v>
      </c>
      <c r="G868" s="140" t="s">
        <v>65</v>
      </c>
      <c r="H868" s="140" t="s">
        <v>895</v>
      </c>
      <c r="I868" s="140">
        <v>301</v>
      </c>
      <c r="J868" s="143"/>
      <c r="K868" s="140" t="s">
        <v>30</v>
      </c>
      <c r="M868" s="3">
        <v>150</v>
      </c>
    </row>
    <row r="869" customHeight="1" spans="1:13">
      <c r="A869" s="162" t="e">
        <f t="shared" si="64"/>
        <v>#VALUE!</v>
      </c>
      <c r="B869" s="140"/>
      <c r="C869" s="140"/>
      <c r="D869" s="144" t="s">
        <v>21</v>
      </c>
      <c r="E869" s="144" t="s">
        <v>1668</v>
      </c>
      <c r="F869" s="140">
        <v>2020</v>
      </c>
      <c r="G869" s="140" t="s">
        <v>65</v>
      </c>
      <c r="H869" s="140" t="s">
        <v>895</v>
      </c>
      <c r="I869" s="140">
        <v>301</v>
      </c>
      <c r="J869" s="143"/>
      <c r="K869" s="140" t="s">
        <v>30</v>
      </c>
      <c r="M869" s="3">
        <v>150</v>
      </c>
    </row>
    <row r="870" customHeight="1" spans="1:13">
      <c r="A870" s="162" t="e">
        <f t="shared" si="64"/>
        <v>#VALUE!</v>
      </c>
      <c r="B870" s="140"/>
      <c r="C870" s="140"/>
      <c r="D870" s="144" t="s">
        <v>21</v>
      </c>
      <c r="E870" s="144" t="s">
        <v>1669</v>
      </c>
      <c r="F870" s="140">
        <v>2020</v>
      </c>
      <c r="G870" s="140" t="s">
        <v>65</v>
      </c>
      <c r="H870" s="140" t="s">
        <v>895</v>
      </c>
      <c r="I870" s="140">
        <v>301</v>
      </c>
      <c r="J870" s="143"/>
      <c r="K870" s="140" t="s">
        <v>30</v>
      </c>
      <c r="M870" s="3">
        <v>150</v>
      </c>
    </row>
    <row r="871" customHeight="1" spans="1:13">
      <c r="A871" s="162" t="e">
        <f t="shared" si="64"/>
        <v>#VALUE!</v>
      </c>
      <c r="B871" s="140"/>
      <c r="C871" s="140"/>
      <c r="D871" s="144" t="s">
        <v>21</v>
      </c>
      <c r="E871" s="144" t="s">
        <v>1670</v>
      </c>
      <c r="F871" s="140">
        <v>2020</v>
      </c>
      <c r="G871" s="140" t="s">
        <v>65</v>
      </c>
      <c r="H871" s="140" t="s">
        <v>859</v>
      </c>
      <c r="I871" s="140">
        <v>313</v>
      </c>
      <c r="J871" s="140" t="s">
        <v>1671</v>
      </c>
      <c r="K871" s="140" t="s">
        <v>72</v>
      </c>
      <c r="M871" s="3">
        <v>150</v>
      </c>
    </row>
    <row r="872" customHeight="1" spans="1:13">
      <c r="A872" s="162" t="e">
        <f>'Drop 1 BBALL'!A331+1</f>
        <v>#VALUE!</v>
      </c>
      <c r="D872" s="91" t="s">
        <v>21</v>
      </c>
      <c r="E872" s="91" t="s">
        <v>1672</v>
      </c>
      <c r="F872" s="3">
        <v>2020</v>
      </c>
      <c r="G872" s="3" t="s">
        <v>1190</v>
      </c>
      <c r="H872" s="3" t="s">
        <v>893</v>
      </c>
      <c r="I872" s="3" t="s">
        <v>1673</v>
      </c>
      <c r="J872" s="3" t="s">
        <v>1674</v>
      </c>
      <c r="K872" s="3" t="s">
        <v>25</v>
      </c>
      <c r="M872" s="3">
        <v>150</v>
      </c>
    </row>
    <row r="873" customHeight="1" spans="1:13">
      <c r="A873" s="162">
        <f>'Drop 1 BBALL'!A358+1</f>
        <v>11972</v>
      </c>
      <c r="B873" s="143"/>
      <c r="C873" s="143"/>
      <c r="D873" s="144" t="s">
        <v>21</v>
      </c>
      <c r="E873" s="144" t="s">
        <v>1675</v>
      </c>
      <c r="F873" s="140">
        <v>2020</v>
      </c>
      <c r="G873" s="140" t="s">
        <v>119</v>
      </c>
      <c r="H873" s="140" t="s">
        <v>895</v>
      </c>
      <c r="I873" s="140">
        <v>301</v>
      </c>
      <c r="J873" s="140"/>
      <c r="K873" s="140" t="s">
        <v>30</v>
      </c>
      <c r="M873" s="3">
        <v>150</v>
      </c>
    </row>
    <row r="874" customHeight="1" spans="1:13">
      <c r="A874" s="162">
        <f>A873+1</f>
        <v>11973</v>
      </c>
      <c r="B874" s="143"/>
      <c r="C874" s="143"/>
      <c r="D874" s="144" t="s">
        <v>21</v>
      </c>
      <c r="E874" s="144" t="s">
        <v>1676</v>
      </c>
      <c r="F874" s="140">
        <v>2020</v>
      </c>
      <c r="G874" s="140" t="s">
        <v>119</v>
      </c>
      <c r="H874" s="140" t="s">
        <v>895</v>
      </c>
      <c r="I874" s="140">
        <v>301</v>
      </c>
      <c r="J874" s="140"/>
      <c r="K874" s="140" t="s">
        <v>30</v>
      </c>
      <c r="M874" s="3">
        <v>150</v>
      </c>
    </row>
    <row r="875" customHeight="1" spans="1:13">
      <c r="A875" s="162">
        <f>'Drop 1 Baseball'!A119+1</f>
        <v>11704</v>
      </c>
      <c r="B875" s="3"/>
      <c r="C875" s="3"/>
      <c r="D875" s="91" t="s">
        <v>66</v>
      </c>
      <c r="E875" s="91" t="s">
        <v>1677</v>
      </c>
      <c r="F875" s="3">
        <v>2020</v>
      </c>
      <c r="G875" s="3" t="s">
        <v>1161</v>
      </c>
      <c r="H875" s="3" t="s">
        <v>880</v>
      </c>
      <c r="I875" s="3">
        <v>204</v>
      </c>
      <c r="J875" s="3" t="s">
        <v>898</v>
      </c>
      <c r="K875" s="3" t="s">
        <v>244</v>
      </c>
      <c r="M875" s="3">
        <v>175</v>
      </c>
    </row>
    <row r="876" customHeight="1" spans="1:13">
      <c r="A876" s="162" t="e">
        <f>'Drop 1 BBALL'!A64+1</f>
        <v>#VALUE!</v>
      </c>
      <c r="B876" s="3"/>
      <c r="C876" s="3"/>
      <c r="D876" s="91" t="s">
        <v>21</v>
      </c>
      <c r="E876" s="91" t="s">
        <v>1678</v>
      </c>
      <c r="F876" s="122">
        <v>2020</v>
      </c>
      <c r="G876" s="122" t="s">
        <v>884</v>
      </c>
      <c r="H876" s="122" t="s">
        <v>893</v>
      </c>
      <c r="I876" s="122">
        <v>261</v>
      </c>
      <c r="J876" s="123" t="s">
        <v>1063</v>
      </c>
      <c r="K876" s="63" t="s">
        <v>30</v>
      </c>
      <c r="M876" s="3">
        <v>180</v>
      </c>
    </row>
    <row r="877" customHeight="1" spans="1:13">
      <c r="A877" s="162" t="e">
        <f>'Drop 1 BBALL'!A154+1</f>
        <v>#VALUE!</v>
      </c>
      <c r="B877" s="3"/>
      <c r="C877" s="3"/>
      <c r="D877" s="91" t="s">
        <v>21</v>
      </c>
      <c r="E877" s="91" t="s">
        <v>1679</v>
      </c>
      <c r="F877" s="3">
        <v>2020</v>
      </c>
      <c r="G877" s="3" t="s">
        <v>305</v>
      </c>
      <c r="H877" s="3" t="s">
        <v>880</v>
      </c>
      <c r="I877" s="3">
        <v>153</v>
      </c>
      <c r="J877" s="3" t="s">
        <v>1680</v>
      </c>
      <c r="K877" s="3" t="s">
        <v>25</v>
      </c>
      <c r="M877" s="3">
        <v>200</v>
      </c>
    </row>
    <row r="878" customHeight="1" spans="1:13">
      <c r="A878" s="162" t="e">
        <f t="shared" ref="A878:A889" si="65">A877+1</f>
        <v>#VALUE!</v>
      </c>
      <c r="B878" s="3"/>
      <c r="C878" s="3"/>
      <c r="D878" s="91" t="s">
        <v>21</v>
      </c>
      <c r="E878" s="91" t="s">
        <v>1681</v>
      </c>
      <c r="F878" s="66">
        <v>2020</v>
      </c>
      <c r="G878" s="66" t="s">
        <v>786</v>
      </c>
      <c r="H878" s="66" t="s">
        <v>859</v>
      </c>
      <c r="I878" s="66">
        <v>398</v>
      </c>
      <c r="J878" s="66" t="s">
        <v>1349</v>
      </c>
      <c r="K878" s="66" t="s">
        <v>30</v>
      </c>
      <c r="M878" s="3">
        <v>200</v>
      </c>
    </row>
    <row r="879" customHeight="1" spans="1:13">
      <c r="A879" s="162" t="e">
        <f t="shared" si="65"/>
        <v>#VALUE!</v>
      </c>
      <c r="B879" s="3"/>
      <c r="C879" s="3"/>
      <c r="D879" s="91" t="s">
        <v>21</v>
      </c>
      <c r="E879" s="91" t="s">
        <v>1682</v>
      </c>
      <c r="F879" s="3">
        <v>2020</v>
      </c>
      <c r="G879" s="3" t="s">
        <v>905</v>
      </c>
      <c r="H879" s="3" t="s">
        <v>927</v>
      </c>
      <c r="I879" s="3">
        <v>332</v>
      </c>
      <c r="J879" s="3" t="s">
        <v>1349</v>
      </c>
      <c r="K879" s="3" t="s">
        <v>30</v>
      </c>
      <c r="M879" s="3">
        <v>200</v>
      </c>
    </row>
    <row r="880" customHeight="1" spans="1:13">
      <c r="A880" s="162" t="e">
        <f t="shared" si="65"/>
        <v>#VALUE!</v>
      </c>
      <c r="B880" s="140"/>
      <c r="C880" s="140"/>
      <c r="D880" s="144" t="s">
        <v>21</v>
      </c>
      <c r="E880" s="144" t="s">
        <v>1683</v>
      </c>
      <c r="F880" s="140">
        <v>2020</v>
      </c>
      <c r="G880" s="140" t="s">
        <v>65</v>
      </c>
      <c r="H880" s="140" t="s">
        <v>895</v>
      </c>
      <c r="I880" s="140">
        <v>301</v>
      </c>
      <c r="J880" s="140" t="s">
        <v>953</v>
      </c>
      <c r="K880" s="140" t="s">
        <v>30</v>
      </c>
      <c r="M880" s="3">
        <v>200</v>
      </c>
    </row>
    <row r="881" customHeight="1" spans="1:13">
      <c r="A881" s="162" t="e">
        <f t="shared" si="65"/>
        <v>#VALUE!</v>
      </c>
      <c r="D881" s="91" t="s">
        <v>161</v>
      </c>
      <c r="E881" s="3">
        <v>63695118</v>
      </c>
      <c r="F881" s="3">
        <v>2020</v>
      </c>
      <c r="G881" s="3" t="s">
        <v>305</v>
      </c>
      <c r="H881" s="3" t="s">
        <v>880</v>
      </c>
      <c r="I881" s="3">
        <v>303</v>
      </c>
      <c r="J881" s="3" t="s">
        <v>1684</v>
      </c>
      <c r="K881" s="3" t="s">
        <v>25</v>
      </c>
      <c r="M881" s="3">
        <v>200</v>
      </c>
    </row>
    <row r="882" customHeight="1" spans="1:13">
      <c r="A882" s="162" t="e">
        <f t="shared" si="65"/>
        <v>#VALUE!</v>
      </c>
      <c r="D882" s="91" t="s">
        <v>161</v>
      </c>
      <c r="E882" s="3">
        <v>63695120</v>
      </c>
      <c r="F882" s="3">
        <v>2020</v>
      </c>
      <c r="G882" s="3" t="s">
        <v>786</v>
      </c>
      <c r="H882" s="3" t="s">
        <v>895</v>
      </c>
      <c r="I882" s="3">
        <v>307</v>
      </c>
      <c r="J882" s="3" t="s">
        <v>1090</v>
      </c>
      <c r="K882" s="3" t="s">
        <v>25</v>
      </c>
      <c r="M882" s="3">
        <v>225</v>
      </c>
    </row>
    <row r="883" customHeight="1" spans="1:13">
      <c r="A883" s="162" t="e">
        <f t="shared" si="65"/>
        <v>#VALUE!</v>
      </c>
      <c r="D883" s="91" t="s">
        <v>161</v>
      </c>
      <c r="E883" s="3">
        <v>63695121</v>
      </c>
      <c r="F883" s="3">
        <v>2020</v>
      </c>
      <c r="G883" s="3" t="s">
        <v>786</v>
      </c>
      <c r="H883" s="3" t="s">
        <v>895</v>
      </c>
      <c r="I883" s="3">
        <v>307</v>
      </c>
      <c r="J883" s="3" t="s">
        <v>1090</v>
      </c>
      <c r="K883" s="3" t="s">
        <v>25</v>
      </c>
      <c r="M883" s="3">
        <v>225</v>
      </c>
    </row>
    <row r="884" customHeight="1" spans="1:13">
      <c r="A884" s="162" t="e">
        <f t="shared" si="65"/>
        <v>#VALUE!</v>
      </c>
      <c r="B884" s="3"/>
      <c r="C884" s="3"/>
      <c r="D884" s="91" t="s">
        <v>66</v>
      </c>
      <c r="E884" s="91" t="s">
        <v>1685</v>
      </c>
      <c r="F884" s="3">
        <v>2013</v>
      </c>
      <c r="G884" s="3" t="s">
        <v>1077</v>
      </c>
      <c r="H884" s="3" t="s">
        <v>1686</v>
      </c>
      <c r="I884" s="3">
        <v>242</v>
      </c>
      <c r="J884" s="3" t="s">
        <v>1687</v>
      </c>
      <c r="K884" s="3" t="s">
        <v>1688</v>
      </c>
      <c r="M884" s="3">
        <v>250</v>
      </c>
    </row>
    <row r="885" customHeight="1" spans="1:13">
      <c r="A885" s="162" t="e">
        <f t="shared" si="65"/>
        <v>#VALUE!</v>
      </c>
      <c r="B885" s="3"/>
      <c r="C885" s="3"/>
      <c r="D885" s="91" t="s">
        <v>21</v>
      </c>
      <c r="E885" s="91" t="s">
        <v>1689</v>
      </c>
      <c r="F885" s="3">
        <v>2020</v>
      </c>
      <c r="G885" s="3" t="s">
        <v>1161</v>
      </c>
      <c r="H885" s="3" t="s">
        <v>880</v>
      </c>
      <c r="I885" s="3">
        <v>204</v>
      </c>
      <c r="J885" s="3" t="s">
        <v>932</v>
      </c>
      <c r="K885" s="3" t="s">
        <v>30</v>
      </c>
      <c r="M885" s="3">
        <v>250</v>
      </c>
    </row>
    <row r="886" customHeight="1" spans="1:13">
      <c r="A886" s="162" t="e">
        <f t="shared" si="65"/>
        <v>#VALUE!</v>
      </c>
      <c r="D886" s="91" t="s">
        <v>161</v>
      </c>
      <c r="E886" s="3">
        <v>63695122</v>
      </c>
      <c r="F886" s="3">
        <v>2020</v>
      </c>
      <c r="G886" s="3" t="s">
        <v>305</v>
      </c>
      <c r="H886" s="3" t="s">
        <v>880</v>
      </c>
      <c r="I886" s="3">
        <v>153</v>
      </c>
      <c r="J886" s="3" t="s">
        <v>1690</v>
      </c>
      <c r="K886" s="3" t="s">
        <v>25</v>
      </c>
      <c r="M886" s="3">
        <v>250</v>
      </c>
    </row>
    <row r="887" customHeight="1" spans="1:13">
      <c r="A887" s="162" t="e">
        <f t="shared" si="65"/>
        <v>#VALUE!</v>
      </c>
      <c r="B887" s="3"/>
      <c r="C887" s="3"/>
      <c r="D887" s="91" t="s">
        <v>161</v>
      </c>
      <c r="E887" s="91" t="s">
        <v>1691</v>
      </c>
      <c r="F887" s="3">
        <v>2018</v>
      </c>
      <c r="G887" s="3" t="s">
        <v>1077</v>
      </c>
      <c r="H887" s="3" t="s">
        <v>1561</v>
      </c>
      <c r="I887" s="3">
        <v>139</v>
      </c>
      <c r="K887" s="3" t="s">
        <v>30</v>
      </c>
      <c r="M887" s="3">
        <v>300</v>
      </c>
    </row>
    <row r="888" customHeight="1" spans="1:13">
      <c r="A888" s="162" t="e">
        <f t="shared" si="65"/>
        <v>#VALUE!</v>
      </c>
      <c r="B888" s="3"/>
      <c r="C888" s="3"/>
      <c r="D888" s="91" t="s">
        <v>21</v>
      </c>
      <c r="E888" s="91" t="s">
        <v>1692</v>
      </c>
      <c r="F888" s="3">
        <v>2020</v>
      </c>
      <c r="G888" s="3" t="s">
        <v>956</v>
      </c>
      <c r="H888" s="3" t="s">
        <v>880</v>
      </c>
      <c r="I888" s="3" t="s">
        <v>1693</v>
      </c>
      <c r="J888" s="3" t="s">
        <v>1694</v>
      </c>
      <c r="K888" s="3" t="s">
        <v>30</v>
      </c>
      <c r="M888" s="3">
        <v>300</v>
      </c>
    </row>
    <row r="889" customHeight="1" spans="1:13">
      <c r="A889" s="162" t="e">
        <f t="shared" si="65"/>
        <v>#VALUE!</v>
      </c>
      <c r="B889" s="3"/>
      <c r="C889" s="3"/>
      <c r="D889" s="91" t="s">
        <v>66</v>
      </c>
      <c r="E889" s="91" t="s">
        <v>1695</v>
      </c>
      <c r="F889" s="3">
        <v>2020</v>
      </c>
      <c r="G889" s="3" t="s">
        <v>319</v>
      </c>
      <c r="H889" s="3" t="s">
        <v>880</v>
      </c>
      <c r="I889" s="3">
        <v>153</v>
      </c>
      <c r="J889" s="3" t="s">
        <v>1696</v>
      </c>
      <c r="K889" s="3" t="s">
        <v>244</v>
      </c>
      <c r="M889" s="3">
        <v>300</v>
      </c>
    </row>
    <row r="890" customHeight="1" spans="1:13">
      <c r="A890" s="3">
        <v>11763</v>
      </c>
      <c r="D890" s="91" t="s">
        <v>21</v>
      </c>
      <c r="E890" s="91" t="s">
        <v>1697</v>
      </c>
      <c r="F890" s="3">
        <v>2017</v>
      </c>
      <c r="G890" s="3" t="s">
        <v>905</v>
      </c>
      <c r="H890" s="3" t="s">
        <v>847</v>
      </c>
      <c r="I890" s="3" t="s">
        <v>898</v>
      </c>
      <c r="J890" s="3">
        <v>269</v>
      </c>
      <c r="K890" s="3" t="s">
        <v>1138</v>
      </c>
      <c r="M890" s="3">
        <v>300</v>
      </c>
    </row>
    <row r="891" customHeight="1" spans="1:13">
      <c r="A891" s="162">
        <f t="shared" ref="A891:A896" si="66">A890+1</f>
        <v>11764</v>
      </c>
      <c r="B891" s="3"/>
      <c r="C891" s="3"/>
      <c r="D891" s="91" t="s">
        <v>21</v>
      </c>
      <c r="E891" s="91" t="s">
        <v>1698</v>
      </c>
      <c r="F891" s="122">
        <v>2020</v>
      </c>
      <c r="G891" s="122" t="s">
        <v>786</v>
      </c>
      <c r="H891" s="122" t="s">
        <v>895</v>
      </c>
      <c r="I891" s="122">
        <v>307</v>
      </c>
      <c r="J891" s="123"/>
      <c r="K891" s="63" t="s">
        <v>30</v>
      </c>
      <c r="M891" s="3">
        <v>330</v>
      </c>
    </row>
    <row r="892" customHeight="1" spans="1:13">
      <c r="A892" s="162">
        <f t="shared" si="66"/>
        <v>11765</v>
      </c>
      <c r="B892" s="3"/>
      <c r="C892" s="3"/>
      <c r="D892" s="91" t="s">
        <v>21</v>
      </c>
      <c r="E892" s="91" t="s">
        <v>1699</v>
      </c>
      <c r="F892" s="3">
        <v>2020</v>
      </c>
      <c r="G892" s="3" t="s">
        <v>905</v>
      </c>
      <c r="H892" s="3" t="s">
        <v>880</v>
      </c>
      <c r="I892" s="3">
        <v>325</v>
      </c>
      <c r="K892" s="3" t="s">
        <v>30</v>
      </c>
      <c r="M892" s="3">
        <v>350</v>
      </c>
    </row>
    <row r="893" customHeight="1" spans="1:13">
      <c r="A893" s="162">
        <f t="shared" si="66"/>
        <v>11766</v>
      </c>
      <c r="B893" s="3"/>
      <c r="C893" s="3"/>
      <c r="D893" s="91" t="s">
        <v>21</v>
      </c>
      <c r="E893" s="91" t="s">
        <v>1700</v>
      </c>
      <c r="F893" s="3">
        <v>2019</v>
      </c>
      <c r="G893" s="3" t="s">
        <v>1077</v>
      </c>
      <c r="H893" s="3" t="s">
        <v>1201</v>
      </c>
      <c r="I893" s="3">
        <v>113</v>
      </c>
      <c r="J893" s="3" t="s">
        <v>1701</v>
      </c>
      <c r="K893" s="3" t="s">
        <v>25</v>
      </c>
      <c r="M893" s="3">
        <v>400</v>
      </c>
    </row>
    <row r="894" customHeight="1" spans="1:13">
      <c r="A894" s="162">
        <f t="shared" si="66"/>
        <v>11767</v>
      </c>
      <c r="D894" s="91" t="s">
        <v>66</v>
      </c>
      <c r="E894" s="3">
        <v>1326603</v>
      </c>
      <c r="F894" s="3">
        <v>2020</v>
      </c>
      <c r="G894" s="3" t="s">
        <v>956</v>
      </c>
      <c r="H894" s="3" t="s">
        <v>880</v>
      </c>
      <c r="J894" s="3" t="s">
        <v>898</v>
      </c>
      <c r="K894" s="3" t="s">
        <v>68</v>
      </c>
      <c r="M894" s="3">
        <v>400</v>
      </c>
    </row>
    <row r="895" customHeight="1" spans="1:13">
      <c r="A895" s="226">
        <f t="shared" si="66"/>
        <v>11768</v>
      </c>
      <c r="D895" s="91" t="s">
        <v>21</v>
      </c>
      <c r="E895" s="91" t="s">
        <v>1702</v>
      </c>
      <c r="F895" s="3">
        <v>2020</v>
      </c>
      <c r="G895" s="3" t="s">
        <v>1418</v>
      </c>
      <c r="H895" s="3" t="s">
        <v>950</v>
      </c>
      <c r="I895" s="3" t="s">
        <v>1703</v>
      </c>
      <c r="J895" s="3">
        <v>106</v>
      </c>
      <c r="K895" s="3" t="s">
        <v>25</v>
      </c>
      <c r="M895" s="3">
        <v>500</v>
      </c>
    </row>
    <row r="896" customHeight="1" spans="1:13">
      <c r="A896" s="162">
        <f t="shared" si="66"/>
        <v>11769</v>
      </c>
      <c r="B896" s="3"/>
      <c r="C896" s="3"/>
      <c r="D896" s="91" t="s">
        <v>21</v>
      </c>
      <c r="E896" s="91" t="s">
        <v>1704</v>
      </c>
      <c r="F896" s="3">
        <v>2020</v>
      </c>
      <c r="G896" s="3" t="s">
        <v>905</v>
      </c>
      <c r="H896" s="3" t="s">
        <v>880</v>
      </c>
      <c r="I896" s="3">
        <v>325</v>
      </c>
      <c r="J896" s="3" t="s">
        <v>1349</v>
      </c>
      <c r="K896" s="3" t="s">
        <v>30</v>
      </c>
      <c r="M896" s="3">
        <v>650</v>
      </c>
    </row>
    <row r="897" customHeight="1" spans="1:13">
      <c r="A897" s="162" t="e">
        <f>'Drop 1 BBALL'!A296+1</f>
        <v>#VALUE!</v>
      </c>
      <c r="B897" s="140"/>
      <c r="C897" s="140"/>
      <c r="D897" s="144" t="s">
        <v>21</v>
      </c>
      <c r="E897" s="144" t="s">
        <v>1705</v>
      </c>
      <c r="F897" s="140">
        <v>2021</v>
      </c>
      <c r="G897" s="140" t="s">
        <v>1706</v>
      </c>
      <c r="H897" s="140" t="s">
        <v>847</v>
      </c>
      <c r="I897" s="140" t="s">
        <v>1707</v>
      </c>
      <c r="J897" s="140" t="s">
        <v>1708</v>
      </c>
      <c r="K897" s="140" t="s">
        <v>72</v>
      </c>
      <c r="M897" s="3">
        <v>750</v>
      </c>
    </row>
    <row r="898" customHeight="1" spans="1:13">
      <c r="A898" s="3" t="s">
        <v>2854</v>
      </c>
      <c r="D898" s="91" t="s">
        <v>66</v>
      </c>
      <c r="E898" s="91" t="s">
        <v>1709</v>
      </c>
      <c r="F898" s="3">
        <v>2020</v>
      </c>
      <c r="G898" s="3" t="s">
        <v>305</v>
      </c>
      <c r="H898" s="3" t="s">
        <v>982</v>
      </c>
      <c r="I898" s="3" t="s">
        <v>1710</v>
      </c>
      <c r="J898" s="3" t="s">
        <v>1711</v>
      </c>
      <c r="K898" s="3" t="s">
        <v>808</v>
      </c>
      <c r="M898" s="3">
        <v>1000</v>
      </c>
    </row>
    <row r="899" customHeight="1" spans="1:13">
      <c r="A899" s="162" t="e">
        <f>A898+1</f>
        <v>#VALUE!</v>
      </c>
      <c r="D899" s="91" t="s">
        <v>66</v>
      </c>
      <c r="E899" s="91" t="s">
        <v>1712</v>
      </c>
      <c r="F899" s="3">
        <v>2000</v>
      </c>
      <c r="G899" s="3" t="s">
        <v>1713</v>
      </c>
      <c r="H899" s="3" t="s">
        <v>1060</v>
      </c>
      <c r="I899" s="3">
        <v>254</v>
      </c>
      <c r="J899" s="3"/>
      <c r="K899" s="3" t="s">
        <v>467</v>
      </c>
      <c r="M899" s="3">
        <v>1250</v>
      </c>
    </row>
    <row r="900" customHeight="1" spans="1:13">
      <c r="A900" s="3">
        <v>11777</v>
      </c>
      <c r="D900" s="91" t="s">
        <v>149</v>
      </c>
      <c r="E900" s="91" t="s">
        <v>1714</v>
      </c>
      <c r="F900" s="3">
        <v>2012</v>
      </c>
      <c r="G900" s="3" t="s">
        <v>905</v>
      </c>
      <c r="H900" s="3" t="s">
        <v>1081</v>
      </c>
      <c r="I900" s="3" t="s">
        <v>1715</v>
      </c>
      <c r="J900" s="3">
        <v>230</v>
      </c>
      <c r="K900" s="3" t="s">
        <v>1716</v>
      </c>
      <c r="M900" s="3">
        <v>2500</v>
      </c>
    </row>
    <row r="901" customHeight="1" spans="1:13">
      <c r="A901" s="3">
        <v>11778</v>
      </c>
      <c r="D901" s="91" t="s">
        <v>149</v>
      </c>
      <c r="E901" s="91" t="s">
        <v>1717</v>
      </c>
      <c r="F901" s="3">
        <v>2012</v>
      </c>
      <c r="G901" s="3" t="s">
        <v>905</v>
      </c>
      <c r="H901" s="3" t="s">
        <v>1081</v>
      </c>
      <c r="I901" s="3" t="s">
        <v>1715</v>
      </c>
      <c r="J901" s="3">
        <v>230</v>
      </c>
      <c r="K901" s="3" t="s">
        <v>1716</v>
      </c>
      <c r="M901" s="3">
        <v>2500</v>
      </c>
    </row>
    <row r="902" customHeight="1" spans="1:13">
      <c r="A902" s="162">
        <f>'Drop 1 BBALL'!A110+1</f>
        <v>11796</v>
      </c>
      <c r="B902" s="3"/>
      <c r="C902" s="3"/>
      <c r="D902" s="91" t="s">
        <v>21</v>
      </c>
      <c r="E902" s="91" t="s">
        <v>1718</v>
      </c>
      <c r="F902" s="3">
        <v>2020</v>
      </c>
      <c r="G902" s="3" t="s">
        <v>884</v>
      </c>
      <c r="H902" s="3" t="s">
        <v>880</v>
      </c>
      <c r="I902" s="3">
        <v>263</v>
      </c>
      <c r="J902" s="258" t="s">
        <v>1719</v>
      </c>
      <c r="K902" s="3" t="s">
        <v>25</v>
      </c>
      <c r="M902" s="3">
        <v>3500</v>
      </c>
    </row>
    <row r="903" customHeight="1" spans="1:13">
      <c r="A903" s="6">
        <f>'Drop 1 Baseball'!A260+1</f>
        <v>11691</v>
      </c>
      <c r="D903" s="91" t="s">
        <v>21</v>
      </c>
      <c r="E903" s="91" t="s">
        <v>1720</v>
      </c>
      <c r="F903" s="3">
        <v>2021</v>
      </c>
      <c r="G903" s="3" t="s">
        <v>884</v>
      </c>
      <c r="H903" s="3" t="s">
        <v>1403</v>
      </c>
      <c r="I903" s="3" t="s">
        <v>1721</v>
      </c>
      <c r="J903" s="3" t="s">
        <v>1722</v>
      </c>
      <c r="K903" s="3" t="s">
        <v>1723</v>
      </c>
      <c r="M903" s="3">
        <v>7500</v>
      </c>
    </row>
    <row r="904" customHeight="1" spans="1:18">
      <c r="A904" s="52" t="s">
        <v>13</v>
      </c>
      <c r="B904" s="52"/>
      <c r="C904" s="52" t="s">
        <v>3071</v>
      </c>
      <c r="D904" s="161" t="s">
        <v>1</v>
      </c>
      <c r="E904" s="161" t="s">
        <v>2</v>
      </c>
      <c r="F904" s="52" t="s">
        <v>3</v>
      </c>
      <c r="G904" s="52" t="s">
        <v>4</v>
      </c>
      <c r="H904" s="52" t="s">
        <v>5</v>
      </c>
      <c r="I904" s="52" t="s">
        <v>6</v>
      </c>
      <c r="J904" s="52" t="s">
        <v>7</v>
      </c>
      <c r="K904" s="52" t="s">
        <v>8</v>
      </c>
      <c r="M904" s="3" t="s">
        <v>14</v>
      </c>
      <c r="N904" s="3" t="s">
        <v>1779</v>
      </c>
      <c r="O904" s="229" t="s">
        <v>1780</v>
      </c>
      <c r="P904" s="229" t="s">
        <v>1781</v>
      </c>
      <c r="Q904" s="229" t="s">
        <v>1782</v>
      </c>
      <c r="R904" s="1" t="s">
        <v>1783</v>
      </c>
    </row>
    <row r="905" customHeight="1" spans="15:17">
      <c r="O905" s="187">
        <f>COUNTA(A906:A2137)</f>
        <v>3</v>
      </c>
      <c r="P905" s="234">
        <f>SUM(M906:M1902)</f>
        <v>0</v>
      </c>
      <c r="Q905" s="187"/>
    </row>
    <row r="906" customHeight="1" spans="1:11">
      <c r="A906" s="244">
        <f>'Drop 1 Baseball'!A118+1</f>
        <v>11703</v>
      </c>
      <c r="B906" s="135"/>
      <c r="C906" s="135"/>
      <c r="D906" s="245" t="s">
        <v>21</v>
      </c>
      <c r="E906" s="245" t="s">
        <v>4154</v>
      </c>
      <c r="F906" s="135">
        <v>2020</v>
      </c>
      <c r="G906" s="135" t="s">
        <v>1161</v>
      </c>
      <c r="H906" s="135" t="s">
        <v>854</v>
      </c>
      <c r="I906" s="135">
        <v>222</v>
      </c>
      <c r="J906" s="247"/>
      <c r="K906" s="135" t="s">
        <v>30</v>
      </c>
    </row>
    <row r="907" customHeight="1" spans="1:11">
      <c r="A907" s="162" t="e">
        <f>'Drop 1 BBALL'!A294+1</f>
        <v>#VALUE!</v>
      </c>
      <c r="B907" s="140"/>
      <c r="C907" s="140"/>
      <c r="D907" s="245" t="s">
        <v>21</v>
      </c>
      <c r="E907" s="245" t="s">
        <v>4155</v>
      </c>
      <c r="F907" s="135">
        <v>2020</v>
      </c>
      <c r="G907" s="135" t="s">
        <v>1161</v>
      </c>
      <c r="H907" s="135" t="s">
        <v>895</v>
      </c>
      <c r="I907" s="135">
        <v>201</v>
      </c>
      <c r="J907" s="135" t="s">
        <v>4156</v>
      </c>
      <c r="K907" s="135" t="s">
        <v>30</v>
      </c>
    </row>
    <row r="908" customHeight="1" spans="1:11">
      <c r="A908" s="255" t="e">
        <f>A907+1</f>
        <v>#VALUE!</v>
      </c>
      <c r="B908" s="256"/>
      <c r="C908" s="256"/>
      <c r="D908" s="257"/>
      <c r="E908" s="256"/>
      <c r="F908" s="256"/>
      <c r="G908" s="256"/>
      <c r="H908" s="256"/>
      <c r="I908" s="259"/>
      <c r="J908" s="259"/>
      <c r="K908" s="256"/>
    </row>
  </sheetData>
  <conditionalFormatting sqref="K682:K717">
    <cfRule type="containsText" dxfId="0" priority="1" operator="between" text="football">
      <formula>NOT(ISERROR(SEARCH("football",K682)))</formula>
    </cfRule>
    <cfRule type="containsText" dxfId="1" priority="2" operator="between" text="baseball">
      <formula>NOT(ISERROR(SEARCH("baseball",K682)))</formula>
    </cfRule>
    <cfRule type="containsText" dxfId="2" priority="3" operator="between" text="basketball">
      <formula>NOT(ISERROR(SEARCH("basketball",K682)))</formula>
    </cfRule>
    <cfRule type="containsText" dxfId="3" priority="4" operator="between" text="pokemon">
      <formula>NOT(ISERROR(SEARCH("pokemon",K682)))</formula>
    </cfRule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1C4587"/>
    <outlinePr summaryBelow="0" summaryRight="0"/>
  </sheetPr>
  <dimension ref="A1:R756"/>
  <sheetViews>
    <sheetView workbookViewId="0">
      <selection activeCell="A1" sqref="A1"/>
    </sheetView>
  </sheetViews>
  <sheetFormatPr defaultColWidth="12.6285714285714" defaultRowHeight="15.75" customHeight="1"/>
  <cols>
    <col min="18" max="18" width="15.3809523809524" customWidth="1"/>
  </cols>
  <sheetData>
    <row r="1" customHeight="1" spans="1:17">
      <c r="A1" s="162" t="e">
        <f>'Drop 1 Football'!A35+1</f>
        <v>#VALUE!</v>
      </c>
      <c r="B1" s="3"/>
      <c r="C1" s="3"/>
      <c r="D1" s="91" t="s">
        <v>16</v>
      </c>
      <c r="E1" s="91" t="s">
        <v>3460</v>
      </c>
      <c r="F1" s="63">
        <v>2020</v>
      </c>
      <c r="G1" s="63" t="s">
        <v>544</v>
      </c>
      <c r="H1" s="63" t="s">
        <v>24</v>
      </c>
      <c r="I1" s="63">
        <v>512</v>
      </c>
      <c r="J1" s="63" t="s">
        <v>3461</v>
      </c>
      <c r="K1" s="63" t="s">
        <v>2705</v>
      </c>
      <c r="M1" s="3">
        <v>5</v>
      </c>
      <c r="O1" s="176"/>
      <c r="P1" s="177"/>
      <c r="Q1" s="220"/>
    </row>
    <row r="2" customHeight="1" spans="1:17">
      <c r="A2" s="162" t="e">
        <f t="shared" ref="A2:A5" si="0">A1+1</f>
        <v>#VALUE!</v>
      </c>
      <c r="B2" s="3"/>
      <c r="C2" s="3"/>
      <c r="D2" s="91" t="s">
        <v>21</v>
      </c>
      <c r="E2" s="91" t="s">
        <v>3462</v>
      </c>
      <c r="F2" s="66">
        <v>1995</v>
      </c>
      <c r="G2" s="66" t="s">
        <v>3463</v>
      </c>
      <c r="H2" s="130" t="s">
        <v>3464</v>
      </c>
      <c r="I2" s="66">
        <v>6</v>
      </c>
      <c r="J2" s="88"/>
      <c r="K2" s="66" t="s">
        <v>763</v>
      </c>
      <c r="M2" s="3">
        <v>5</v>
      </c>
      <c r="O2" s="167"/>
      <c r="P2" s="227"/>
      <c r="Q2" s="228"/>
    </row>
    <row r="3" customHeight="1" spans="1:13">
      <c r="A3" s="162" t="e">
        <f t="shared" si="0"/>
        <v>#VALUE!</v>
      </c>
      <c r="B3" s="3"/>
      <c r="C3" s="3"/>
      <c r="D3" s="91" t="s">
        <v>16</v>
      </c>
      <c r="E3" s="91" t="s">
        <v>3465</v>
      </c>
      <c r="F3" s="59">
        <v>2020</v>
      </c>
      <c r="G3" s="59" t="s">
        <v>23</v>
      </c>
      <c r="H3" s="59" t="s">
        <v>3466</v>
      </c>
      <c r="I3" s="59">
        <v>186</v>
      </c>
      <c r="J3" s="60"/>
      <c r="K3" s="59" t="s">
        <v>60</v>
      </c>
      <c r="M3" s="3">
        <v>5</v>
      </c>
    </row>
    <row r="4" customHeight="1" spans="1:13">
      <c r="A4" s="162" t="e">
        <f t="shared" si="0"/>
        <v>#VALUE!</v>
      </c>
      <c r="B4" s="3"/>
      <c r="C4" s="3"/>
      <c r="D4" s="91" t="s">
        <v>16</v>
      </c>
      <c r="E4" s="91" t="s">
        <v>3467</v>
      </c>
      <c r="F4" s="66">
        <v>2020</v>
      </c>
      <c r="G4" s="66" t="s">
        <v>23</v>
      </c>
      <c r="H4" s="66" t="s">
        <v>24</v>
      </c>
      <c r="I4" s="66" t="s">
        <v>3468</v>
      </c>
      <c r="J4" s="66" t="s">
        <v>200</v>
      </c>
      <c r="K4" s="66" t="s">
        <v>60</v>
      </c>
      <c r="M4" s="3">
        <v>5</v>
      </c>
    </row>
    <row r="5" customHeight="1" spans="1:13">
      <c r="A5" s="162" t="e">
        <f t="shared" si="0"/>
        <v>#VALUE!</v>
      </c>
      <c r="B5" s="3"/>
      <c r="C5" s="3"/>
      <c r="D5" s="91" t="s">
        <v>21</v>
      </c>
      <c r="E5" s="91" t="s">
        <v>3469</v>
      </c>
      <c r="F5" s="3">
        <v>2020</v>
      </c>
      <c r="G5" s="3" t="s">
        <v>39</v>
      </c>
      <c r="H5" s="3" t="s">
        <v>46</v>
      </c>
      <c r="I5" s="3">
        <v>24</v>
      </c>
      <c r="K5" s="3" t="s">
        <v>1138</v>
      </c>
      <c r="M5" s="3">
        <v>5</v>
      </c>
    </row>
    <row r="6" customHeight="1" spans="1:13">
      <c r="A6" s="162" t="e">
        <f>'Drop 1 BBALL'!A272+1</f>
        <v>#VALUE!</v>
      </c>
      <c r="B6" s="3"/>
      <c r="C6" s="3"/>
      <c r="D6" s="91" t="s">
        <v>21</v>
      </c>
      <c r="E6" s="91" t="s">
        <v>3470</v>
      </c>
      <c r="F6" s="3">
        <v>2015</v>
      </c>
      <c r="G6" s="3" t="s">
        <v>83</v>
      </c>
      <c r="H6" s="3" t="s">
        <v>3471</v>
      </c>
      <c r="I6" s="3">
        <v>181</v>
      </c>
      <c r="K6" s="3" t="s">
        <v>25</v>
      </c>
      <c r="M6" s="3">
        <v>5</v>
      </c>
    </row>
    <row r="7" customHeight="1" spans="1:13">
      <c r="A7" s="162" t="e">
        <f t="shared" ref="A7:A8" si="1">A6+1</f>
        <v>#VALUE!</v>
      </c>
      <c r="B7" s="140"/>
      <c r="C7" s="140"/>
      <c r="D7" s="144" t="s">
        <v>21</v>
      </c>
      <c r="E7" s="144" t="s">
        <v>3472</v>
      </c>
      <c r="F7" s="140">
        <v>2020</v>
      </c>
      <c r="G7" s="140" t="s">
        <v>39</v>
      </c>
      <c r="H7" s="140" t="s">
        <v>24</v>
      </c>
      <c r="I7" s="140">
        <v>18</v>
      </c>
      <c r="J7" s="143"/>
      <c r="K7" s="140" t="s">
        <v>666</v>
      </c>
      <c r="M7" s="3">
        <v>5</v>
      </c>
    </row>
    <row r="8" customHeight="1" spans="1:13">
      <c r="A8" s="162" t="e">
        <f t="shared" si="1"/>
        <v>#VALUE!</v>
      </c>
      <c r="B8" s="140"/>
      <c r="C8" s="140"/>
      <c r="D8" s="144" t="s">
        <v>21</v>
      </c>
      <c r="E8" s="144" t="s">
        <v>3473</v>
      </c>
      <c r="F8" s="140">
        <v>2020</v>
      </c>
      <c r="G8" s="140" t="s">
        <v>39</v>
      </c>
      <c r="H8" s="140" t="s">
        <v>24</v>
      </c>
      <c r="I8" s="140">
        <v>18</v>
      </c>
      <c r="J8" s="143"/>
      <c r="K8" s="140" t="s">
        <v>1138</v>
      </c>
      <c r="M8" s="3">
        <v>5</v>
      </c>
    </row>
    <row r="9" customHeight="1" spans="1:13">
      <c r="A9" s="3">
        <v>11890</v>
      </c>
      <c r="D9" s="91" t="s">
        <v>21</v>
      </c>
      <c r="E9" s="91" t="s">
        <v>3474</v>
      </c>
      <c r="F9" s="3">
        <v>1990</v>
      </c>
      <c r="G9" s="3" t="s">
        <v>90</v>
      </c>
      <c r="H9" s="3" t="s">
        <v>91</v>
      </c>
      <c r="I9" s="3"/>
      <c r="J9" s="3">
        <v>663</v>
      </c>
      <c r="K9" s="3" t="s">
        <v>666</v>
      </c>
      <c r="M9" s="3">
        <v>5</v>
      </c>
    </row>
    <row r="10" customHeight="1" spans="1:13">
      <c r="A10" s="3">
        <v>12412</v>
      </c>
      <c r="D10" s="91" t="s">
        <v>21</v>
      </c>
      <c r="E10" s="91" t="s">
        <v>3475</v>
      </c>
      <c r="F10" s="3">
        <v>1991</v>
      </c>
      <c r="G10" s="3" t="s">
        <v>3476</v>
      </c>
      <c r="H10" s="3" t="s">
        <v>3477</v>
      </c>
      <c r="I10" s="3" t="s">
        <v>3478</v>
      </c>
      <c r="J10" s="3"/>
      <c r="K10" s="3" t="s">
        <v>3479</v>
      </c>
      <c r="M10" s="3">
        <v>5</v>
      </c>
    </row>
    <row r="11" customHeight="1" spans="1:13">
      <c r="A11" s="162" t="e">
        <f>'Drop 1 Football'!A184+1</f>
        <v>#VALUE!</v>
      </c>
      <c r="B11" s="3"/>
      <c r="C11" s="3"/>
      <c r="D11" s="91" t="s">
        <v>21</v>
      </c>
      <c r="E11" s="91" t="s">
        <v>3480</v>
      </c>
      <c r="F11" s="3">
        <v>2020</v>
      </c>
      <c r="G11" s="3" t="s">
        <v>23</v>
      </c>
      <c r="H11" s="3" t="s">
        <v>206</v>
      </c>
      <c r="I11" s="3">
        <v>200</v>
      </c>
      <c r="J11" s="3" t="s">
        <v>506</v>
      </c>
      <c r="K11" s="3" t="s">
        <v>72</v>
      </c>
      <c r="M11" s="3">
        <v>10</v>
      </c>
    </row>
    <row r="12" customHeight="1" spans="1:13">
      <c r="A12" s="162" t="e">
        <f>A11+1</f>
        <v>#VALUE!</v>
      </c>
      <c r="B12" s="3"/>
      <c r="C12" s="3"/>
      <c r="D12" s="91" t="s">
        <v>21</v>
      </c>
      <c r="E12" s="91" t="s">
        <v>3481</v>
      </c>
      <c r="F12" s="66">
        <v>1997</v>
      </c>
      <c r="G12" s="66" t="s">
        <v>322</v>
      </c>
      <c r="H12" s="130" t="s">
        <v>3482</v>
      </c>
      <c r="I12" s="66">
        <v>139</v>
      </c>
      <c r="J12" s="88"/>
      <c r="K12" s="66" t="s">
        <v>763</v>
      </c>
      <c r="M12" s="3">
        <v>10</v>
      </c>
    </row>
    <row r="13" customHeight="1" spans="1:13">
      <c r="A13" s="162">
        <f>'Drop 1 Football'!A198+1</f>
        <v>10641</v>
      </c>
      <c r="B13" s="3"/>
      <c r="C13" s="3"/>
      <c r="D13" s="91" t="s">
        <v>21</v>
      </c>
      <c r="E13" s="91" t="s">
        <v>3483</v>
      </c>
      <c r="F13" s="66">
        <v>2018</v>
      </c>
      <c r="G13" s="66" t="s">
        <v>3484</v>
      </c>
      <c r="H13" s="130" t="s">
        <v>689</v>
      </c>
      <c r="I13" s="66" t="s">
        <v>3485</v>
      </c>
      <c r="J13" s="88"/>
      <c r="K13" s="66" t="s">
        <v>25</v>
      </c>
      <c r="M13" s="3">
        <v>10</v>
      </c>
    </row>
    <row r="14" customHeight="1" spans="1:13">
      <c r="A14" s="162">
        <f t="shared" ref="A14:A30" si="2">A13+1</f>
        <v>10642</v>
      </c>
      <c r="B14" s="3"/>
      <c r="C14" s="3"/>
      <c r="D14" s="91" t="s">
        <v>21</v>
      </c>
      <c r="E14" s="91" t="s">
        <v>3486</v>
      </c>
      <c r="F14" s="116">
        <v>2020</v>
      </c>
      <c r="G14" s="116" t="s">
        <v>23</v>
      </c>
      <c r="H14" s="116" t="s">
        <v>3487</v>
      </c>
      <c r="I14" s="116">
        <v>186</v>
      </c>
      <c r="J14" s="117"/>
      <c r="K14" s="117" t="s">
        <v>25</v>
      </c>
      <c r="M14" s="3">
        <v>10</v>
      </c>
    </row>
    <row r="15" customHeight="1" spans="1:13">
      <c r="A15" s="162">
        <f t="shared" si="2"/>
        <v>10643</v>
      </c>
      <c r="B15" s="3"/>
      <c r="C15" s="3"/>
      <c r="D15" s="91" t="s">
        <v>16</v>
      </c>
      <c r="E15" s="91" t="s">
        <v>3488</v>
      </c>
      <c r="F15" s="66">
        <v>2020</v>
      </c>
      <c r="G15" s="66" t="s">
        <v>18</v>
      </c>
      <c r="H15" s="66" t="s">
        <v>19</v>
      </c>
      <c r="I15" s="66">
        <v>145</v>
      </c>
      <c r="J15" s="66" t="s">
        <v>3489</v>
      </c>
      <c r="K15" s="66" t="s">
        <v>63</v>
      </c>
      <c r="M15" s="3">
        <v>10</v>
      </c>
    </row>
    <row r="16" customHeight="1" spans="1:13">
      <c r="A16" s="162">
        <f t="shared" si="2"/>
        <v>10644</v>
      </c>
      <c r="B16" s="3"/>
      <c r="C16" s="3"/>
      <c r="D16" s="91" t="s">
        <v>16</v>
      </c>
      <c r="E16" s="91" t="s">
        <v>3490</v>
      </c>
      <c r="F16" s="66">
        <v>2020</v>
      </c>
      <c r="G16" s="66" t="s">
        <v>18</v>
      </c>
      <c r="H16" s="66" t="s">
        <v>19</v>
      </c>
      <c r="I16" s="66">
        <v>145</v>
      </c>
      <c r="J16" s="66" t="s">
        <v>3489</v>
      </c>
      <c r="K16" s="66" t="s">
        <v>2967</v>
      </c>
      <c r="M16" s="3">
        <v>10</v>
      </c>
    </row>
    <row r="17" customHeight="1" spans="1:13">
      <c r="A17" s="162">
        <f t="shared" si="2"/>
        <v>10645</v>
      </c>
      <c r="B17" s="3"/>
      <c r="C17" s="3"/>
      <c r="D17" s="91" t="s">
        <v>21</v>
      </c>
      <c r="E17" s="91" t="s">
        <v>3469</v>
      </c>
      <c r="F17" s="3">
        <v>2020</v>
      </c>
      <c r="G17" s="3" t="s">
        <v>39</v>
      </c>
      <c r="H17" s="3" t="s">
        <v>46</v>
      </c>
      <c r="I17" s="3">
        <v>24</v>
      </c>
      <c r="K17" s="3" t="s">
        <v>30</v>
      </c>
      <c r="M17" s="3">
        <v>10</v>
      </c>
    </row>
    <row r="18" customHeight="1" spans="1:13">
      <c r="A18" s="162">
        <f t="shared" si="2"/>
        <v>10646</v>
      </c>
      <c r="B18" s="3"/>
      <c r="C18" s="3"/>
      <c r="D18" s="91" t="s">
        <v>21</v>
      </c>
      <c r="E18" s="91" t="s">
        <v>3491</v>
      </c>
      <c r="F18" s="3">
        <v>2020</v>
      </c>
      <c r="G18" s="3" t="s">
        <v>39</v>
      </c>
      <c r="H18" s="3" t="s">
        <v>46</v>
      </c>
      <c r="I18" s="3">
        <v>24</v>
      </c>
      <c r="K18" s="3" t="s">
        <v>30</v>
      </c>
      <c r="M18" s="3">
        <v>10</v>
      </c>
    </row>
    <row r="19" customHeight="1" spans="1:13">
      <c r="A19" s="162">
        <f t="shared" si="2"/>
        <v>10647</v>
      </c>
      <c r="B19" s="3"/>
      <c r="C19" s="3"/>
      <c r="D19" s="91" t="s">
        <v>21</v>
      </c>
      <c r="E19" s="91" t="s">
        <v>3492</v>
      </c>
      <c r="F19" s="3">
        <v>2020</v>
      </c>
      <c r="G19" s="3" t="s">
        <v>39</v>
      </c>
      <c r="H19" s="3" t="s">
        <v>46</v>
      </c>
      <c r="I19" s="3">
        <v>24</v>
      </c>
      <c r="K19" s="3" t="s">
        <v>30</v>
      </c>
      <c r="M19" s="3">
        <v>10</v>
      </c>
    </row>
    <row r="20" customHeight="1" spans="1:13">
      <c r="A20" s="162">
        <f t="shared" si="2"/>
        <v>10648</v>
      </c>
      <c r="B20" s="3"/>
      <c r="C20" s="3"/>
      <c r="D20" s="91" t="s">
        <v>21</v>
      </c>
      <c r="E20" s="91" t="s">
        <v>3493</v>
      </c>
      <c r="F20" s="3">
        <v>2020</v>
      </c>
      <c r="G20" s="3" t="s">
        <v>39</v>
      </c>
      <c r="H20" s="3" t="s">
        <v>49</v>
      </c>
      <c r="I20" s="3">
        <v>52</v>
      </c>
      <c r="K20" s="3" t="s">
        <v>25</v>
      </c>
      <c r="M20" s="3">
        <v>10</v>
      </c>
    </row>
    <row r="21" customHeight="1" spans="1:13">
      <c r="A21" s="162">
        <f t="shared" si="2"/>
        <v>10649</v>
      </c>
      <c r="B21" s="3"/>
      <c r="C21" s="3"/>
      <c r="D21" s="91" t="s">
        <v>21</v>
      </c>
      <c r="E21" s="91" t="s">
        <v>3494</v>
      </c>
      <c r="F21" s="3">
        <v>2020</v>
      </c>
      <c r="G21" s="3" t="s">
        <v>39</v>
      </c>
      <c r="H21" s="3" t="s">
        <v>49</v>
      </c>
      <c r="I21" s="3">
        <v>52</v>
      </c>
      <c r="K21" s="3" t="s">
        <v>25</v>
      </c>
      <c r="M21" s="3">
        <v>10</v>
      </c>
    </row>
    <row r="22" customHeight="1" spans="1:13">
      <c r="A22" s="162">
        <f t="shared" si="2"/>
        <v>10650</v>
      </c>
      <c r="B22" s="3"/>
      <c r="C22" s="3"/>
      <c r="D22" s="91" t="s">
        <v>21</v>
      </c>
      <c r="E22" s="91" t="s">
        <v>3495</v>
      </c>
      <c r="F22" s="3">
        <v>2020</v>
      </c>
      <c r="G22" s="3" t="s">
        <v>39</v>
      </c>
      <c r="H22" s="3" t="s">
        <v>49</v>
      </c>
      <c r="I22" s="3">
        <v>52</v>
      </c>
      <c r="K22" s="3" t="s">
        <v>25</v>
      </c>
      <c r="M22" s="3">
        <v>10</v>
      </c>
    </row>
    <row r="23" customHeight="1" spans="1:13">
      <c r="A23" s="162">
        <f t="shared" si="2"/>
        <v>10651</v>
      </c>
      <c r="B23" s="3"/>
      <c r="C23" s="3"/>
      <c r="D23" s="91" t="s">
        <v>16</v>
      </c>
      <c r="E23" s="91" t="s">
        <v>3496</v>
      </c>
      <c r="F23" s="3">
        <v>2020</v>
      </c>
      <c r="G23" s="3" t="s">
        <v>75</v>
      </c>
      <c r="H23" s="3" t="s">
        <v>3497</v>
      </c>
      <c r="I23" s="3" t="s">
        <v>3498</v>
      </c>
      <c r="J23" s="3" t="s">
        <v>3499</v>
      </c>
      <c r="K23" s="3" t="s">
        <v>60</v>
      </c>
      <c r="M23" s="3">
        <v>10</v>
      </c>
    </row>
    <row r="24" customHeight="1" spans="1:13">
      <c r="A24" s="162">
        <f t="shared" si="2"/>
        <v>10652</v>
      </c>
      <c r="B24" s="3"/>
      <c r="C24" s="3"/>
      <c r="D24" s="233" t="s">
        <v>16</v>
      </c>
      <c r="E24" s="91" t="s">
        <v>3500</v>
      </c>
      <c r="F24" s="3">
        <v>2020</v>
      </c>
      <c r="G24" s="3" t="s">
        <v>23</v>
      </c>
      <c r="H24" s="3" t="s">
        <v>46</v>
      </c>
      <c r="I24" s="3">
        <v>49</v>
      </c>
      <c r="K24" s="3" t="s">
        <v>63</v>
      </c>
      <c r="M24" s="3">
        <v>10</v>
      </c>
    </row>
    <row r="25" customHeight="1" spans="1:13">
      <c r="A25" s="162">
        <f t="shared" si="2"/>
        <v>10653</v>
      </c>
      <c r="B25" s="3"/>
      <c r="C25" s="3"/>
      <c r="D25" s="233" t="s">
        <v>16</v>
      </c>
      <c r="E25" s="91" t="s">
        <v>3501</v>
      </c>
      <c r="F25" s="3">
        <v>2019</v>
      </c>
      <c r="G25" s="3" t="s">
        <v>505</v>
      </c>
      <c r="H25" s="3" t="s">
        <v>297</v>
      </c>
      <c r="I25" s="3">
        <v>58</v>
      </c>
      <c r="K25" s="3" t="s">
        <v>63</v>
      </c>
      <c r="M25" s="3">
        <v>10</v>
      </c>
    </row>
    <row r="26" customHeight="1" spans="1:13">
      <c r="A26" s="162">
        <f t="shared" si="2"/>
        <v>10654</v>
      </c>
      <c r="B26" s="3"/>
      <c r="C26" s="3"/>
      <c r="D26" s="233" t="s">
        <v>16</v>
      </c>
      <c r="E26" s="91" t="s">
        <v>3502</v>
      </c>
      <c r="F26" s="3">
        <v>2019</v>
      </c>
      <c r="G26" s="3" t="s">
        <v>39</v>
      </c>
      <c r="H26" s="3" t="s">
        <v>297</v>
      </c>
      <c r="I26" s="3" t="s">
        <v>3503</v>
      </c>
      <c r="J26" s="3" t="s">
        <v>3504</v>
      </c>
      <c r="K26" s="3" t="s">
        <v>20</v>
      </c>
      <c r="M26" s="3">
        <v>10</v>
      </c>
    </row>
    <row r="27" customHeight="1" spans="1:13">
      <c r="A27" s="162">
        <f t="shared" si="2"/>
        <v>10655</v>
      </c>
      <c r="B27" s="3"/>
      <c r="C27" s="3"/>
      <c r="D27" s="233" t="s">
        <v>16</v>
      </c>
      <c r="E27" s="91" t="s">
        <v>3505</v>
      </c>
      <c r="F27" s="3">
        <v>2019</v>
      </c>
      <c r="G27" s="3" t="s">
        <v>505</v>
      </c>
      <c r="H27" s="68" t="s">
        <v>297</v>
      </c>
      <c r="I27" s="3" t="s">
        <v>3506</v>
      </c>
      <c r="J27" s="3" t="s">
        <v>3507</v>
      </c>
      <c r="K27" s="3" t="s">
        <v>60</v>
      </c>
      <c r="M27" s="3">
        <v>10</v>
      </c>
    </row>
    <row r="28" customHeight="1" spans="1:13">
      <c r="A28" s="162">
        <f t="shared" si="2"/>
        <v>10656</v>
      </c>
      <c r="B28" s="3"/>
      <c r="C28" s="3"/>
      <c r="D28" s="91" t="s">
        <v>16</v>
      </c>
      <c r="E28" s="91" t="s">
        <v>3508</v>
      </c>
      <c r="F28" s="3">
        <v>2018</v>
      </c>
      <c r="G28" s="3" t="s">
        <v>39</v>
      </c>
      <c r="H28" s="3" t="s">
        <v>297</v>
      </c>
      <c r="I28" s="3" t="s">
        <v>3509</v>
      </c>
      <c r="J28" s="3" t="s">
        <v>661</v>
      </c>
      <c r="K28" s="3" t="s">
        <v>60</v>
      </c>
      <c r="M28" s="3">
        <v>10</v>
      </c>
    </row>
    <row r="29" customHeight="1" spans="1:13">
      <c r="A29" s="162">
        <f t="shared" si="2"/>
        <v>10657</v>
      </c>
      <c r="B29" s="3"/>
      <c r="C29" s="3"/>
      <c r="D29" s="91" t="s">
        <v>16</v>
      </c>
      <c r="E29" s="91" t="s">
        <v>3510</v>
      </c>
      <c r="F29" s="3">
        <v>2019</v>
      </c>
      <c r="G29" s="3" t="s">
        <v>789</v>
      </c>
      <c r="H29" s="3" t="s">
        <v>206</v>
      </c>
      <c r="I29" s="3" t="s">
        <v>3511</v>
      </c>
      <c r="K29" s="3" t="s">
        <v>60</v>
      </c>
      <c r="M29" s="3">
        <v>10</v>
      </c>
    </row>
    <row r="30" customHeight="1" spans="1:13">
      <c r="A30" s="162">
        <f t="shared" si="2"/>
        <v>10658</v>
      </c>
      <c r="B30" s="3"/>
      <c r="C30" s="3"/>
      <c r="D30" s="91" t="s">
        <v>16</v>
      </c>
      <c r="E30" s="91" t="s">
        <v>3512</v>
      </c>
      <c r="F30" s="3">
        <v>2011</v>
      </c>
      <c r="G30" s="3" t="s">
        <v>62</v>
      </c>
      <c r="H30" s="3" t="s">
        <v>33</v>
      </c>
      <c r="I30" s="3">
        <v>100</v>
      </c>
      <c r="J30" s="3" t="s">
        <v>3513</v>
      </c>
      <c r="K30" s="3" t="s">
        <v>60</v>
      </c>
      <c r="M30" s="3">
        <v>10</v>
      </c>
    </row>
    <row r="31" customHeight="1" spans="1:13">
      <c r="A31" s="162" t="e">
        <f>'Drop 1 Football'!A411+1</f>
        <v>#VALUE!</v>
      </c>
      <c r="B31" s="3"/>
      <c r="C31" s="3"/>
      <c r="D31" s="91" t="s">
        <v>21</v>
      </c>
      <c r="E31" s="91" t="s">
        <v>3514</v>
      </c>
      <c r="F31" s="3">
        <v>2020</v>
      </c>
      <c r="G31" s="3" t="s">
        <v>39</v>
      </c>
      <c r="H31" s="3" t="s">
        <v>24</v>
      </c>
      <c r="I31" s="3">
        <v>18</v>
      </c>
      <c r="K31" s="3" t="s">
        <v>25</v>
      </c>
      <c r="M31" s="3">
        <v>10</v>
      </c>
    </row>
    <row r="32" customHeight="1" spans="1:13">
      <c r="A32" s="162" t="e">
        <f>'Drop 1 BBALL'!A287+1</f>
        <v>#VALUE!</v>
      </c>
      <c r="B32" s="3"/>
      <c r="C32" s="3"/>
      <c r="D32" s="91" t="s">
        <v>21</v>
      </c>
      <c r="E32" s="91" t="s">
        <v>3515</v>
      </c>
      <c r="F32" s="3">
        <v>2020</v>
      </c>
      <c r="G32" s="3" t="s">
        <v>3516</v>
      </c>
      <c r="H32" s="3" t="s">
        <v>49</v>
      </c>
      <c r="I32" s="3">
        <v>173</v>
      </c>
      <c r="K32" s="3" t="s">
        <v>25</v>
      </c>
      <c r="M32" s="3">
        <v>10</v>
      </c>
    </row>
    <row r="33" customHeight="1" spans="1:13">
      <c r="A33" s="162" t="e">
        <f>'Drop 1 Football'!A453+1</f>
        <v>#VALUE!</v>
      </c>
      <c r="B33" s="140"/>
      <c r="C33" s="140"/>
      <c r="D33" s="144" t="s">
        <v>21</v>
      </c>
      <c r="E33" s="144" t="s">
        <v>3517</v>
      </c>
      <c r="F33" s="140">
        <v>2020</v>
      </c>
      <c r="G33" s="140" t="s">
        <v>23</v>
      </c>
      <c r="H33" s="140" t="s">
        <v>3518</v>
      </c>
      <c r="I33" s="140">
        <v>148</v>
      </c>
      <c r="J33" s="140" t="s">
        <v>506</v>
      </c>
      <c r="K33" s="140" t="s">
        <v>25</v>
      </c>
      <c r="M33" s="3">
        <v>10</v>
      </c>
    </row>
    <row r="34" customHeight="1" spans="1:13">
      <c r="A34" s="162" t="e">
        <f t="shared" ref="A34:A45" si="3">A33+1</f>
        <v>#VALUE!</v>
      </c>
      <c r="B34" s="140"/>
      <c r="C34" s="140"/>
      <c r="D34" s="144" t="s">
        <v>21</v>
      </c>
      <c r="E34" s="144" t="s">
        <v>3519</v>
      </c>
      <c r="F34" s="140">
        <v>2020</v>
      </c>
      <c r="G34" s="140" t="s">
        <v>39</v>
      </c>
      <c r="H34" s="140" t="s">
        <v>24</v>
      </c>
      <c r="I34" s="140">
        <v>18</v>
      </c>
      <c r="J34" s="143"/>
      <c r="K34" s="140" t="s">
        <v>25</v>
      </c>
      <c r="M34" s="3">
        <v>10</v>
      </c>
    </row>
    <row r="35" customHeight="1" spans="1:13">
      <c r="A35" s="162" t="e">
        <f t="shared" si="3"/>
        <v>#VALUE!</v>
      </c>
      <c r="B35" s="140"/>
      <c r="C35" s="140"/>
      <c r="D35" s="144" t="s">
        <v>21</v>
      </c>
      <c r="E35" s="144" t="s">
        <v>3520</v>
      </c>
      <c r="F35" s="140">
        <v>2020</v>
      </c>
      <c r="G35" s="140" t="s">
        <v>39</v>
      </c>
      <c r="H35" s="140" t="s">
        <v>24</v>
      </c>
      <c r="I35" s="140">
        <v>18</v>
      </c>
      <c r="J35" s="143"/>
      <c r="K35" s="140" t="s">
        <v>25</v>
      </c>
      <c r="M35" s="3">
        <v>10</v>
      </c>
    </row>
    <row r="36" customHeight="1" spans="1:13">
      <c r="A36" s="162" t="e">
        <f t="shared" si="3"/>
        <v>#VALUE!</v>
      </c>
      <c r="B36" s="140"/>
      <c r="C36" s="140"/>
      <c r="D36" s="144" t="s">
        <v>21</v>
      </c>
      <c r="E36" s="144" t="s">
        <v>3521</v>
      </c>
      <c r="F36" s="140">
        <v>2020</v>
      </c>
      <c r="G36" s="140" t="s">
        <v>39</v>
      </c>
      <c r="H36" s="140" t="s">
        <v>24</v>
      </c>
      <c r="I36" s="140">
        <v>18</v>
      </c>
      <c r="J36" s="143"/>
      <c r="K36" s="140" t="s">
        <v>25</v>
      </c>
      <c r="M36" s="3">
        <v>10</v>
      </c>
    </row>
    <row r="37" customHeight="1" spans="1:13">
      <c r="A37" s="162" t="e">
        <f t="shared" si="3"/>
        <v>#VALUE!</v>
      </c>
      <c r="B37" s="140"/>
      <c r="C37" s="140"/>
      <c r="D37" s="144" t="s">
        <v>21</v>
      </c>
      <c r="E37" s="144" t="s">
        <v>3522</v>
      </c>
      <c r="F37" s="140">
        <v>2020</v>
      </c>
      <c r="G37" s="140" t="s">
        <v>39</v>
      </c>
      <c r="H37" s="140" t="s">
        <v>24</v>
      </c>
      <c r="I37" s="140">
        <v>18</v>
      </c>
      <c r="J37" s="143"/>
      <c r="K37" s="140" t="s">
        <v>25</v>
      </c>
      <c r="M37" s="3">
        <v>10</v>
      </c>
    </row>
    <row r="38" customHeight="1" spans="1:13">
      <c r="A38" s="162" t="e">
        <f t="shared" si="3"/>
        <v>#VALUE!</v>
      </c>
      <c r="B38" s="140"/>
      <c r="C38" s="140"/>
      <c r="D38" s="144" t="s">
        <v>21</v>
      </c>
      <c r="E38" s="144" t="s">
        <v>3523</v>
      </c>
      <c r="F38" s="140">
        <v>2020</v>
      </c>
      <c r="G38" s="140" t="s">
        <v>39</v>
      </c>
      <c r="H38" s="140" t="s">
        <v>24</v>
      </c>
      <c r="I38" s="140">
        <v>18</v>
      </c>
      <c r="J38" s="143"/>
      <c r="K38" s="140" t="s">
        <v>25</v>
      </c>
      <c r="M38" s="3">
        <v>10</v>
      </c>
    </row>
    <row r="39" customHeight="1" spans="1:13">
      <c r="A39" s="162" t="e">
        <f t="shared" si="3"/>
        <v>#VALUE!</v>
      </c>
      <c r="B39" s="140"/>
      <c r="C39" s="140"/>
      <c r="D39" s="144" t="s">
        <v>21</v>
      </c>
      <c r="E39" s="144" t="s">
        <v>3524</v>
      </c>
      <c r="F39" s="140">
        <v>2020</v>
      </c>
      <c r="G39" s="140" t="s">
        <v>39</v>
      </c>
      <c r="H39" s="140" t="s">
        <v>24</v>
      </c>
      <c r="I39" s="140">
        <v>18</v>
      </c>
      <c r="J39" s="143"/>
      <c r="K39" s="140" t="s">
        <v>25</v>
      </c>
      <c r="M39" s="3">
        <v>10</v>
      </c>
    </row>
    <row r="40" customHeight="1" spans="1:13">
      <c r="A40" s="162" t="e">
        <f t="shared" si="3"/>
        <v>#VALUE!</v>
      </c>
      <c r="B40" s="140"/>
      <c r="C40" s="140"/>
      <c r="D40" s="144" t="s">
        <v>21</v>
      </c>
      <c r="E40" s="144" t="s">
        <v>3525</v>
      </c>
      <c r="F40" s="140">
        <v>2020</v>
      </c>
      <c r="G40" s="140" t="s">
        <v>39</v>
      </c>
      <c r="H40" s="140" t="s">
        <v>24</v>
      </c>
      <c r="I40" s="140">
        <v>18</v>
      </c>
      <c r="J40" s="143"/>
      <c r="K40" s="140" t="s">
        <v>25</v>
      </c>
      <c r="M40" s="3">
        <v>10</v>
      </c>
    </row>
    <row r="41" customHeight="1" spans="1:13">
      <c r="A41" s="162" t="e">
        <f t="shared" si="3"/>
        <v>#VALUE!</v>
      </c>
      <c r="B41" s="140"/>
      <c r="C41" s="140"/>
      <c r="D41" s="144" t="s">
        <v>21</v>
      </c>
      <c r="E41" s="144" t="s">
        <v>3526</v>
      </c>
      <c r="F41" s="140">
        <v>2020</v>
      </c>
      <c r="G41" s="140" t="s">
        <v>39</v>
      </c>
      <c r="H41" s="140" t="s">
        <v>24</v>
      </c>
      <c r="I41" s="140">
        <v>18</v>
      </c>
      <c r="J41" s="143"/>
      <c r="K41" s="140" t="s">
        <v>25</v>
      </c>
      <c r="M41" s="3">
        <v>10</v>
      </c>
    </row>
    <row r="42" customHeight="1" spans="1:13">
      <c r="A42" s="162" t="e">
        <f t="shared" si="3"/>
        <v>#VALUE!</v>
      </c>
      <c r="B42" s="140"/>
      <c r="C42" s="140"/>
      <c r="D42" s="144" t="s">
        <v>21</v>
      </c>
      <c r="E42" s="144" t="s">
        <v>3527</v>
      </c>
      <c r="F42" s="140">
        <v>2020</v>
      </c>
      <c r="G42" s="140" t="s">
        <v>39</v>
      </c>
      <c r="H42" s="140" t="s">
        <v>24</v>
      </c>
      <c r="I42" s="140">
        <v>18</v>
      </c>
      <c r="J42" s="143"/>
      <c r="K42" s="140" t="s">
        <v>25</v>
      </c>
      <c r="M42" s="3">
        <v>10</v>
      </c>
    </row>
    <row r="43" customHeight="1" spans="1:13">
      <c r="A43" s="162" t="e">
        <f t="shared" si="3"/>
        <v>#VALUE!</v>
      </c>
      <c r="B43" s="140"/>
      <c r="C43" s="140"/>
      <c r="D43" s="144" t="s">
        <v>21</v>
      </c>
      <c r="E43" s="144" t="s">
        <v>3528</v>
      </c>
      <c r="F43" s="140">
        <v>2020</v>
      </c>
      <c r="G43" s="140" t="s">
        <v>39</v>
      </c>
      <c r="H43" s="140" t="s">
        <v>24</v>
      </c>
      <c r="I43" s="140">
        <v>18</v>
      </c>
      <c r="J43" s="143"/>
      <c r="K43" s="140" t="s">
        <v>25</v>
      </c>
      <c r="M43" s="3">
        <v>10</v>
      </c>
    </row>
    <row r="44" customHeight="1" spans="1:13">
      <c r="A44" s="162" t="e">
        <f t="shared" si="3"/>
        <v>#VALUE!</v>
      </c>
      <c r="B44" s="140"/>
      <c r="C44" s="140"/>
      <c r="D44" s="144" t="s">
        <v>21</v>
      </c>
      <c r="E44" s="144" t="s">
        <v>3529</v>
      </c>
      <c r="F44" s="140">
        <v>2020</v>
      </c>
      <c r="G44" s="140" t="s">
        <v>39</v>
      </c>
      <c r="H44" s="140" t="s">
        <v>24</v>
      </c>
      <c r="I44" s="140">
        <v>18</v>
      </c>
      <c r="J44" s="143"/>
      <c r="K44" s="140" t="s">
        <v>25</v>
      </c>
      <c r="M44" s="3">
        <v>10</v>
      </c>
    </row>
    <row r="45" customHeight="1" spans="1:13">
      <c r="A45" s="162" t="e">
        <f t="shared" si="3"/>
        <v>#VALUE!</v>
      </c>
      <c r="B45" s="140"/>
      <c r="C45" s="140"/>
      <c r="D45" s="144" t="s">
        <v>21</v>
      </c>
      <c r="E45" s="144" t="s">
        <v>3530</v>
      </c>
      <c r="F45" s="140">
        <v>2020</v>
      </c>
      <c r="G45" s="140" t="s">
        <v>39</v>
      </c>
      <c r="H45" s="140" t="s">
        <v>24</v>
      </c>
      <c r="I45" s="140">
        <v>18</v>
      </c>
      <c r="J45" s="143"/>
      <c r="K45" s="140" t="s">
        <v>25</v>
      </c>
      <c r="M45" s="3">
        <v>10</v>
      </c>
    </row>
    <row r="46" customHeight="1" spans="1:13">
      <c r="A46" s="162">
        <f>'Drop 1 Football'!A492+1</f>
        <v>12000</v>
      </c>
      <c r="B46" s="3"/>
      <c r="C46" s="3"/>
      <c r="D46" s="91" t="s">
        <v>66</v>
      </c>
      <c r="E46" s="3">
        <v>2862361</v>
      </c>
      <c r="F46" s="3">
        <v>2020</v>
      </c>
      <c r="G46" s="3" t="s">
        <v>23</v>
      </c>
      <c r="H46" s="3" t="s">
        <v>67</v>
      </c>
      <c r="K46" s="3" t="s">
        <v>467</v>
      </c>
      <c r="M46" s="3">
        <v>10</v>
      </c>
    </row>
    <row r="47" customHeight="1" spans="1:13">
      <c r="A47" s="162" t="e">
        <f>'Drop 1 TCG'!A81+1</f>
        <v>#VALUE!</v>
      </c>
      <c r="D47" s="91" t="s">
        <v>161</v>
      </c>
      <c r="E47" s="91" t="s">
        <v>3531</v>
      </c>
      <c r="F47" s="3">
        <v>94</v>
      </c>
      <c r="G47" s="3" t="s">
        <v>905</v>
      </c>
      <c r="H47" s="3" t="s">
        <v>3487</v>
      </c>
      <c r="I47" s="3">
        <v>94</v>
      </c>
      <c r="J47" s="3" t="s">
        <v>3532</v>
      </c>
      <c r="K47" s="3" t="s">
        <v>25</v>
      </c>
      <c r="M47" s="3">
        <v>10</v>
      </c>
    </row>
    <row r="48" customHeight="1" spans="1:13">
      <c r="A48" s="162" t="e">
        <f t="shared" ref="A48:A49" si="4">A47+1</f>
        <v>#VALUE!</v>
      </c>
      <c r="D48" s="91" t="s">
        <v>21</v>
      </c>
      <c r="E48" s="91" t="s">
        <v>3533</v>
      </c>
      <c r="F48" s="3">
        <v>2019</v>
      </c>
      <c r="G48" s="3" t="s">
        <v>212</v>
      </c>
      <c r="H48" s="3" t="s">
        <v>67</v>
      </c>
      <c r="I48" s="3">
        <v>18</v>
      </c>
      <c r="J48" s="3" t="s">
        <v>214</v>
      </c>
      <c r="K48" s="3" t="s">
        <v>25</v>
      </c>
      <c r="M48" s="3">
        <v>10</v>
      </c>
    </row>
    <row r="49" customHeight="1" spans="1:13">
      <c r="A49" s="162" t="e">
        <f t="shared" si="4"/>
        <v>#VALUE!</v>
      </c>
      <c r="D49" s="91" t="s">
        <v>21</v>
      </c>
      <c r="E49" s="91" t="s">
        <v>3534</v>
      </c>
      <c r="F49" s="3">
        <v>2019</v>
      </c>
      <c r="G49" s="3" t="s">
        <v>212</v>
      </c>
      <c r="H49" s="3" t="s">
        <v>67</v>
      </c>
      <c r="I49" s="3">
        <v>18</v>
      </c>
      <c r="J49" s="3" t="s">
        <v>214</v>
      </c>
      <c r="K49" s="3" t="s">
        <v>25</v>
      </c>
      <c r="M49" s="3">
        <v>10</v>
      </c>
    </row>
    <row r="50" customHeight="1" spans="1:13">
      <c r="A50" s="3">
        <v>11731</v>
      </c>
      <c r="D50" s="91" t="s">
        <v>21</v>
      </c>
      <c r="E50" s="91" t="s">
        <v>3535</v>
      </c>
      <c r="F50" s="3">
        <v>2019</v>
      </c>
      <c r="G50" s="3" t="s">
        <v>195</v>
      </c>
      <c r="H50" s="3" t="s">
        <v>3536</v>
      </c>
      <c r="I50" s="3" t="s">
        <v>3537</v>
      </c>
      <c r="J50" s="3">
        <v>53</v>
      </c>
      <c r="K50" s="3" t="s">
        <v>30</v>
      </c>
      <c r="M50" s="3">
        <v>10</v>
      </c>
    </row>
    <row r="51" customHeight="1" spans="1:13">
      <c r="A51" s="3">
        <v>11868</v>
      </c>
      <c r="D51" s="91" t="s">
        <v>21</v>
      </c>
      <c r="E51" s="91" t="s">
        <v>3538</v>
      </c>
      <c r="F51" s="3">
        <v>1987</v>
      </c>
      <c r="G51" s="3" t="s">
        <v>2103</v>
      </c>
      <c r="H51" s="3" t="s">
        <v>3539</v>
      </c>
      <c r="I51" s="3"/>
      <c r="J51" s="3" t="s">
        <v>3540</v>
      </c>
      <c r="K51" s="3" t="s">
        <v>72</v>
      </c>
      <c r="M51" s="3">
        <v>10</v>
      </c>
    </row>
    <row r="52" customHeight="1" spans="1:13">
      <c r="A52" s="3">
        <v>11888</v>
      </c>
      <c r="D52" s="91" t="s">
        <v>21</v>
      </c>
      <c r="E52" s="91" t="s">
        <v>3541</v>
      </c>
      <c r="F52" s="3">
        <v>1990</v>
      </c>
      <c r="G52" s="3" t="s">
        <v>90</v>
      </c>
      <c r="H52" s="3" t="s">
        <v>91</v>
      </c>
      <c r="I52" s="3"/>
      <c r="J52" s="3">
        <v>663</v>
      </c>
      <c r="K52" s="3" t="s">
        <v>72</v>
      </c>
      <c r="M52" s="3">
        <v>10</v>
      </c>
    </row>
    <row r="53" customHeight="1" spans="1:13">
      <c r="A53" s="3">
        <v>11889</v>
      </c>
      <c r="D53" s="91" t="s">
        <v>21</v>
      </c>
      <c r="E53" s="91" t="s">
        <v>3542</v>
      </c>
      <c r="F53" s="3">
        <v>1990</v>
      </c>
      <c r="G53" s="3" t="s">
        <v>90</v>
      </c>
      <c r="H53" s="3" t="s">
        <v>91</v>
      </c>
      <c r="I53" s="3"/>
      <c r="J53" s="3">
        <v>663</v>
      </c>
      <c r="K53" s="3" t="s">
        <v>72</v>
      </c>
      <c r="M53" s="3">
        <v>10</v>
      </c>
    </row>
    <row r="54" customHeight="1" spans="1:13">
      <c r="A54" s="3">
        <v>12020</v>
      </c>
      <c r="D54" s="91" t="s">
        <v>21</v>
      </c>
      <c r="E54" s="91" t="s">
        <v>3543</v>
      </c>
      <c r="F54" s="3">
        <v>1992</v>
      </c>
      <c r="G54" s="3" t="s">
        <v>134</v>
      </c>
      <c r="H54" s="3" t="s">
        <v>107</v>
      </c>
      <c r="I54" s="3" t="s">
        <v>3544</v>
      </c>
      <c r="J54" s="3">
        <v>2</v>
      </c>
      <c r="K54" s="3" t="s">
        <v>72</v>
      </c>
      <c r="M54" s="3">
        <v>10</v>
      </c>
    </row>
    <row r="55" customHeight="1" spans="1:13">
      <c r="A55" s="3">
        <v>12021</v>
      </c>
      <c r="D55" s="91" t="s">
        <v>21</v>
      </c>
      <c r="E55" s="91" t="s">
        <v>3545</v>
      </c>
      <c r="F55" s="3">
        <v>1992</v>
      </c>
      <c r="G55" s="3" t="s">
        <v>134</v>
      </c>
      <c r="H55" s="3" t="s">
        <v>107</v>
      </c>
      <c r="I55" s="3" t="s">
        <v>3544</v>
      </c>
      <c r="J55" s="3">
        <v>2</v>
      </c>
      <c r="K55" s="3" t="s">
        <v>72</v>
      </c>
      <c r="M55" s="3">
        <v>10</v>
      </c>
    </row>
    <row r="56" customHeight="1" spans="1:13">
      <c r="A56" s="3">
        <v>12022</v>
      </c>
      <c r="D56" s="91" t="s">
        <v>21</v>
      </c>
      <c r="E56" s="91" t="s">
        <v>3546</v>
      </c>
      <c r="F56" s="3">
        <v>1992</v>
      </c>
      <c r="G56" s="3" t="s">
        <v>134</v>
      </c>
      <c r="H56" s="3" t="s">
        <v>107</v>
      </c>
      <c r="I56" s="3" t="s">
        <v>3544</v>
      </c>
      <c r="J56" s="3">
        <v>2</v>
      </c>
      <c r="K56" s="3" t="s">
        <v>72</v>
      </c>
      <c r="M56" s="3">
        <v>10</v>
      </c>
    </row>
    <row r="57" customHeight="1" spans="1:13">
      <c r="A57" s="3">
        <v>12023</v>
      </c>
      <c r="D57" s="91" t="s">
        <v>21</v>
      </c>
      <c r="E57" s="91" t="s">
        <v>3547</v>
      </c>
      <c r="F57" s="3">
        <v>1991</v>
      </c>
      <c r="G57" s="3" t="s">
        <v>1802</v>
      </c>
      <c r="H57" s="3" t="s">
        <v>107</v>
      </c>
      <c r="I57" s="3"/>
      <c r="J57" s="3">
        <v>55</v>
      </c>
      <c r="K57" s="3" t="s">
        <v>666</v>
      </c>
      <c r="M57" s="3">
        <v>10</v>
      </c>
    </row>
    <row r="58" customHeight="1" spans="1:13">
      <c r="A58" s="3">
        <v>12025</v>
      </c>
      <c r="D58" s="91" t="s">
        <v>21</v>
      </c>
      <c r="E58" s="91" t="s">
        <v>3548</v>
      </c>
      <c r="F58" s="3">
        <v>1991</v>
      </c>
      <c r="G58" s="3" t="s">
        <v>1802</v>
      </c>
      <c r="H58" s="3" t="s">
        <v>107</v>
      </c>
      <c r="I58" s="3"/>
      <c r="J58" s="3">
        <v>55</v>
      </c>
      <c r="K58" s="3" t="s">
        <v>666</v>
      </c>
      <c r="M58" s="3">
        <v>10</v>
      </c>
    </row>
    <row r="59" customHeight="1" spans="1:13">
      <c r="A59" s="3">
        <v>12033</v>
      </c>
      <c r="D59" s="91" t="s">
        <v>21</v>
      </c>
      <c r="E59" s="91" t="s">
        <v>3549</v>
      </c>
      <c r="F59" s="3">
        <v>2020</v>
      </c>
      <c r="G59" s="3" t="s">
        <v>151</v>
      </c>
      <c r="H59" s="3" t="s">
        <v>46</v>
      </c>
      <c r="I59" s="3"/>
      <c r="J59" s="3">
        <v>11</v>
      </c>
      <c r="K59" s="3" t="s">
        <v>25</v>
      </c>
      <c r="M59" s="3">
        <v>10</v>
      </c>
    </row>
    <row r="60" customHeight="1" spans="1:13">
      <c r="A60" s="3" t="s">
        <v>2854</v>
      </c>
      <c r="D60" s="91" t="s">
        <v>21</v>
      </c>
      <c r="E60" s="91" t="s">
        <v>3550</v>
      </c>
      <c r="F60" s="3">
        <v>1991</v>
      </c>
      <c r="G60" s="3" t="s">
        <v>1802</v>
      </c>
      <c r="H60" s="3" t="s">
        <v>107</v>
      </c>
      <c r="I60" s="3">
        <v>55</v>
      </c>
      <c r="J60" s="3" t="s">
        <v>105</v>
      </c>
      <c r="K60" s="3" t="s">
        <v>72</v>
      </c>
      <c r="M60" s="3">
        <v>10</v>
      </c>
    </row>
    <row r="61" customHeight="1" spans="1:13">
      <c r="A61" s="3" t="s">
        <v>2854</v>
      </c>
      <c r="D61" s="91" t="s">
        <v>21</v>
      </c>
      <c r="E61" s="91" t="s">
        <v>3551</v>
      </c>
      <c r="F61" s="3">
        <v>1991</v>
      </c>
      <c r="G61" s="3" t="s">
        <v>1802</v>
      </c>
      <c r="H61" s="3" t="s">
        <v>107</v>
      </c>
      <c r="I61" s="3">
        <v>55</v>
      </c>
      <c r="J61" s="3" t="s">
        <v>105</v>
      </c>
      <c r="K61" s="3" t="s">
        <v>72</v>
      </c>
      <c r="M61" s="3">
        <v>10</v>
      </c>
    </row>
    <row r="62" customHeight="1" spans="1:13">
      <c r="A62" s="3" t="s">
        <v>2854</v>
      </c>
      <c r="D62" s="163"/>
      <c r="E62" s="91" t="s">
        <v>3552</v>
      </c>
      <c r="F62" s="3">
        <v>1990</v>
      </c>
      <c r="G62" s="3" t="s">
        <v>62</v>
      </c>
      <c r="H62" s="3" t="s">
        <v>91</v>
      </c>
      <c r="I62" s="3">
        <v>414</v>
      </c>
      <c r="J62" s="3" t="s">
        <v>246</v>
      </c>
      <c r="K62" s="3" t="s">
        <v>666</v>
      </c>
      <c r="M62" s="3">
        <v>10</v>
      </c>
    </row>
    <row r="63" customHeight="1" spans="1:13">
      <c r="A63" s="3" t="s">
        <v>2854</v>
      </c>
      <c r="D63" s="163"/>
      <c r="E63" s="91" t="s">
        <v>3553</v>
      </c>
      <c r="F63" s="3">
        <v>1987</v>
      </c>
      <c r="G63" s="3" t="s">
        <v>102</v>
      </c>
      <c r="H63" s="3" t="s">
        <v>120</v>
      </c>
      <c r="I63" s="3">
        <v>604</v>
      </c>
      <c r="J63" s="3" t="s">
        <v>105</v>
      </c>
      <c r="K63" s="3" t="s">
        <v>666</v>
      </c>
      <c r="M63" s="3">
        <v>10</v>
      </c>
    </row>
    <row r="64" customHeight="1" spans="1:13">
      <c r="A64" s="3" t="s">
        <v>2854</v>
      </c>
      <c r="D64" s="163"/>
      <c r="E64" s="91" t="s">
        <v>3554</v>
      </c>
      <c r="F64" s="3">
        <v>1993</v>
      </c>
      <c r="G64" s="3" t="s">
        <v>131</v>
      </c>
      <c r="H64" s="3" t="s">
        <v>193</v>
      </c>
      <c r="I64" s="3">
        <v>707</v>
      </c>
      <c r="J64" s="3" t="s">
        <v>105</v>
      </c>
      <c r="K64" s="3" t="s">
        <v>72</v>
      </c>
      <c r="M64" s="3">
        <v>10</v>
      </c>
    </row>
    <row r="65" customHeight="1" spans="1:13">
      <c r="A65" s="3" t="s">
        <v>2854</v>
      </c>
      <c r="D65" s="163"/>
      <c r="E65" s="91" t="s">
        <v>3555</v>
      </c>
      <c r="F65" s="3">
        <v>2001</v>
      </c>
      <c r="G65" s="3" t="s">
        <v>62</v>
      </c>
      <c r="H65" s="3" t="s">
        <v>3556</v>
      </c>
      <c r="I65" s="3">
        <v>146</v>
      </c>
      <c r="J65" s="3" t="s">
        <v>3557</v>
      </c>
      <c r="K65" s="3" t="s">
        <v>72</v>
      </c>
      <c r="M65" s="3">
        <v>10</v>
      </c>
    </row>
    <row r="66" customHeight="1" spans="1:13">
      <c r="A66" s="3" t="s">
        <v>2854</v>
      </c>
      <c r="B66" s="3" t="s">
        <v>3558</v>
      </c>
      <c r="D66" s="163"/>
      <c r="E66" s="91" t="s">
        <v>3559</v>
      </c>
      <c r="F66" s="3">
        <v>2012</v>
      </c>
      <c r="G66" s="3" t="s">
        <v>62</v>
      </c>
      <c r="H66" s="3" t="s">
        <v>157</v>
      </c>
      <c r="I66" s="3">
        <v>129</v>
      </c>
      <c r="J66" s="3" t="s">
        <v>3560</v>
      </c>
      <c r="K66" s="3" t="s">
        <v>30</v>
      </c>
      <c r="M66" s="3">
        <v>10</v>
      </c>
    </row>
    <row r="67" customHeight="1" spans="1:13">
      <c r="A67" s="3" t="s">
        <v>2854</v>
      </c>
      <c r="D67" s="163"/>
      <c r="E67" s="91" t="s">
        <v>3561</v>
      </c>
      <c r="F67" s="3">
        <v>2012</v>
      </c>
      <c r="G67" s="3" t="s">
        <v>62</v>
      </c>
      <c r="H67" s="3" t="s">
        <v>3562</v>
      </c>
      <c r="I67" s="3">
        <v>396</v>
      </c>
      <c r="J67" s="3" t="s">
        <v>3563</v>
      </c>
      <c r="K67" s="3" t="s">
        <v>30</v>
      </c>
      <c r="M67" s="3">
        <v>10</v>
      </c>
    </row>
    <row r="68" customHeight="1" spans="1:13">
      <c r="A68" s="3" t="s">
        <v>2854</v>
      </c>
      <c r="D68" s="163"/>
      <c r="E68" s="91" t="s">
        <v>3564</v>
      </c>
      <c r="F68" s="3">
        <v>2012</v>
      </c>
      <c r="G68" s="3" t="s">
        <v>62</v>
      </c>
      <c r="H68" s="3" t="s">
        <v>3565</v>
      </c>
      <c r="I68" s="3">
        <v>462</v>
      </c>
      <c r="J68" s="3" t="s">
        <v>3566</v>
      </c>
      <c r="K68" s="3" t="s">
        <v>30</v>
      </c>
      <c r="M68" s="3">
        <v>10</v>
      </c>
    </row>
    <row r="69" customHeight="1" spans="1:13">
      <c r="A69" s="3" t="s">
        <v>2854</v>
      </c>
      <c r="D69" s="163"/>
      <c r="E69" s="91" t="s">
        <v>3567</v>
      </c>
      <c r="F69" s="3">
        <v>2012</v>
      </c>
      <c r="G69" s="3" t="s">
        <v>62</v>
      </c>
      <c r="H69" s="3" t="s">
        <v>3568</v>
      </c>
      <c r="I69" s="3">
        <v>660</v>
      </c>
      <c r="J69" s="3" t="s">
        <v>3569</v>
      </c>
      <c r="K69" s="3" t="s">
        <v>30</v>
      </c>
      <c r="M69" s="3">
        <v>10</v>
      </c>
    </row>
    <row r="70" customHeight="1" spans="1:13">
      <c r="A70" s="3" t="s">
        <v>2854</v>
      </c>
      <c r="D70" s="91" t="s">
        <v>21</v>
      </c>
      <c r="E70" s="91" t="s">
        <v>3570</v>
      </c>
      <c r="F70" s="3">
        <v>2019</v>
      </c>
      <c r="G70" s="3" t="s">
        <v>240</v>
      </c>
      <c r="H70" s="3" t="s">
        <v>81</v>
      </c>
      <c r="I70" s="3">
        <v>71</v>
      </c>
      <c r="J70" s="3" t="s">
        <v>105</v>
      </c>
      <c r="K70" s="3" t="s">
        <v>72</v>
      </c>
      <c r="M70" s="3">
        <v>10</v>
      </c>
    </row>
    <row r="71" customHeight="1" spans="1:13">
      <c r="A71" s="3" t="s">
        <v>2854</v>
      </c>
      <c r="D71" s="91" t="s">
        <v>21</v>
      </c>
      <c r="E71" s="91" t="s">
        <v>3571</v>
      </c>
      <c r="F71" s="3">
        <v>2019</v>
      </c>
      <c r="G71" s="3" t="s">
        <v>240</v>
      </c>
      <c r="H71" s="3" t="s">
        <v>81</v>
      </c>
      <c r="I71" s="3">
        <v>71</v>
      </c>
      <c r="J71" s="3" t="s">
        <v>105</v>
      </c>
      <c r="K71" s="3" t="s">
        <v>72</v>
      </c>
      <c r="M71" s="3">
        <v>10</v>
      </c>
    </row>
    <row r="72" customHeight="1" spans="1:13">
      <c r="A72" s="3" t="s">
        <v>2854</v>
      </c>
      <c r="D72" s="91" t="s">
        <v>21</v>
      </c>
      <c r="E72" s="91" t="s">
        <v>3572</v>
      </c>
      <c r="F72" s="3">
        <v>2019</v>
      </c>
      <c r="G72" s="3" t="s">
        <v>240</v>
      </c>
      <c r="H72" s="3" t="s">
        <v>81</v>
      </c>
      <c r="I72" s="3">
        <v>71</v>
      </c>
      <c r="J72" s="3" t="s">
        <v>243</v>
      </c>
      <c r="K72" s="3" t="s">
        <v>72</v>
      </c>
      <c r="M72" s="3">
        <v>10</v>
      </c>
    </row>
    <row r="73" customHeight="1" spans="1:13">
      <c r="A73" s="3" t="s">
        <v>2854</v>
      </c>
      <c r="D73" s="91" t="s">
        <v>21</v>
      </c>
      <c r="E73" s="91" t="s">
        <v>3573</v>
      </c>
      <c r="F73" s="3">
        <v>2019</v>
      </c>
      <c r="G73" s="3" t="s">
        <v>240</v>
      </c>
      <c r="H73" s="3" t="s">
        <v>81</v>
      </c>
      <c r="I73" s="3">
        <v>71</v>
      </c>
      <c r="J73" s="3" t="s">
        <v>243</v>
      </c>
      <c r="K73" s="3" t="s">
        <v>72</v>
      </c>
      <c r="M73" s="3">
        <v>10</v>
      </c>
    </row>
    <row r="74" customHeight="1" spans="1:13">
      <c r="A74" s="3" t="s">
        <v>2854</v>
      </c>
      <c r="D74" s="91" t="s">
        <v>21</v>
      </c>
      <c r="E74" s="91" t="s">
        <v>3574</v>
      </c>
      <c r="F74" s="3">
        <v>2019</v>
      </c>
      <c r="G74" s="3" t="s">
        <v>240</v>
      </c>
      <c r="H74" s="3" t="s">
        <v>81</v>
      </c>
      <c r="I74" s="3">
        <v>71</v>
      </c>
      <c r="J74" s="3" t="s">
        <v>243</v>
      </c>
      <c r="K74" s="3" t="s">
        <v>72</v>
      </c>
      <c r="M74" s="3">
        <v>10</v>
      </c>
    </row>
    <row r="75" customHeight="1" spans="1:13">
      <c r="A75" s="3" t="s">
        <v>2854</v>
      </c>
      <c r="D75" s="91" t="s">
        <v>21</v>
      </c>
      <c r="E75" s="91" t="s">
        <v>3575</v>
      </c>
      <c r="F75" s="3">
        <v>2019</v>
      </c>
      <c r="G75" s="3" t="s">
        <v>240</v>
      </c>
      <c r="H75" s="3" t="s">
        <v>81</v>
      </c>
      <c r="I75" s="3">
        <v>71</v>
      </c>
      <c r="J75" s="3" t="s">
        <v>243</v>
      </c>
      <c r="K75" s="3" t="s">
        <v>72</v>
      </c>
      <c r="M75" s="3">
        <v>10</v>
      </c>
    </row>
    <row r="76" customHeight="1" spans="1:13">
      <c r="A76" s="3" t="s">
        <v>2854</v>
      </c>
      <c r="D76" s="91" t="s">
        <v>21</v>
      </c>
      <c r="E76" s="91" t="s">
        <v>3576</v>
      </c>
      <c r="F76" s="3">
        <v>2019</v>
      </c>
      <c r="G76" s="3" t="s">
        <v>240</v>
      </c>
      <c r="H76" s="3" t="s">
        <v>81</v>
      </c>
      <c r="I76" s="3">
        <v>71</v>
      </c>
      <c r="J76" s="3" t="s">
        <v>243</v>
      </c>
      <c r="K76" s="3" t="s">
        <v>72</v>
      </c>
      <c r="M76" s="3">
        <v>10</v>
      </c>
    </row>
    <row r="77" customHeight="1" spans="1:13">
      <c r="A77" s="3" t="s">
        <v>2854</v>
      </c>
      <c r="D77" s="91" t="s">
        <v>21</v>
      </c>
      <c r="E77" s="91" t="s">
        <v>3577</v>
      </c>
      <c r="F77" s="3">
        <v>1978</v>
      </c>
      <c r="G77" s="3" t="s">
        <v>62</v>
      </c>
      <c r="H77" s="3" t="s">
        <v>3578</v>
      </c>
      <c r="I77" s="3">
        <v>540</v>
      </c>
      <c r="J77" s="3" t="s">
        <v>105</v>
      </c>
      <c r="K77" s="3" t="s">
        <v>666</v>
      </c>
      <c r="M77" s="3">
        <v>10</v>
      </c>
    </row>
    <row r="78" customHeight="1" spans="1:13">
      <c r="A78" s="3" t="s">
        <v>2854</v>
      </c>
      <c r="D78" s="91" t="s">
        <v>21</v>
      </c>
      <c r="E78" s="91" t="s">
        <v>3579</v>
      </c>
      <c r="F78" s="3">
        <v>1978</v>
      </c>
      <c r="G78" s="3" t="s">
        <v>62</v>
      </c>
      <c r="H78" s="3" t="s">
        <v>3580</v>
      </c>
      <c r="I78" s="3">
        <v>135</v>
      </c>
      <c r="J78" s="3" t="s">
        <v>105</v>
      </c>
      <c r="K78" s="3" t="s">
        <v>72</v>
      </c>
      <c r="M78" s="3">
        <v>10</v>
      </c>
    </row>
    <row r="79" customHeight="1" spans="1:13">
      <c r="A79" s="3" t="s">
        <v>2854</v>
      </c>
      <c r="D79" s="91" t="s">
        <v>21</v>
      </c>
      <c r="E79" s="91" t="s">
        <v>3581</v>
      </c>
      <c r="F79" s="3">
        <v>2019</v>
      </c>
      <c r="G79" s="3" t="s">
        <v>240</v>
      </c>
      <c r="H79" s="3" t="s">
        <v>81</v>
      </c>
      <c r="I79" s="3">
        <v>71</v>
      </c>
      <c r="J79" s="3" t="s">
        <v>105</v>
      </c>
      <c r="K79" s="3" t="s">
        <v>72</v>
      </c>
      <c r="M79" s="3">
        <v>10</v>
      </c>
    </row>
    <row r="80" customHeight="1" spans="1:13">
      <c r="A80" s="3" t="s">
        <v>2854</v>
      </c>
      <c r="D80" s="91" t="s">
        <v>21</v>
      </c>
      <c r="E80" s="91" t="s">
        <v>3582</v>
      </c>
      <c r="F80" s="3">
        <v>2019</v>
      </c>
      <c r="G80" s="3" t="s">
        <v>240</v>
      </c>
      <c r="H80" s="3" t="s">
        <v>81</v>
      </c>
      <c r="I80" s="3">
        <v>71</v>
      </c>
      <c r="J80" s="3" t="s">
        <v>105</v>
      </c>
      <c r="K80" s="3" t="s">
        <v>72</v>
      </c>
      <c r="M80" s="3">
        <v>10</v>
      </c>
    </row>
    <row r="81" customHeight="1" spans="1:13">
      <c r="A81" s="3" t="s">
        <v>2854</v>
      </c>
      <c r="D81" s="91" t="s">
        <v>21</v>
      </c>
      <c r="E81" s="91" t="s">
        <v>3583</v>
      </c>
      <c r="F81" s="3">
        <v>2009</v>
      </c>
      <c r="G81" s="3" t="s">
        <v>3584</v>
      </c>
      <c r="H81" s="3" t="s">
        <v>275</v>
      </c>
      <c r="I81" s="3"/>
      <c r="J81" s="3" t="s">
        <v>3585</v>
      </c>
      <c r="K81" s="3" t="s">
        <v>3586</v>
      </c>
      <c r="M81" s="3">
        <v>10</v>
      </c>
    </row>
    <row r="82" customHeight="1" spans="1:13">
      <c r="A82" s="3" t="s">
        <v>2854</v>
      </c>
      <c r="D82" s="91" t="s">
        <v>21</v>
      </c>
      <c r="E82" s="91" t="s">
        <v>3587</v>
      </c>
      <c r="F82" s="3">
        <v>1978</v>
      </c>
      <c r="G82" s="3" t="s">
        <v>62</v>
      </c>
      <c r="H82" s="3" t="s">
        <v>519</v>
      </c>
      <c r="I82" s="3">
        <v>530</v>
      </c>
      <c r="J82" s="3" t="s">
        <v>105</v>
      </c>
      <c r="K82" s="3" t="s">
        <v>666</v>
      </c>
      <c r="M82" s="3">
        <v>10</v>
      </c>
    </row>
    <row r="83" customHeight="1" spans="1:13">
      <c r="A83" s="3" t="s">
        <v>2854</v>
      </c>
      <c r="D83" s="91" t="s">
        <v>21</v>
      </c>
      <c r="E83" s="91" t="s">
        <v>3588</v>
      </c>
      <c r="F83" s="3">
        <v>2015</v>
      </c>
      <c r="G83" s="3" t="s">
        <v>151</v>
      </c>
      <c r="H83" s="3" t="s">
        <v>3589</v>
      </c>
      <c r="I83" s="3" t="s">
        <v>3590</v>
      </c>
      <c r="J83" s="3" t="s">
        <v>169</v>
      </c>
      <c r="K83" s="3" t="s">
        <v>25</v>
      </c>
      <c r="M83" s="3">
        <v>10</v>
      </c>
    </row>
    <row r="84" customHeight="1" spans="1:13">
      <c r="A84" s="3" t="s">
        <v>2854</v>
      </c>
      <c r="D84" s="91" t="s">
        <v>21</v>
      </c>
      <c r="E84" s="91" t="s">
        <v>3591</v>
      </c>
      <c r="F84" s="3">
        <v>1990</v>
      </c>
      <c r="G84" s="3" t="s">
        <v>62</v>
      </c>
      <c r="H84" s="3" t="s">
        <v>91</v>
      </c>
      <c r="I84" s="3">
        <v>414</v>
      </c>
      <c r="J84" s="3" t="s">
        <v>246</v>
      </c>
      <c r="K84" s="3" t="s">
        <v>1797</v>
      </c>
      <c r="M84" s="3">
        <v>10</v>
      </c>
    </row>
    <row r="85" customHeight="1" spans="1:13">
      <c r="A85" s="3" t="s">
        <v>2854</v>
      </c>
      <c r="D85" s="91" t="s">
        <v>66</v>
      </c>
      <c r="E85" s="91" t="s">
        <v>3592</v>
      </c>
      <c r="F85" s="3">
        <v>1991</v>
      </c>
      <c r="G85" s="3" t="s">
        <v>3593</v>
      </c>
      <c r="H85" s="3" t="s">
        <v>3594</v>
      </c>
      <c r="I85" s="3" t="s">
        <v>3595</v>
      </c>
      <c r="J85" s="3" t="s">
        <v>3596</v>
      </c>
      <c r="K85" s="3" t="s">
        <v>467</v>
      </c>
      <c r="M85" s="3">
        <v>10</v>
      </c>
    </row>
    <row r="86" customHeight="1" spans="1:13">
      <c r="A86" s="3" t="s">
        <v>2854</v>
      </c>
      <c r="D86" s="91" t="s">
        <v>66</v>
      </c>
      <c r="E86" s="91" t="s">
        <v>3597</v>
      </c>
      <c r="F86" s="3">
        <v>1991</v>
      </c>
      <c r="G86" s="3" t="s">
        <v>3593</v>
      </c>
      <c r="H86" s="3" t="s">
        <v>3594</v>
      </c>
      <c r="I86" s="3" t="s">
        <v>3595</v>
      </c>
      <c r="J86" s="3" t="s">
        <v>3596</v>
      </c>
      <c r="K86" s="3" t="s">
        <v>467</v>
      </c>
      <c r="M86" s="3">
        <v>10</v>
      </c>
    </row>
    <row r="87" customHeight="1" spans="1:13">
      <c r="A87" s="3" t="s">
        <v>2854</v>
      </c>
      <c r="D87" s="91" t="s">
        <v>66</v>
      </c>
      <c r="E87" s="91" t="s">
        <v>3598</v>
      </c>
      <c r="F87" s="3">
        <v>1991</v>
      </c>
      <c r="G87" s="3" t="s">
        <v>3593</v>
      </c>
      <c r="H87" s="3" t="s">
        <v>3594</v>
      </c>
      <c r="I87" s="3" t="s">
        <v>3595</v>
      </c>
      <c r="J87" s="3" t="s">
        <v>3596</v>
      </c>
      <c r="K87" s="3" t="s">
        <v>467</v>
      </c>
      <c r="M87" s="3">
        <v>10</v>
      </c>
    </row>
    <row r="88" customHeight="1" spans="1:13">
      <c r="A88" s="3" t="s">
        <v>2854</v>
      </c>
      <c r="D88" s="237" t="s">
        <v>66</v>
      </c>
      <c r="E88" s="237" t="s">
        <v>3599</v>
      </c>
      <c r="F88" s="65">
        <v>1991</v>
      </c>
      <c r="G88" s="45" t="s">
        <v>3593</v>
      </c>
      <c r="H88" s="45" t="s">
        <v>3594</v>
      </c>
      <c r="I88" s="45" t="s">
        <v>3595</v>
      </c>
      <c r="J88" s="45" t="s">
        <v>3596</v>
      </c>
      <c r="K88" s="45" t="s">
        <v>467</v>
      </c>
      <c r="M88" s="3">
        <v>10</v>
      </c>
    </row>
    <row r="89" customHeight="1" spans="1:13">
      <c r="A89" s="3" t="s">
        <v>2854</v>
      </c>
      <c r="D89" s="237" t="s">
        <v>66</v>
      </c>
      <c r="E89" s="237" t="s">
        <v>3600</v>
      </c>
      <c r="F89" s="65">
        <v>1991</v>
      </c>
      <c r="G89" s="45" t="s">
        <v>3593</v>
      </c>
      <c r="H89" s="45" t="s">
        <v>3594</v>
      </c>
      <c r="I89" s="45" t="s">
        <v>3595</v>
      </c>
      <c r="J89" s="45" t="s">
        <v>3596</v>
      </c>
      <c r="K89" s="45" t="s">
        <v>467</v>
      </c>
      <c r="M89" s="3">
        <v>10</v>
      </c>
    </row>
    <row r="90" customHeight="1" spans="1:13">
      <c r="A90" s="3" t="s">
        <v>2854</v>
      </c>
      <c r="D90" s="237" t="s">
        <v>66</v>
      </c>
      <c r="E90" s="237" t="s">
        <v>3601</v>
      </c>
      <c r="F90" s="65">
        <v>1991</v>
      </c>
      <c r="G90" s="45" t="s">
        <v>3593</v>
      </c>
      <c r="H90" s="45" t="s">
        <v>3594</v>
      </c>
      <c r="I90" s="45" t="s">
        <v>3595</v>
      </c>
      <c r="J90" s="45" t="s">
        <v>3596</v>
      </c>
      <c r="K90" s="45" t="s">
        <v>467</v>
      </c>
      <c r="M90" s="3">
        <v>10</v>
      </c>
    </row>
    <row r="91" customHeight="1" spans="1:13">
      <c r="A91" s="3" t="s">
        <v>2854</v>
      </c>
      <c r="D91" s="237" t="s">
        <v>66</v>
      </c>
      <c r="E91" s="237" t="s">
        <v>3602</v>
      </c>
      <c r="F91" s="65">
        <v>1991</v>
      </c>
      <c r="G91" s="45" t="s">
        <v>3593</v>
      </c>
      <c r="H91" s="45" t="s">
        <v>3594</v>
      </c>
      <c r="I91" s="45" t="s">
        <v>3595</v>
      </c>
      <c r="J91" s="45" t="s">
        <v>3596</v>
      </c>
      <c r="K91" s="45" t="s">
        <v>467</v>
      </c>
      <c r="M91" s="3">
        <v>10</v>
      </c>
    </row>
    <row r="92" customHeight="1" spans="1:13">
      <c r="A92" s="3" t="s">
        <v>2854</v>
      </c>
      <c r="D92" s="237" t="s">
        <v>66</v>
      </c>
      <c r="E92" s="237" t="s">
        <v>3603</v>
      </c>
      <c r="F92" s="65">
        <v>1991</v>
      </c>
      <c r="G92" s="45" t="s">
        <v>3593</v>
      </c>
      <c r="H92" s="45" t="s">
        <v>3594</v>
      </c>
      <c r="I92" s="45" t="s">
        <v>3595</v>
      </c>
      <c r="J92" s="45" t="s">
        <v>3596</v>
      </c>
      <c r="K92" s="45" t="s">
        <v>467</v>
      </c>
      <c r="M92" s="3">
        <v>10</v>
      </c>
    </row>
    <row r="93" customHeight="1" spans="1:13">
      <c r="A93" s="3" t="s">
        <v>2854</v>
      </c>
      <c r="D93" s="237" t="s">
        <v>66</v>
      </c>
      <c r="E93" s="237" t="s">
        <v>3604</v>
      </c>
      <c r="F93" s="65">
        <v>1991</v>
      </c>
      <c r="G93" s="45" t="s">
        <v>3593</v>
      </c>
      <c r="H93" s="45" t="s">
        <v>3594</v>
      </c>
      <c r="I93" s="45" t="s">
        <v>3595</v>
      </c>
      <c r="J93" s="45" t="s">
        <v>3596</v>
      </c>
      <c r="K93" s="45" t="s">
        <v>467</v>
      </c>
      <c r="M93" s="3">
        <v>10</v>
      </c>
    </row>
    <row r="94" customHeight="1" spans="1:13">
      <c r="A94" s="3" t="s">
        <v>2854</v>
      </c>
      <c r="D94" s="237" t="s">
        <v>66</v>
      </c>
      <c r="E94" s="237" t="s">
        <v>3605</v>
      </c>
      <c r="F94" s="65">
        <v>1991</v>
      </c>
      <c r="G94" s="45" t="s">
        <v>3593</v>
      </c>
      <c r="H94" s="45" t="s">
        <v>3594</v>
      </c>
      <c r="I94" s="45" t="s">
        <v>3595</v>
      </c>
      <c r="J94" s="45" t="s">
        <v>3596</v>
      </c>
      <c r="K94" s="45" t="s">
        <v>467</v>
      </c>
      <c r="M94" s="3">
        <v>10</v>
      </c>
    </row>
    <row r="95" customHeight="1" spans="1:13">
      <c r="A95" s="3" t="s">
        <v>2854</v>
      </c>
      <c r="D95" s="237" t="s">
        <v>66</v>
      </c>
      <c r="E95" s="237" t="s">
        <v>3606</v>
      </c>
      <c r="F95" s="65">
        <v>1991</v>
      </c>
      <c r="G95" s="45" t="s">
        <v>3593</v>
      </c>
      <c r="H95" s="45" t="s">
        <v>3594</v>
      </c>
      <c r="I95" s="45" t="s">
        <v>3595</v>
      </c>
      <c r="J95" s="45" t="s">
        <v>3596</v>
      </c>
      <c r="K95" s="45" t="s">
        <v>467</v>
      </c>
      <c r="M95" s="3">
        <v>10</v>
      </c>
    </row>
    <row r="96" customHeight="1" spans="1:13">
      <c r="A96" s="3" t="s">
        <v>2854</v>
      </c>
      <c r="D96" s="237" t="s">
        <v>66</v>
      </c>
      <c r="E96" s="237" t="s">
        <v>3607</v>
      </c>
      <c r="F96" s="65">
        <v>1991</v>
      </c>
      <c r="G96" s="45" t="s">
        <v>3593</v>
      </c>
      <c r="H96" s="45" t="s">
        <v>3594</v>
      </c>
      <c r="I96" s="45" t="s">
        <v>3595</v>
      </c>
      <c r="J96" s="45" t="s">
        <v>3596</v>
      </c>
      <c r="K96" s="45" t="s">
        <v>467</v>
      </c>
      <c r="M96" s="3">
        <v>10</v>
      </c>
    </row>
    <row r="97" customHeight="1" spans="1:13">
      <c r="A97" s="3" t="s">
        <v>2854</v>
      </c>
      <c r="D97" s="237" t="s">
        <v>66</v>
      </c>
      <c r="E97" s="237" t="s">
        <v>3608</v>
      </c>
      <c r="F97" s="65">
        <v>1991</v>
      </c>
      <c r="G97" s="45" t="s">
        <v>3593</v>
      </c>
      <c r="H97" s="45" t="s">
        <v>3594</v>
      </c>
      <c r="I97" s="45" t="s">
        <v>3595</v>
      </c>
      <c r="J97" s="45" t="s">
        <v>3596</v>
      </c>
      <c r="K97" s="45" t="s">
        <v>467</v>
      </c>
      <c r="M97" s="3">
        <v>10</v>
      </c>
    </row>
    <row r="98" customHeight="1" spans="1:13">
      <c r="A98" s="3" t="s">
        <v>2854</v>
      </c>
      <c r="D98" s="237" t="s">
        <v>66</v>
      </c>
      <c r="E98" s="237" t="s">
        <v>3609</v>
      </c>
      <c r="F98" s="65">
        <v>1991</v>
      </c>
      <c r="G98" s="45" t="s">
        <v>3593</v>
      </c>
      <c r="H98" s="45" t="s">
        <v>3594</v>
      </c>
      <c r="I98" s="45" t="s">
        <v>3595</v>
      </c>
      <c r="J98" s="45" t="s">
        <v>3596</v>
      </c>
      <c r="K98" s="45" t="s">
        <v>467</v>
      </c>
      <c r="M98" s="3">
        <v>10</v>
      </c>
    </row>
    <row r="99" customHeight="1" spans="1:13">
      <c r="A99" s="3" t="s">
        <v>2854</v>
      </c>
      <c r="D99" s="237" t="s">
        <v>66</v>
      </c>
      <c r="E99" s="237" t="s">
        <v>3610</v>
      </c>
      <c r="F99" s="65">
        <v>1991</v>
      </c>
      <c r="G99" s="45" t="s">
        <v>3593</v>
      </c>
      <c r="H99" s="45" t="s">
        <v>3594</v>
      </c>
      <c r="I99" s="45" t="s">
        <v>3595</v>
      </c>
      <c r="J99" s="45" t="s">
        <v>3596</v>
      </c>
      <c r="K99" s="45" t="s">
        <v>467</v>
      </c>
      <c r="M99" s="3">
        <v>10</v>
      </c>
    </row>
    <row r="100" customHeight="1" spans="1:13">
      <c r="A100" s="3" t="s">
        <v>2854</v>
      </c>
      <c r="D100" s="237" t="s">
        <v>66</v>
      </c>
      <c r="E100" s="237" t="s">
        <v>3611</v>
      </c>
      <c r="F100" s="65">
        <v>1991</v>
      </c>
      <c r="G100" s="45" t="s">
        <v>3593</v>
      </c>
      <c r="H100" s="45" t="s">
        <v>3594</v>
      </c>
      <c r="I100" s="45" t="s">
        <v>3595</v>
      </c>
      <c r="J100" s="45" t="s">
        <v>3596</v>
      </c>
      <c r="K100" s="45" t="s">
        <v>467</v>
      </c>
      <c r="M100" s="3">
        <v>10</v>
      </c>
    </row>
    <row r="101" customHeight="1" spans="1:13">
      <c r="A101" s="3" t="s">
        <v>2854</v>
      </c>
      <c r="D101" s="237" t="s">
        <v>66</v>
      </c>
      <c r="E101" s="237" t="s">
        <v>3612</v>
      </c>
      <c r="F101" s="65">
        <v>1991</v>
      </c>
      <c r="G101" s="45" t="s">
        <v>3593</v>
      </c>
      <c r="H101" s="45" t="s">
        <v>3594</v>
      </c>
      <c r="I101" s="45" t="s">
        <v>3595</v>
      </c>
      <c r="J101" s="45" t="s">
        <v>3596</v>
      </c>
      <c r="K101" s="45" t="s">
        <v>467</v>
      </c>
      <c r="M101" s="3">
        <v>10</v>
      </c>
    </row>
    <row r="102" customHeight="1" spans="1:13">
      <c r="A102" s="3" t="s">
        <v>2854</v>
      </c>
      <c r="D102" s="237" t="s">
        <v>66</v>
      </c>
      <c r="E102" s="237" t="s">
        <v>3613</v>
      </c>
      <c r="F102" s="65">
        <v>1991</v>
      </c>
      <c r="G102" s="45" t="s">
        <v>3593</v>
      </c>
      <c r="H102" s="45" t="s">
        <v>3594</v>
      </c>
      <c r="I102" s="45" t="s">
        <v>3595</v>
      </c>
      <c r="J102" s="45" t="s">
        <v>3596</v>
      </c>
      <c r="K102" s="45" t="s">
        <v>467</v>
      </c>
      <c r="M102" s="3">
        <v>10</v>
      </c>
    </row>
    <row r="103" customHeight="1" spans="1:13">
      <c r="A103" s="3" t="s">
        <v>2854</v>
      </c>
      <c r="D103" s="237" t="s">
        <v>66</v>
      </c>
      <c r="E103" s="237" t="s">
        <v>3614</v>
      </c>
      <c r="F103" s="65">
        <v>1991</v>
      </c>
      <c r="G103" s="45" t="s">
        <v>3593</v>
      </c>
      <c r="H103" s="45" t="s">
        <v>3594</v>
      </c>
      <c r="I103" s="45" t="s">
        <v>3595</v>
      </c>
      <c r="J103" s="45" t="s">
        <v>3596</v>
      </c>
      <c r="K103" s="45" t="s">
        <v>467</v>
      </c>
      <c r="M103" s="3">
        <v>10</v>
      </c>
    </row>
    <row r="104" customHeight="1" spans="1:13">
      <c r="A104" s="3" t="s">
        <v>2854</v>
      </c>
      <c r="D104" s="237" t="s">
        <v>66</v>
      </c>
      <c r="E104" s="237" t="s">
        <v>3615</v>
      </c>
      <c r="F104" s="65">
        <v>1991</v>
      </c>
      <c r="G104" s="45" t="s">
        <v>3593</v>
      </c>
      <c r="H104" s="45" t="s">
        <v>3594</v>
      </c>
      <c r="I104" s="45" t="s">
        <v>3595</v>
      </c>
      <c r="J104" s="45" t="s">
        <v>3596</v>
      </c>
      <c r="K104" s="45" t="s">
        <v>467</v>
      </c>
      <c r="M104" s="3">
        <v>10</v>
      </c>
    </row>
    <row r="105" customHeight="1" spans="1:13">
      <c r="A105" s="3" t="s">
        <v>2854</v>
      </c>
      <c r="D105" s="91" t="s">
        <v>66</v>
      </c>
      <c r="E105" s="91" t="s">
        <v>3616</v>
      </c>
      <c r="F105" s="65">
        <v>1991</v>
      </c>
      <c r="G105" s="45" t="s">
        <v>3593</v>
      </c>
      <c r="H105" s="45" t="s">
        <v>3594</v>
      </c>
      <c r="I105" s="45" t="s">
        <v>3595</v>
      </c>
      <c r="J105" s="45" t="s">
        <v>3596</v>
      </c>
      <c r="K105" s="45" t="s">
        <v>467</v>
      </c>
      <c r="M105" s="3">
        <v>10</v>
      </c>
    </row>
    <row r="106" customHeight="1" spans="1:13">
      <c r="A106" s="3" t="s">
        <v>2854</v>
      </c>
      <c r="D106" s="91" t="s">
        <v>66</v>
      </c>
      <c r="E106" s="91" t="s">
        <v>3617</v>
      </c>
      <c r="F106" s="65">
        <v>1991</v>
      </c>
      <c r="G106" s="45" t="s">
        <v>3593</v>
      </c>
      <c r="H106" s="45" t="s">
        <v>3594</v>
      </c>
      <c r="I106" s="45" t="s">
        <v>3595</v>
      </c>
      <c r="J106" s="45" t="s">
        <v>3596</v>
      </c>
      <c r="K106" s="45" t="s">
        <v>467</v>
      </c>
      <c r="M106" s="3">
        <v>10</v>
      </c>
    </row>
    <row r="107" customHeight="1" spans="1:13">
      <c r="A107" s="3" t="s">
        <v>2854</v>
      </c>
      <c r="D107" s="91" t="s">
        <v>66</v>
      </c>
      <c r="E107" s="91" t="s">
        <v>3618</v>
      </c>
      <c r="F107" s="65">
        <v>1991</v>
      </c>
      <c r="G107" s="45" t="s">
        <v>3593</v>
      </c>
      <c r="H107" s="45" t="s">
        <v>3594</v>
      </c>
      <c r="I107" s="45" t="s">
        <v>3595</v>
      </c>
      <c r="J107" s="45" t="s">
        <v>3596</v>
      </c>
      <c r="K107" s="45" t="s">
        <v>467</v>
      </c>
      <c r="M107" s="3">
        <v>10</v>
      </c>
    </row>
    <row r="108" customHeight="1" spans="1:13">
      <c r="A108" s="3" t="s">
        <v>2854</v>
      </c>
      <c r="D108" s="91" t="s">
        <v>66</v>
      </c>
      <c r="E108" s="91" t="s">
        <v>3619</v>
      </c>
      <c r="F108" s="65">
        <v>1991</v>
      </c>
      <c r="G108" s="45" t="s">
        <v>3593</v>
      </c>
      <c r="H108" s="45" t="s">
        <v>3594</v>
      </c>
      <c r="I108" s="45" t="s">
        <v>3595</v>
      </c>
      <c r="J108" s="45" t="s">
        <v>3596</v>
      </c>
      <c r="K108" s="45" t="s">
        <v>467</v>
      </c>
      <c r="M108" s="3">
        <v>10</v>
      </c>
    </row>
    <row r="109" customHeight="1" spans="1:13">
      <c r="A109" s="3" t="s">
        <v>2854</v>
      </c>
      <c r="D109" s="91" t="s">
        <v>66</v>
      </c>
      <c r="E109" s="91" t="s">
        <v>3620</v>
      </c>
      <c r="F109" s="65">
        <v>1991</v>
      </c>
      <c r="G109" s="45" t="s">
        <v>3593</v>
      </c>
      <c r="H109" s="45" t="s">
        <v>3594</v>
      </c>
      <c r="I109" s="45" t="s">
        <v>3595</v>
      </c>
      <c r="J109" s="45" t="s">
        <v>3596</v>
      </c>
      <c r="K109" s="45" t="s">
        <v>467</v>
      </c>
      <c r="M109" s="3">
        <v>10</v>
      </c>
    </row>
    <row r="110" customHeight="1" spans="1:13">
      <c r="A110" s="3" t="s">
        <v>2854</v>
      </c>
      <c r="D110" s="163"/>
      <c r="E110" s="91" t="s">
        <v>3621</v>
      </c>
      <c r="F110" s="3">
        <v>1988</v>
      </c>
      <c r="G110" s="3" t="s">
        <v>102</v>
      </c>
      <c r="H110" s="3" t="s">
        <v>3556</v>
      </c>
      <c r="I110" s="3">
        <v>539</v>
      </c>
      <c r="J110" s="3" t="s">
        <v>105</v>
      </c>
      <c r="K110" s="3" t="s">
        <v>25</v>
      </c>
      <c r="M110" s="3">
        <v>10</v>
      </c>
    </row>
    <row r="111" customHeight="1" spans="1:13">
      <c r="A111" s="3" t="s">
        <v>2854</v>
      </c>
      <c r="D111" s="91" t="s">
        <v>21</v>
      </c>
      <c r="E111" s="91" t="s">
        <v>3622</v>
      </c>
      <c r="F111" s="3">
        <v>1994</v>
      </c>
      <c r="G111" s="3" t="s">
        <v>144</v>
      </c>
      <c r="H111" s="3" t="s">
        <v>145</v>
      </c>
      <c r="I111" s="3">
        <v>124</v>
      </c>
      <c r="J111" s="3" t="s">
        <v>105</v>
      </c>
      <c r="K111" s="3" t="s">
        <v>72</v>
      </c>
      <c r="M111" s="3">
        <v>10</v>
      </c>
    </row>
    <row r="112" customHeight="1" spans="1:13">
      <c r="A112" s="3">
        <v>11696</v>
      </c>
      <c r="D112" s="91" t="s">
        <v>21</v>
      </c>
      <c r="E112" s="91" t="s">
        <v>3623</v>
      </c>
      <c r="F112" s="3">
        <v>1991</v>
      </c>
      <c r="G112" s="3" t="s">
        <v>3624</v>
      </c>
      <c r="H112" s="3" t="s">
        <v>3477</v>
      </c>
      <c r="I112" s="3"/>
      <c r="J112" s="3" t="s">
        <v>3478</v>
      </c>
      <c r="K112" s="3" t="s">
        <v>72</v>
      </c>
      <c r="M112" s="3">
        <v>12</v>
      </c>
    </row>
    <row r="113" customHeight="1" spans="1:13">
      <c r="A113" s="3">
        <v>11697</v>
      </c>
      <c r="D113" s="91" t="s">
        <v>21</v>
      </c>
      <c r="E113" s="91" t="s">
        <v>3625</v>
      </c>
      <c r="F113" s="3">
        <v>1991</v>
      </c>
      <c r="G113" s="3" t="s">
        <v>3624</v>
      </c>
      <c r="H113" s="3" t="s">
        <v>3477</v>
      </c>
      <c r="I113" s="3"/>
      <c r="J113" s="3" t="s">
        <v>3478</v>
      </c>
      <c r="K113" s="3" t="s">
        <v>72</v>
      </c>
      <c r="M113" s="3">
        <v>12</v>
      </c>
    </row>
    <row r="114" customHeight="1" spans="1:13">
      <c r="A114" s="3">
        <v>11698</v>
      </c>
      <c r="D114" s="233" t="s">
        <v>21</v>
      </c>
      <c r="E114" s="91" t="s">
        <v>3626</v>
      </c>
      <c r="F114" s="3">
        <v>1991</v>
      </c>
      <c r="G114" s="3" t="s">
        <v>3624</v>
      </c>
      <c r="H114" s="3" t="s">
        <v>3477</v>
      </c>
      <c r="I114" s="3"/>
      <c r="J114" s="3" t="s">
        <v>3478</v>
      </c>
      <c r="K114" s="3" t="s">
        <v>72</v>
      </c>
      <c r="M114" s="3">
        <v>12</v>
      </c>
    </row>
    <row r="115" customHeight="1" spans="1:13">
      <c r="A115" s="3">
        <v>11699</v>
      </c>
      <c r="D115" s="233" t="s">
        <v>21</v>
      </c>
      <c r="E115" s="91" t="s">
        <v>3627</v>
      </c>
      <c r="F115" s="3">
        <v>1991</v>
      </c>
      <c r="G115" s="3" t="s">
        <v>3624</v>
      </c>
      <c r="H115" s="3" t="s">
        <v>3477</v>
      </c>
      <c r="I115" s="3"/>
      <c r="J115" s="3" t="s">
        <v>3478</v>
      </c>
      <c r="K115" s="3" t="s">
        <v>72</v>
      </c>
      <c r="M115" s="3">
        <v>12</v>
      </c>
    </row>
    <row r="116" customHeight="1" spans="1:13">
      <c r="A116" s="3">
        <v>11700</v>
      </c>
      <c r="D116" s="91" t="s">
        <v>21</v>
      </c>
      <c r="E116" s="91" t="s">
        <v>3628</v>
      </c>
      <c r="F116" s="3">
        <v>1991</v>
      </c>
      <c r="G116" s="3" t="s">
        <v>3624</v>
      </c>
      <c r="H116" s="3" t="s">
        <v>3477</v>
      </c>
      <c r="I116" s="3"/>
      <c r="J116" s="3" t="s">
        <v>3478</v>
      </c>
      <c r="K116" s="3" t="s">
        <v>72</v>
      </c>
      <c r="M116" s="3">
        <v>12</v>
      </c>
    </row>
    <row r="117" customHeight="1" spans="1:13">
      <c r="A117" s="3">
        <v>11701</v>
      </c>
      <c r="D117" s="91" t="s">
        <v>21</v>
      </c>
      <c r="E117" s="91" t="s">
        <v>3629</v>
      </c>
      <c r="F117" s="3">
        <v>1991</v>
      </c>
      <c r="G117" s="3" t="s">
        <v>3624</v>
      </c>
      <c r="H117" s="3" t="s">
        <v>3477</v>
      </c>
      <c r="I117" s="3"/>
      <c r="J117" s="3" t="s">
        <v>3478</v>
      </c>
      <c r="K117" s="3" t="s">
        <v>72</v>
      </c>
      <c r="M117" s="3">
        <v>12</v>
      </c>
    </row>
    <row r="118" customHeight="1" spans="1:13">
      <c r="A118" s="3">
        <v>11702</v>
      </c>
      <c r="D118" s="91" t="s">
        <v>21</v>
      </c>
      <c r="E118" s="91" t="s">
        <v>3630</v>
      </c>
      <c r="F118" s="3">
        <v>1991</v>
      </c>
      <c r="G118" s="3" t="s">
        <v>3624</v>
      </c>
      <c r="H118" s="3" t="s">
        <v>3477</v>
      </c>
      <c r="I118" s="3"/>
      <c r="J118" s="3" t="s">
        <v>3478</v>
      </c>
      <c r="K118" s="3" t="s">
        <v>72</v>
      </c>
      <c r="M118" s="3">
        <v>12</v>
      </c>
    </row>
    <row r="119" customHeight="1" spans="1:13">
      <c r="A119" s="3">
        <v>11703</v>
      </c>
      <c r="D119" s="91" t="s">
        <v>21</v>
      </c>
      <c r="E119" s="91" t="s">
        <v>3631</v>
      </c>
      <c r="F119" s="3">
        <v>1991</v>
      </c>
      <c r="G119" s="3" t="s">
        <v>3624</v>
      </c>
      <c r="H119" s="3" t="s">
        <v>3477</v>
      </c>
      <c r="I119" s="3"/>
      <c r="J119" s="3" t="s">
        <v>3478</v>
      </c>
      <c r="K119" s="3" t="s">
        <v>72</v>
      </c>
      <c r="M119" s="3">
        <v>12</v>
      </c>
    </row>
    <row r="120" customHeight="1" spans="1:13">
      <c r="A120" s="3">
        <v>11704</v>
      </c>
      <c r="D120" s="91" t="s">
        <v>21</v>
      </c>
      <c r="E120" s="91" t="s">
        <v>3632</v>
      </c>
      <c r="F120" s="3">
        <v>1991</v>
      </c>
      <c r="G120" s="3" t="s">
        <v>3624</v>
      </c>
      <c r="H120" s="3" t="s">
        <v>3477</v>
      </c>
      <c r="I120" s="3"/>
      <c r="J120" s="3" t="s">
        <v>3478</v>
      </c>
      <c r="K120" s="3" t="s">
        <v>72</v>
      </c>
      <c r="M120" s="3">
        <v>12</v>
      </c>
    </row>
    <row r="121" customHeight="1" spans="1:13">
      <c r="A121" s="3">
        <v>11705</v>
      </c>
      <c r="D121" s="91" t="s">
        <v>21</v>
      </c>
      <c r="E121" s="91" t="s">
        <v>3633</v>
      </c>
      <c r="F121" s="3">
        <v>1991</v>
      </c>
      <c r="G121" s="3" t="s">
        <v>3624</v>
      </c>
      <c r="H121" s="3" t="s">
        <v>3477</v>
      </c>
      <c r="I121" s="3"/>
      <c r="J121" s="3" t="s">
        <v>3478</v>
      </c>
      <c r="K121" s="3" t="s">
        <v>72</v>
      </c>
      <c r="M121" s="3">
        <v>12</v>
      </c>
    </row>
    <row r="122" customHeight="1" spans="1:13">
      <c r="A122" s="3">
        <v>11706</v>
      </c>
      <c r="D122" s="91" t="s">
        <v>21</v>
      </c>
      <c r="E122" s="91" t="s">
        <v>3634</v>
      </c>
      <c r="F122" s="3">
        <v>1991</v>
      </c>
      <c r="G122" s="3" t="s">
        <v>3624</v>
      </c>
      <c r="H122" s="3" t="s">
        <v>3477</v>
      </c>
      <c r="I122" s="3"/>
      <c r="J122" s="3" t="s">
        <v>3478</v>
      </c>
      <c r="K122" s="3" t="s">
        <v>72</v>
      </c>
      <c r="M122" s="3">
        <v>12</v>
      </c>
    </row>
    <row r="123" customHeight="1" spans="1:13">
      <c r="A123" s="3">
        <v>11707</v>
      </c>
      <c r="D123" s="91" t="s">
        <v>21</v>
      </c>
      <c r="E123" s="91" t="s">
        <v>3635</v>
      </c>
      <c r="F123" s="3">
        <v>1991</v>
      </c>
      <c r="G123" s="3" t="s">
        <v>3624</v>
      </c>
      <c r="H123" s="3" t="s">
        <v>3477</v>
      </c>
      <c r="I123" s="3"/>
      <c r="J123" s="3" t="s">
        <v>3478</v>
      </c>
      <c r="K123" s="3" t="s">
        <v>72</v>
      </c>
      <c r="M123" s="3">
        <v>12</v>
      </c>
    </row>
    <row r="124" customHeight="1" spans="1:13">
      <c r="A124" s="3">
        <v>11708</v>
      </c>
      <c r="D124" s="91" t="s">
        <v>21</v>
      </c>
      <c r="E124" s="91" t="s">
        <v>3636</v>
      </c>
      <c r="F124" s="3">
        <v>1991</v>
      </c>
      <c r="G124" s="3" t="s">
        <v>3624</v>
      </c>
      <c r="H124" s="3" t="s">
        <v>3477</v>
      </c>
      <c r="I124" s="3"/>
      <c r="J124" s="3" t="s">
        <v>3478</v>
      </c>
      <c r="K124" s="3" t="s">
        <v>72</v>
      </c>
      <c r="M124" s="3">
        <v>12</v>
      </c>
    </row>
    <row r="125" customHeight="1" spans="1:13">
      <c r="A125" s="3">
        <v>11709</v>
      </c>
      <c r="D125" s="91" t="s">
        <v>21</v>
      </c>
      <c r="E125" s="91" t="s">
        <v>3637</v>
      </c>
      <c r="F125" s="3">
        <v>1991</v>
      </c>
      <c r="G125" s="3" t="s">
        <v>3624</v>
      </c>
      <c r="H125" s="3" t="s">
        <v>3477</v>
      </c>
      <c r="I125" s="3"/>
      <c r="J125" s="3" t="s">
        <v>3478</v>
      </c>
      <c r="K125" s="3" t="s">
        <v>72</v>
      </c>
      <c r="M125" s="3">
        <v>12</v>
      </c>
    </row>
    <row r="126" customHeight="1" spans="1:13">
      <c r="A126" s="3">
        <v>11710</v>
      </c>
      <c r="D126" s="91" t="s">
        <v>21</v>
      </c>
      <c r="E126" s="91" t="s">
        <v>3638</v>
      </c>
      <c r="F126" s="3">
        <v>1991</v>
      </c>
      <c r="G126" s="3" t="s">
        <v>3624</v>
      </c>
      <c r="H126" s="3" t="s">
        <v>3477</v>
      </c>
      <c r="I126" s="3"/>
      <c r="J126" s="3" t="s">
        <v>3478</v>
      </c>
      <c r="K126" s="3" t="s">
        <v>72</v>
      </c>
      <c r="M126" s="3">
        <v>12</v>
      </c>
    </row>
    <row r="127" customHeight="1" spans="1:13">
      <c r="A127" s="3">
        <v>11711</v>
      </c>
      <c r="D127" s="91" t="s">
        <v>21</v>
      </c>
      <c r="E127" s="91" t="s">
        <v>3639</v>
      </c>
      <c r="F127" s="3">
        <v>1991</v>
      </c>
      <c r="G127" s="3" t="s">
        <v>3624</v>
      </c>
      <c r="H127" s="3" t="s">
        <v>3477</v>
      </c>
      <c r="I127" s="3"/>
      <c r="J127" s="3" t="s">
        <v>3478</v>
      </c>
      <c r="K127" s="3" t="s">
        <v>72</v>
      </c>
      <c r="M127" s="3">
        <v>12</v>
      </c>
    </row>
    <row r="128" customHeight="1" spans="1:13">
      <c r="A128" s="3">
        <v>11712</v>
      </c>
      <c r="D128" s="91" t="s">
        <v>21</v>
      </c>
      <c r="E128" s="91" t="s">
        <v>3640</v>
      </c>
      <c r="F128" s="3">
        <v>1991</v>
      </c>
      <c r="G128" s="3" t="s">
        <v>3624</v>
      </c>
      <c r="H128" s="3" t="s">
        <v>3477</v>
      </c>
      <c r="I128" s="3"/>
      <c r="J128" s="3" t="s">
        <v>3478</v>
      </c>
      <c r="K128" s="3" t="s">
        <v>72</v>
      </c>
      <c r="M128" s="3">
        <v>12</v>
      </c>
    </row>
    <row r="129" customHeight="1" spans="1:13">
      <c r="A129" s="3">
        <v>11713</v>
      </c>
      <c r="D129" s="91" t="s">
        <v>21</v>
      </c>
      <c r="E129" s="91" t="s">
        <v>3641</v>
      </c>
      <c r="F129" s="3">
        <v>1991</v>
      </c>
      <c r="G129" s="3" t="s">
        <v>3624</v>
      </c>
      <c r="H129" s="3" t="s">
        <v>3477</v>
      </c>
      <c r="I129" s="3"/>
      <c r="J129" s="3" t="s">
        <v>3478</v>
      </c>
      <c r="K129" s="3" t="s">
        <v>72</v>
      </c>
      <c r="M129" s="3">
        <v>12</v>
      </c>
    </row>
    <row r="130" customHeight="1" spans="1:13">
      <c r="A130" s="3">
        <v>11714</v>
      </c>
      <c r="D130" s="91" t="s">
        <v>21</v>
      </c>
      <c r="E130" s="91" t="s">
        <v>3642</v>
      </c>
      <c r="F130" s="3">
        <v>1991</v>
      </c>
      <c r="G130" s="3" t="s">
        <v>3624</v>
      </c>
      <c r="H130" s="3" t="s">
        <v>3477</v>
      </c>
      <c r="I130" s="3"/>
      <c r="J130" s="3" t="s">
        <v>3478</v>
      </c>
      <c r="K130" s="3" t="s">
        <v>72</v>
      </c>
      <c r="M130" s="3">
        <v>12</v>
      </c>
    </row>
    <row r="131" customHeight="1" spans="1:13">
      <c r="A131" s="3">
        <v>11715</v>
      </c>
      <c r="D131" s="91" t="s">
        <v>21</v>
      </c>
      <c r="E131" s="91" t="s">
        <v>3643</v>
      </c>
      <c r="F131" s="3">
        <v>1991</v>
      </c>
      <c r="G131" s="3" t="s">
        <v>3624</v>
      </c>
      <c r="H131" s="3" t="s">
        <v>3477</v>
      </c>
      <c r="I131" s="3"/>
      <c r="J131" s="3" t="s">
        <v>3478</v>
      </c>
      <c r="K131" s="3" t="s">
        <v>72</v>
      </c>
      <c r="M131" s="3">
        <v>12</v>
      </c>
    </row>
    <row r="132" customHeight="1" spans="1:13">
      <c r="A132" s="3">
        <v>11716</v>
      </c>
      <c r="D132" s="91" t="s">
        <v>21</v>
      </c>
      <c r="E132" s="91" t="s">
        <v>3644</v>
      </c>
      <c r="F132" s="3">
        <v>1991</v>
      </c>
      <c r="G132" s="3" t="s">
        <v>3624</v>
      </c>
      <c r="H132" s="3" t="s">
        <v>3477</v>
      </c>
      <c r="I132" s="3"/>
      <c r="J132" s="3" t="s">
        <v>3478</v>
      </c>
      <c r="K132" s="3" t="s">
        <v>72</v>
      </c>
      <c r="M132" s="3">
        <v>12</v>
      </c>
    </row>
    <row r="133" customHeight="1" spans="1:13">
      <c r="A133" s="3">
        <v>11717</v>
      </c>
      <c r="D133" s="91" t="s">
        <v>21</v>
      </c>
      <c r="E133" s="91" t="s">
        <v>3645</v>
      </c>
      <c r="F133" s="3">
        <v>1991</v>
      </c>
      <c r="G133" s="3" t="s">
        <v>3624</v>
      </c>
      <c r="H133" s="3" t="s">
        <v>3477</v>
      </c>
      <c r="I133" s="3"/>
      <c r="J133" s="3" t="s">
        <v>3478</v>
      </c>
      <c r="K133" s="3" t="s">
        <v>72</v>
      </c>
      <c r="M133" s="3">
        <v>12</v>
      </c>
    </row>
    <row r="134" customHeight="1" spans="1:13">
      <c r="A134" s="3">
        <v>11718</v>
      </c>
      <c r="D134" s="91" t="s">
        <v>21</v>
      </c>
      <c r="E134" s="91" t="s">
        <v>3646</v>
      </c>
      <c r="F134" s="3">
        <v>1991</v>
      </c>
      <c r="G134" s="3" t="s">
        <v>3624</v>
      </c>
      <c r="H134" s="3" t="s">
        <v>3477</v>
      </c>
      <c r="I134" s="3"/>
      <c r="J134" s="3" t="s">
        <v>3478</v>
      </c>
      <c r="K134" s="3" t="s">
        <v>72</v>
      </c>
      <c r="M134" s="3">
        <v>12</v>
      </c>
    </row>
    <row r="135" customHeight="1" spans="1:13">
      <c r="A135" s="3">
        <v>11719</v>
      </c>
      <c r="D135" s="91" t="s">
        <v>21</v>
      </c>
      <c r="E135" s="91" t="s">
        <v>3647</v>
      </c>
      <c r="F135" s="3">
        <v>1991</v>
      </c>
      <c r="G135" s="3" t="s">
        <v>3624</v>
      </c>
      <c r="H135" s="3" t="s">
        <v>3477</v>
      </c>
      <c r="I135" s="3"/>
      <c r="J135" s="3" t="s">
        <v>3478</v>
      </c>
      <c r="K135" s="3" t="s">
        <v>72</v>
      </c>
      <c r="M135" s="3">
        <v>12</v>
      </c>
    </row>
    <row r="136" customHeight="1" spans="1:13">
      <c r="A136" s="162" t="e">
        <f>'Drop 1 Football'!A70+1</f>
        <v>#VALUE!</v>
      </c>
      <c r="B136" s="3"/>
      <c r="C136" s="3"/>
      <c r="D136" s="91" t="s">
        <v>21</v>
      </c>
      <c r="E136" s="91" t="s">
        <v>3648</v>
      </c>
      <c r="F136" s="66">
        <v>2020</v>
      </c>
      <c r="G136" s="130" t="s">
        <v>3649</v>
      </c>
      <c r="H136" s="121" t="s">
        <v>3650</v>
      </c>
      <c r="I136" s="238" t="s">
        <v>3651</v>
      </c>
      <c r="J136" s="66" t="s">
        <v>675</v>
      </c>
      <c r="K136" s="130" t="s">
        <v>30</v>
      </c>
      <c r="M136" s="3">
        <v>15</v>
      </c>
    </row>
    <row r="137" customHeight="1" spans="1:13">
      <c r="A137" s="162" t="e">
        <f t="shared" ref="A137:A144" si="5">A136+1</f>
        <v>#VALUE!</v>
      </c>
      <c r="B137" s="3"/>
      <c r="C137" s="3"/>
      <c r="D137" s="91" t="s">
        <v>21</v>
      </c>
      <c r="E137" s="91" t="s">
        <v>3652</v>
      </c>
      <c r="F137" s="3">
        <v>2020</v>
      </c>
      <c r="G137" s="3" t="s">
        <v>172</v>
      </c>
      <c r="H137" s="3" t="s">
        <v>19</v>
      </c>
      <c r="I137" s="3" t="s">
        <v>3653</v>
      </c>
      <c r="J137" s="3" t="s">
        <v>3654</v>
      </c>
      <c r="K137" s="3" t="s">
        <v>25</v>
      </c>
      <c r="M137" s="3">
        <v>15</v>
      </c>
    </row>
    <row r="138" customHeight="1" spans="1:13">
      <c r="A138" s="162" t="e">
        <f t="shared" si="5"/>
        <v>#VALUE!</v>
      </c>
      <c r="B138" s="3"/>
      <c r="C138" s="3"/>
      <c r="D138" s="91" t="s">
        <v>16</v>
      </c>
      <c r="E138" s="91" t="s">
        <v>3655</v>
      </c>
      <c r="F138" s="66">
        <v>2020</v>
      </c>
      <c r="G138" s="66" t="s">
        <v>23</v>
      </c>
      <c r="H138" s="66" t="s">
        <v>3656</v>
      </c>
      <c r="I138" s="66" t="s">
        <v>3657</v>
      </c>
      <c r="J138" s="66" t="s">
        <v>398</v>
      </c>
      <c r="K138" s="66" t="s">
        <v>20</v>
      </c>
      <c r="M138" s="3">
        <v>15</v>
      </c>
    </row>
    <row r="139" customHeight="1" spans="1:13">
      <c r="A139" s="162" t="e">
        <f t="shared" si="5"/>
        <v>#VALUE!</v>
      </c>
      <c r="B139" s="3"/>
      <c r="C139" s="3"/>
      <c r="D139" s="91" t="s">
        <v>16</v>
      </c>
      <c r="E139" s="91" t="s">
        <v>3658</v>
      </c>
      <c r="F139" s="66">
        <v>2020</v>
      </c>
      <c r="G139" s="66" t="s">
        <v>18</v>
      </c>
      <c r="H139" s="66" t="s">
        <v>19</v>
      </c>
      <c r="I139" s="66">
        <v>95</v>
      </c>
      <c r="J139" s="88"/>
      <c r="K139" s="66" t="s">
        <v>3659</v>
      </c>
      <c r="M139" s="3">
        <v>15</v>
      </c>
    </row>
    <row r="140" customHeight="1" spans="1:13">
      <c r="A140" s="162" t="e">
        <f t="shared" si="5"/>
        <v>#VALUE!</v>
      </c>
      <c r="B140" s="3"/>
      <c r="C140" s="3"/>
      <c r="D140" s="91" t="s">
        <v>16</v>
      </c>
      <c r="E140" s="91" t="s">
        <v>3660</v>
      </c>
      <c r="F140" s="66">
        <v>2020</v>
      </c>
      <c r="G140" s="66" t="s">
        <v>18</v>
      </c>
      <c r="H140" s="66" t="s">
        <v>19</v>
      </c>
      <c r="I140" s="66">
        <v>45</v>
      </c>
      <c r="J140" s="88"/>
      <c r="K140" s="66" t="s">
        <v>20</v>
      </c>
      <c r="M140" s="3">
        <v>15</v>
      </c>
    </row>
    <row r="141" customHeight="1" spans="1:13">
      <c r="A141" s="162" t="e">
        <f t="shared" si="5"/>
        <v>#VALUE!</v>
      </c>
      <c r="B141" s="3"/>
      <c r="C141" s="3"/>
      <c r="D141" s="91" t="s">
        <v>21</v>
      </c>
      <c r="E141" s="91" t="s">
        <v>3661</v>
      </c>
      <c r="F141" s="3">
        <v>2020</v>
      </c>
      <c r="G141" s="3" t="s">
        <v>42</v>
      </c>
      <c r="H141" s="3" t="s">
        <v>3497</v>
      </c>
      <c r="I141" s="3">
        <v>80</v>
      </c>
      <c r="J141" s="3" t="s">
        <v>1746</v>
      </c>
      <c r="K141" s="3" t="s">
        <v>25</v>
      </c>
      <c r="M141" s="3">
        <v>15</v>
      </c>
    </row>
    <row r="142" customHeight="1" spans="1:13">
      <c r="A142" s="162" t="e">
        <f t="shared" si="5"/>
        <v>#VALUE!</v>
      </c>
      <c r="B142" s="3"/>
      <c r="C142" s="3"/>
      <c r="D142" s="91" t="s">
        <v>16</v>
      </c>
      <c r="E142" s="91" t="s">
        <v>3662</v>
      </c>
      <c r="F142" s="3">
        <v>2020</v>
      </c>
      <c r="G142" s="3" t="s">
        <v>75</v>
      </c>
      <c r="H142" s="3" t="s">
        <v>206</v>
      </c>
      <c r="I142" s="3" t="s">
        <v>3663</v>
      </c>
      <c r="K142" s="3" t="s">
        <v>20</v>
      </c>
      <c r="M142" s="3">
        <v>15</v>
      </c>
    </row>
    <row r="143" customHeight="1" spans="1:13">
      <c r="A143" s="162" t="e">
        <f t="shared" si="5"/>
        <v>#VALUE!</v>
      </c>
      <c r="B143" s="3"/>
      <c r="C143" s="3"/>
      <c r="D143" s="233" t="s">
        <v>16</v>
      </c>
      <c r="E143" s="91" t="s">
        <v>3664</v>
      </c>
      <c r="F143" s="3">
        <v>2020</v>
      </c>
      <c r="G143" s="3" t="s">
        <v>415</v>
      </c>
      <c r="H143" s="3" t="s">
        <v>46</v>
      </c>
      <c r="I143" s="3" t="s">
        <v>3665</v>
      </c>
      <c r="K143" s="3" t="s">
        <v>20</v>
      </c>
      <c r="M143" s="3">
        <v>15</v>
      </c>
    </row>
    <row r="144" customHeight="1" spans="1:13">
      <c r="A144" s="162" t="e">
        <f t="shared" si="5"/>
        <v>#VALUE!</v>
      </c>
      <c r="B144" s="3"/>
      <c r="C144" s="3"/>
      <c r="D144" s="91" t="s">
        <v>16</v>
      </c>
      <c r="E144" s="91" t="s">
        <v>3666</v>
      </c>
      <c r="F144" s="3">
        <v>2018</v>
      </c>
      <c r="G144" s="3" t="s">
        <v>57</v>
      </c>
      <c r="H144" s="68" t="s">
        <v>58</v>
      </c>
      <c r="I144" s="3">
        <v>700</v>
      </c>
      <c r="K144" s="3" t="s">
        <v>60</v>
      </c>
      <c r="M144" s="3">
        <v>15</v>
      </c>
    </row>
    <row r="145" customHeight="1" spans="1:13">
      <c r="A145" s="162">
        <v>10923</v>
      </c>
      <c r="B145" s="140"/>
      <c r="C145" s="140"/>
      <c r="D145" s="144" t="s">
        <v>21</v>
      </c>
      <c r="E145" s="144" t="s">
        <v>3667</v>
      </c>
      <c r="F145" s="140">
        <v>2020</v>
      </c>
      <c r="G145" s="140" t="s">
        <v>39</v>
      </c>
      <c r="H145" s="140" t="s">
        <v>24</v>
      </c>
      <c r="I145" s="140">
        <v>18</v>
      </c>
      <c r="J145" s="143"/>
      <c r="K145" s="140" t="s">
        <v>30</v>
      </c>
      <c r="M145" s="3">
        <v>15</v>
      </c>
    </row>
    <row r="146" customHeight="1" spans="1:13">
      <c r="A146" s="162">
        <f t="shared" ref="A146:A165" si="6">A145+1</f>
        <v>10924</v>
      </c>
      <c r="B146" s="140"/>
      <c r="C146" s="140"/>
      <c r="D146" s="144" t="s">
        <v>21</v>
      </c>
      <c r="E146" s="144" t="s">
        <v>3668</v>
      </c>
      <c r="F146" s="140">
        <v>2020</v>
      </c>
      <c r="G146" s="140" t="s">
        <v>39</v>
      </c>
      <c r="H146" s="140" t="s">
        <v>24</v>
      </c>
      <c r="I146" s="140">
        <v>18</v>
      </c>
      <c r="J146" s="143"/>
      <c r="K146" s="140" t="s">
        <v>30</v>
      </c>
      <c r="M146" s="3">
        <v>15</v>
      </c>
    </row>
    <row r="147" customHeight="1" spans="1:13">
      <c r="A147" s="162">
        <f t="shared" si="6"/>
        <v>10925</v>
      </c>
      <c r="B147" s="140"/>
      <c r="C147" s="140"/>
      <c r="D147" s="144" t="s">
        <v>21</v>
      </c>
      <c r="E147" s="144" t="s">
        <v>3669</v>
      </c>
      <c r="F147" s="140">
        <v>2020</v>
      </c>
      <c r="G147" s="140" t="s">
        <v>39</v>
      </c>
      <c r="H147" s="140" t="s">
        <v>24</v>
      </c>
      <c r="I147" s="140">
        <v>18</v>
      </c>
      <c r="J147" s="143"/>
      <c r="K147" s="140" t="s">
        <v>30</v>
      </c>
      <c r="M147" s="3">
        <v>15</v>
      </c>
    </row>
    <row r="148" customHeight="1" spans="1:13">
      <c r="A148" s="162">
        <f t="shared" si="6"/>
        <v>10926</v>
      </c>
      <c r="B148" s="140"/>
      <c r="C148" s="140"/>
      <c r="D148" s="144" t="s">
        <v>21</v>
      </c>
      <c r="E148" s="144" t="s">
        <v>3670</v>
      </c>
      <c r="F148" s="140">
        <v>2020</v>
      </c>
      <c r="G148" s="140" t="s">
        <v>39</v>
      </c>
      <c r="H148" s="140" t="s">
        <v>24</v>
      </c>
      <c r="I148" s="140">
        <v>18</v>
      </c>
      <c r="J148" s="143"/>
      <c r="K148" s="140" t="s">
        <v>30</v>
      </c>
      <c r="M148" s="3">
        <v>15</v>
      </c>
    </row>
    <row r="149" customHeight="1" spans="1:13">
      <c r="A149" s="162">
        <f t="shared" si="6"/>
        <v>10927</v>
      </c>
      <c r="B149" s="140"/>
      <c r="C149" s="140"/>
      <c r="D149" s="144" t="s">
        <v>21</v>
      </c>
      <c r="E149" s="144" t="s">
        <v>3671</v>
      </c>
      <c r="F149" s="140">
        <v>2020</v>
      </c>
      <c r="G149" s="140" t="s">
        <v>39</v>
      </c>
      <c r="H149" s="140" t="s">
        <v>24</v>
      </c>
      <c r="I149" s="140">
        <v>18</v>
      </c>
      <c r="J149" s="143"/>
      <c r="K149" s="140" t="s">
        <v>30</v>
      </c>
      <c r="M149" s="3">
        <v>15</v>
      </c>
    </row>
    <row r="150" customHeight="1" spans="1:13">
      <c r="A150" s="162">
        <f t="shared" si="6"/>
        <v>10928</v>
      </c>
      <c r="B150" s="140"/>
      <c r="C150" s="140"/>
      <c r="D150" s="144" t="s">
        <v>21</v>
      </c>
      <c r="E150" s="144" t="s">
        <v>3672</v>
      </c>
      <c r="F150" s="140">
        <v>2020</v>
      </c>
      <c r="G150" s="140" t="s">
        <v>39</v>
      </c>
      <c r="H150" s="140" t="s">
        <v>24</v>
      </c>
      <c r="I150" s="140">
        <v>18</v>
      </c>
      <c r="J150" s="143"/>
      <c r="K150" s="140" t="s">
        <v>30</v>
      </c>
      <c r="M150" s="3">
        <v>15</v>
      </c>
    </row>
    <row r="151" customHeight="1" spans="1:13">
      <c r="A151" s="162">
        <f t="shared" si="6"/>
        <v>10929</v>
      </c>
      <c r="B151" s="140"/>
      <c r="C151" s="140"/>
      <c r="D151" s="144" t="s">
        <v>21</v>
      </c>
      <c r="E151" s="144" t="s">
        <v>3673</v>
      </c>
      <c r="F151" s="140">
        <v>2020</v>
      </c>
      <c r="G151" s="140" t="s">
        <v>39</v>
      </c>
      <c r="H151" s="140" t="s">
        <v>24</v>
      </c>
      <c r="I151" s="140">
        <v>18</v>
      </c>
      <c r="J151" s="143"/>
      <c r="K151" s="140" t="s">
        <v>30</v>
      </c>
      <c r="M151" s="3">
        <v>15</v>
      </c>
    </row>
    <row r="152" customHeight="1" spans="1:13">
      <c r="A152" s="162">
        <f t="shared" si="6"/>
        <v>10930</v>
      </c>
      <c r="B152" s="140"/>
      <c r="C152" s="140"/>
      <c r="D152" s="144" t="s">
        <v>21</v>
      </c>
      <c r="E152" s="144" t="s">
        <v>3674</v>
      </c>
      <c r="F152" s="140">
        <v>2020</v>
      </c>
      <c r="G152" s="140" t="s">
        <v>39</v>
      </c>
      <c r="H152" s="140" t="s">
        <v>24</v>
      </c>
      <c r="I152" s="140">
        <v>18</v>
      </c>
      <c r="J152" s="143"/>
      <c r="K152" s="140" t="s">
        <v>30</v>
      </c>
      <c r="M152" s="3">
        <v>15</v>
      </c>
    </row>
    <row r="153" customHeight="1" spans="1:13">
      <c r="A153" s="162">
        <f t="shared" si="6"/>
        <v>10931</v>
      </c>
      <c r="B153" s="140"/>
      <c r="C153" s="140"/>
      <c r="D153" s="144" t="s">
        <v>21</v>
      </c>
      <c r="E153" s="144" t="s">
        <v>3675</v>
      </c>
      <c r="F153" s="140">
        <v>2020</v>
      </c>
      <c r="G153" s="140" t="s">
        <v>39</v>
      </c>
      <c r="H153" s="140" t="s">
        <v>24</v>
      </c>
      <c r="I153" s="140">
        <v>18</v>
      </c>
      <c r="J153" s="143"/>
      <c r="K153" s="140" t="s">
        <v>30</v>
      </c>
      <c r="M153" s="3">
        <v>15</v>
      </c>
    </row>
    <row r="154" customHeight="1" spans="1:13">
      <c r="A154" s="162">
        <f t="shared" si="6"/>
        <v>10932</v>
      </c>
      <c r="B154" s="140"/>
      <c r="C154" s="140"/>
      <c r="D154" s="144" t="s">
        <v>21</v>
      </c>
      <c r="E154" s="144" t="s">
        <v>3676</v>
      </c>
      <c r="F154" s="140">
        <v>2020</v>
      </c>
      <c r="G154" s="140" t="s">
        <v>39</v>
      </c>
      <c r="H154" s="140" t="s">
        <v>24</v>
      </c>
      <c r="I154" s="140">
        <v>18</v>
      </c>
      <c r="J154" s="143"/>
      <c r="K154" s="140" t="s">
        <v>30</v>
      </c>
      <c r="M154" s="3">
        <v>15</v>
      </c>
    </row>
    <row r="155" customHeight="1" spans="1:13">
      <c r="A155" s="162">
        <f t="shared" si="6"/>
        <v>10933</v>
      </c>
      <c r="B155" s="140"/>
      <c r="C155" s="140"/>
      <c r="D155" s="144" t="s">
        <v>21</v>
      </c>
      <c r="E155" s="144" t="s">
        <v>3677</v>
      </c>
      <c r="F155" s="140">
        <v>2020</v>
      </c>
      <c r="G155" s="140" t="s">
        <v>39</v>
      </c>
      <c r="H155" s="140" t="s">
        <v>24</v>
      </c>
      <c r="I155" s="140">
        <v>18</v>
      </c>
      <c r="J155" s="143"/>
      <c r="K155" s="140" t="s">
        <v>30</v>
      </c>
      <c r="M155" s="3">
        <v>15</v>
      </c>
    </row>
    <row r="156" customHeight="1" spans="1:13">
      <c r="A156" s="162">
        <f t="shared" si="6"/>
        <v>10934</v>
      </c>
      <c r="B156" s="140"/>
      <c r="C156" s="140"/>
      <c r="D156" s="144" t="s">
        <v>21</v>
      </c>
      <c r="E156" s="3">
        <v>51717228</v>
      </c>
      <c r="F156" s="140">
        <v>2020</v>
      </c>
      <c r="G156" s="140" t="s">
        <v>39</v>
      </c>
      <c r="H156" s="140" t="s">
        <v>24</v>
      </c>
      <c r="I156" s="140">
        <v>18</v>
      </c>
      <c r="J156" s="143"/>
      <c r="K156" s="140" t="s">
        <v>30</v>
      </c>
      <c r="M156" s="3">
        <v>15</v>
      </c>
    </row>
    <row r="157" customHeight="1" spans="1:13">
      <c r="A157" s="162">
        <f t="shared" si="6"/>
        <v>10935</v>
      </c>
      <c r="B157" s="140"/>
      <c r="C157" s="140"/>
      <c r="D157" s="144" t="s">
        <v>21</v>
      </c>
      <c r="E157" s="144" t="s">
        <v>3678</v>
      </c>
      <c r="F157" s="140">
        <v>2020</v>
      </c>
      <c r="G157" s="140" t="s">
        <v>39</v>
      </c>
      <c r="H157" s="140" t="s">
        <v>24</v>
      </c>
      <c r="I157" s="140">
        <v>18</v>
      </c>
      <c r="J157" s="143"/>
      <c r="K157" s="140" t="s">
        <v>30</v>
      </c>
      <c r="M157" s="3">
        <v>15</v>
      </c>
    </row>
    <row r="158" customHeight="1" spans="1:13">
      <c r="A158" s="162">
        <f t="shared" si="6"/>
        <v>10936</v>
      </c>
      <c r="B158" s="140"/>
      <c r="C158" s="140"/>
      <c r="D158" s="144" t="s">
        <v>21</v>
      </c>
      <c r="E158" s="144" t="s">
        <v>3679</v>
      </c>
      <c r="F158" s="140">
        <v>2020</v>
      </c>
      <c r="G158" s="140" t="s">
        <v>39</v>
      </c>
      <c r="H158" s="140" t="s">
        <v>24</v>
      </c>
      <c r="I158" s="140">
        <v>18</v>
      </c>
      <c r="J158" s="143"/>
      <c r="K158" s="140" t="s">
        <v>30</v>
      </c>
      <c r="M158" s="3">
        <v>15</v>
      </c>
    </row>
    <row r="159" customHeight="1" spans="1:13">
      <c r="A159" s="162">
        <f t="shared" si="6"/>
        <v>10937</v>
      </c>
      <c r="D159" s="91" t="s">
        <v>21</v>
      </c>
      <c r="E159" s="91" t="s">
        <v>3680</v>
      </c>
      <c r="F159" s="3">
        <v>2019</v>
      </c>
      <c r="G159" s="3" t="s">
        <v>212</v>
      </c>
      <c r="H159" s="3" t="s">
        <v>67</v>
      </c>
      <c r="I159" s="3">
        <v>18</v>
      </c>
      <c r="J159" s="3" t="s">
        <v>214</v>
      </c>
      <c r="K159" s="3" t="s">
        <v>30</v>
      </c>
      <c r="M159" s="3">
        <v>15</v>
      </c>
    </row>
    <row r="160" customHeight="1" spans="1:13">
      <c r="A160" s="162">
        <f t="shared" si="6"/>
        <v>10938</v>
      </c>
      <c r="D160" s="91" t="s">
        <v>21</v>
      </c>
      <c r="E160" s="91" t="s">
        <v>3681</v>
      </c>
      <c r="F160" s="3">
        <v>2019</v>
      </c>
      <c r="G160" s="3" t="s">
        <v>212</v>
      </c>
      <c r="H160" s="3" t="s">
        <v>67</v>
      </c>
      <c r="I160" s="3">
        <v>18</v>
      </c>
      <c r="J160" s="3" t="s">
        <v>214</v>
      </c>
      <c r="K160" s="3" t="s">
        <v>30</v>
      </c>
      <c r="M160" s="3">
        <v>15</v>
      </c>
    </row>
    <row r="161" customHeight="1" spans="1:13">
      <c r="A161" s="162">
        <f t="shared" si="6"/>
        <v>10939</v>
      </c>
      <c r="D161" s="91" t="s">
        <v>21</v>
      </c>
      <c r="E161" s="91" t="s">
        <v>3682</v>
      </c>
      <c r="F161" s="3">
        <v>2019</v>
      </c>
      <c r="G161" s="3" t="s">
        <v>212</v>
      </c>
      <c r="H161" s="3" t="s">
        <v>67</v>
      </c>
      <c r="I161" s="3">
        <v>18</v>
      </c>
      <c r="J161" s="3" t="s">
        <v>214</v>
      </c>
      <c r="K161" s="3" t="s">
        <v>30</v>
      </c>
      <c r="M161" s="3">
        <v>15</v>
      </c>
    </row>
    <row r="162" customHeight="1" spans="1:13">
      <c r="A162" s="162">
        <f t="shared" si="6"/>
        <v>10940</v>
      </c>
      <c r="D162" s="91" t="s">
        <v>21</v>
      </c>
      <c r="E162" s="91" t="s">
        <v>3683</v>
      </c>
      <c r="F162" s="3">
        <v>2019</v>
      </c>
      <c r="G162" s="3" t="s">
        <v>212</v>
      </c>
      <c r="H162" s="3" t="s">
        <v>67</v>
      </c>
      <c r="I162" s="3">
        <v>18</v>
      </c>
      <c r="J162" s="3" t="s">
        <v>214</v>
      </c>
      <c r="K162" s="3" t="s">
        <v>30</v>
      </c>
      <c r="M162" s="3">
        <v>15</v>
      </c>
    </row>
    <row r="163" customHeight="1" spans="1:13">
      <c r="A163" s="162">
        <f t="shared" si="6"/>
        <v>10941</v>
      </c>
      <c r="D163" s="91" t="s">
        <v>21</v>
      </c>
      <c r="E163" s="91" t="s">
        <v>3684</v>
      </c>
      <c r="F163" s="3">
        <v>2019</v>
      </c>
      <c r="G163" s="3" t="s">
        <v>212</v>
      </c>
      <c r="H163" s="3" t="s">
        <v>81</v>
      </c>
      <c r="I163" s="3">
        <v>20</v>
      </c>
      <c r="J163" s="3" t="s">
        <v>214</v>
      </c>
      <c r="K163" s="3" t="s">
        <v>30</v>
      </c>
      <c r="M163" s="3">
        <v>15</v>
      </c>
    </row>
    <row r="164" customHeight="1" spans="1:13">
      <c r="A164" s="162">
        <f t="shared" si="6"/>
        <v>10942</v>
      </c>
      <c r="D164" s="91" t="s">
        <v>21</v>
      </c>
      <c r="E164" s="91" t="s">
        <v>3685</v>
      </c>
      <c r="F164" s="3">
        <v>2017</v>
      </c>
      <c r="G164" s="3" t="s">
        <v>75</v>
      </c>
      <c r="H164" s="3" t="s">
        <v>218</v>
      </c>
      <c r="I164" s="3" t="s">
        <v>3686</v>
      </c>
      <c r="J164" s="3" t="s">
        <v>220</v>
      </c>
      <c r="K164" s="3" t="s">
        <v>72</v>
      </c>
      <c r="M164" s="3">
        <v>15</v>
      </c>
    </row>
    <row r="165" customHeight="1" spans="1:13">
      <c r="A165" s="162">
        <f t="shared" si="6"/>
        <v>10943</v>
      </c>
      <c r="D165" s="91" t="s">
        <v>21</v>
      </c>
      <c r="E165" s="91" t="s">
        <v>3687</v>
      </c>
      <c r="F165" s="3">
        <v>2017</v>
      </c>
      <c r="G165" s="3" t="s">
        <v>75</v>
      </c>
      <c r="H165" s="3" t="s">
        <v>218</v>
      </c>
      <c r="I165" s="3" t="s">
        <v>3686</v>
      </c>
      <c r="J165" s="3" t="s">
        <v>220</v>
      </c>
      <c r="K165" s="3" t="s">
        <v>72</v>
      </c>
      <c r="M165" s="3">
        <v>15</v>
      </c>
    </row>
    <row r="166" customHeight="1" spans="1:13">
      <c r="A166" s="3">
        <v>11720</v>
      </c>
      <c r="D166" s="91" t="s">
        <v>21</v>
      </c>
      <c r="E166" s="91" t="s">
        <v>3688</v>
      </c>
      <c r="F166" s="3">
        <v>2018</v>
      </c>
      <c r="G166" s="3" t="s">
        <v>39</v>
      </c>
      <c r="H166" s="3" t="s">
        <v>24</v>
      </c>
      <c r="I166" s="3" t="s">
        <v>203</v>
      </c>
      <c r="J166" s="3" t="s">
        <v>3689</v>
      </c>
      <c r="K166" s="3" t="s">
        <v>25</v>
      </c>
      <c r="M166" s="3">
        <v>15</v>
      </c>
    </row>
    <row r="167" customHeight="1" spans="1:13">
      <c r="A167" s="3">
        <v>11721</v>
      </c>
      <c r="D167" s="91" t="s">
        <v>21</v>
      </c>
      <c r="E167" s="91" t="s">
        <v>3690</v>
      </c>
      <c r="F167" s="3">
        <v>2018</v>
      </c>
      <c r="G167" s="3" t="s">
        <v>39</v>
      </c>
      <c r="H167" s="3" t="s">
        <v>24</v>
      </c>
      <c r="I167" s="3" t="s">
        <v>203</v>
      </c>
      <c r="J167" s="3" t="s">
        <v>3689</v>
      </c>
      <c r="K167" s="3" t="s">
        <v>25</v>
      </c>
      <c r="M167" s="3">
        <v>15</v>
      </c>
    </row>
    <row r="168" customHeight="1" spans="1:13">
      <c r="A168" s="3">
        <v>11727</v>
      </c>
      <c r="D168" s="91" t="s">
        <v>21</v>
      </c>
      <c r="E168" s="91" t="s">
        <v>3691</v>
      </c>
      <c r="F168" s="3">
        <v>2020</v>
      </c>
      <c r="G168" s="3" t="s">
        <v>62</v>
      </c>
      <c r="H168" s="3" t="s">
        <v>206</v>
      </c>
      <c r="I168" s="3"/>
      <c r="J168" s="3">
        <v>63</v>
      </c>
      <c r="K168" s="3" t="s">
        <v>30</v>
      </c>
      <c r="M168" s="3">
        <v>15</v>
      </c>
    </row>
    <row r="169" customHeight="1" spans="1:13">
      <c r="A169" s="3">
        <v>11728</v>
      </c>
      <c r="D169" s="91" t="s">
        <v>21</v>
      </c>
      <c r="E169" s="91" t="s">
        <v>3692</v>
      </c>
      <c r="F169" s="3">
        <v>2020</v>
      </c>
      <c r="G169" s="3" t="s">
        <v>62</v>
      </c>
      <c r="H169" s="3" t="s">
        <v>206</v>
      </c>
      <c r="I169" s="3"/>
      <c r="J169" s="3">
        <v>63</v>
      </c>
      <c r="K169" s="3" t="s">
        <v>30</v>
      </c>
      <c r="M169" s="3">
        <v>15</v>
      </c>
    </row>
    <row r="170" customHeight="1" spans="1:13">
      <c r="A170" s="3">
        <v>11732</v>
      </c>
      <c r="D170" s="91" t="s">
        <v>21</v>
      </c>
      <c r="E170" s="91" t="s">
        <v>3693</v>
      </c>
      <c r="F170" s="3">
        <v>1989</v>
      </c>
      <c r="G170" s="3" t="s">
        <v>62</v>
      </c>
      <c r="H170" s="3" t="s">
        <v>124</v>
      </c>
      <c r="I170" s="3"/>
      <c r="J170" s="3">
        <v>647</v>
      </c>
      <c r="K170" s="3" t="s">
        <v>25</v>
      </c>
      <c r="M170" s="3">
        <v>15</v>
      </c>
    </row>
    <row r="171" customHeight="1" spans="1:13">
      <c r="A171" s="3">
        <v>11733</v>
      </c>
      <c r="D171" s="91" t="s">
        <v>21</v>
      </c>
      <c r="E171" s="91" t="s">
        <v>3694</v>
      </c>
      <c r="F171" s="3">
        <v>1989</v>
      </c>
      <c r="G171" s="3" t="s">
        <v>62</v>
      </c>
      <c r="H171" s="3" t="s">
        <v>124</v>
      </c>
      <c r="I171" s="3"/>
      <c r="J171" s="3">
        <v>647</v>
      </c>
      <c r="K171" s="3" t="s">
        <v>25</v>
      </c>
      <c r="M171" s="3">
        <v>15</v>
      </c>
    </row>
    <row r="172" customHeight="1" spans="1:13">
      <c r="A172" s="3">
        <v>11734</v>
      </c>
      <c r="D172" s="91" t="s">
        <v>21</v>
      </c>
      <c r="E172" s="91" t="s">
        <v>3695</v>
      </c>
      <c r="F172" s="3">
        <v>1989</v>
      </c>
      <c r="G172" s="3" t="s">
        <v>62</v>
      </c>
      <c r="H172" s="3" t="s">
        <v>124</v>
      </c>
      <c r="I172" s="3"/>
      <c r="J172" s="3">
        <v>647</v>
      </c>
      <c r="K172" s="3" t="s">
        <v>25</v>
      </c>
      <c r="M172" s="3">
        <v>15</v>
      </c>
    </row>
    <row r="173" customHeight="1" spans="1:13">
      <c r="A173" s="3">
        <v>11735</v>
      </c>
      <c r="D173" s="91" t="s">
        <v>21</v>
      </c>
      <c r="E173" s="91" t="s">
        <v>3696</v>
      </c>
      <c r="F173" s="3">
        <v>1989</v>
      </c>
      <c r="G173" s="3" t="s">
        <v>62</v>
      </c>
      <c r="H173" s="3" t="s">
        <v>124</v>
      </c>
      <c r="I173" s="3"/>
      <c r="J173" s="3">
        <v>647</v>
      </c>
      <c r="K173" s="3" t="s">
        <v>25</v>
      </c>
      <c r="M173" s="3">
        <v>15</v>
      </c>
    </row>
    <row r="174" customHeight="1" spans="1:13">
      <c r="A174" s="3">
        <v>11736</v>
      </c>
      <c r="D174" s="91" t="s">
        <v>21</v>
      </c>
      <c r="E174" s="91" t="s">
        <v>3697</v>
      </c>
      <c r="F174" s="3">
        <v>1989</v>
      </c>
      <c r="G174" s="3" t="s">
        <v>62</v>
      </c>
      <c r="H174" s="3" t="s">
        <v>124</v>
      </c>
      <c r="I174" s="3"/>
      <c r="J174" s="3">
        <v>647</v>
      </c>
      <c r="K174" s="3" t="s">
        <v>25</v>
      </c>
      <c r="M174" s="3">
        <v>15</v>
      </c>
    </row>
    <row r="175" customHeight="1" spans="1:13">
      <c r="A175" s="6">
        <f t="shared" ref="A175:A180" si="7">A174+1</f>
        <v>11737</v>
      </c>
      <c r="D175" s="91" t="s">
        <v>21</v>
      </c>
      <c r="E175" s="91" t="s">
        <v>3698</v>
      </c>
      <c r="F175" s="3">
        <v>2020</v>
      </c>
      <c r="G175" s="3" t="s">
        <v>62</v>
      </c>
      <c r="H175" s="3" t="s">
        <v>49</v>
      </c>
      <c r="I175" s="3"/>
      <c r="J175" s="3">
        <v>78</v>
      </c>
      <c r="K175" s="3" t="s">
        <v>25</v>
      </c>
      <c r="M175" s="3">
        <v>15</v>
      </c>
    </row>
    <row r="176" customHeight="1" spans="1:13">
      <c r="A176" s="6">
        <f t="shared" si="7"/>
        <v>11738</v>
      </c>
      <c r="D176" s="91" t="s">
        <v>21</v>
      </c>
      <c r="E176" s="91" t="s">
        <v>3699</v>
      </c>
      <c r="F176" s="3">
        <v>2020</v>
      </c>
      <c r="G176" s="3" t="s">
        <v>62</v>
      </c>
      <c r="H176" s="3" t="s">
        <v>49</v>
      </c>
      <c r="I176" s="3"/>
      <c r="J176" s="3">
        <v>78</v>
      </c>
      <c r="K176" s="3" t="s">
        <v>25</v>
      </c>
      <c r="M176" s="3">
        <v>15</v>
      </c>
    </row>
    <row r="177" customHeight="1" spans="1:13">
      <c r="A177" s="6">
        <f t="shared" si="7"/>
        <v>11739</v>
      </c>
      <c r="D177" s="91" t="s">
        <v>21</v>
      </c>
      <c r="E177" s="91" t="s">
        <v>3700</v>
      </c>
      <c r="F177" s="3">
        <v>2020</v>
      </c>
      <c r="G177" s="3" t="s">
        <v>62</v>
      </c>
      <c r="H177" s="3" t="s">
        <v>49</v>
      </c>
      <c r="I177" s="3"/>
      <c r="J177" s="3">
        <v>78</v>
      </c>
      <c r="K177" s="3" t="s">
        <v>25</v>
      </c>
      <c r="M177" s="3">
        <v>15</v>
      </c>
    </row>
    <row r="178" customHeight="1" spans="1:13">
      <c r="A178" s="6">
        <f t="shared" si="7"/>
        <v>11740</v>
      </c>
      <c r="D178" s="91" t="s">
        <v>21</v>
      </c>
      <c r="E178" s="91" t="s">
        <v>3701</v>
      </c>
      <c r="F178" s="3">
        <v>2020</v>
      </c>
      <c r="G178" s="3" t="s">
        <v>62</v>
      </c>
      <c r="H178" s="3" t="s">
        <v>49</v>
      </c>
      <c r="I178" s="3"/>
      <c r="J178" s="3">
        <v>78</v>
      </c>
      <c r="K178" s="3" t="s">
        <v>25</v>
      </c>
      <c r="M178" s="3">
        <v>15</v>
      </c>
    </row>
    <row r="179" customHeight="1" spans="1:13">
      <c r="A179" s="6">
        <f t="shared" si="7"/>
        <v>11741</v>
      </c>
      <c r="D179" s="91" t="s">
        <v>21</v>
      </c>
      <c r="E179" s="91" t="s">
        <v>3702</v>
      </c>
      <c r="F179" s="3">
        <v>2020</v>
      </c>
      <c r="G179" s="3" t="s">
        <v>62</v>
      </c>
      <c r="H179" s="3" t="s">
        <v>49</v>
      </c>
      <c r="I179" s="3"/>
      <c r="J179" s="3">
        <v>78</v>
      </c>
      <c r="K179" s="3" t="s">
        <v>25</v>
      </c>
      <c r="M179" s="3">
        <v>15</v>
      </c>
    </row>
    <row r="180" customHeight="1" spans="1:13">
      <c r="A180" s="6">
        <f t="shared" si="7"/>
        <v>11742</v>
      </c>
      <c r="D180" s="91" t="s">
        <v>21</v>
      </c>
      <c r="E180" s="91" t="s">
        <v>3703</v>
      </c>
      <c r="F180" s="3">
        <v>2020</v>
      </c>
      <c r="G180" s="3" t="s">
        <v>62</v>
      </c>
      <c r="H180" s="3" t="s">
        <v>49</v>
      </c>
      <c r="I180" s="3"/>
      <c r="J180" s="3">
        <v>78</v>
      </c>
      <c r="K180" s="3" t="s">
        <v>25</v>
      </c>
      <c r="M180" s="3">
        <v>15</v>
      </c>
    </row>
    <row r="181" customHeight="1" spans="1:13">
      <c r="A181" s="3">
        <v>11867</v>
      </c>
      <c r="D181" s="91" t="s">
        <v>21</v>
      </c>
      <c r="E181" s="91" t="s">
        <v>3704</v>
      </c>
      <c r="F181" s="3">
        <v>1987</v>
      </c>
      <c r="G181" s="3" t="s">
        <v>2103</v>
      </c>
      <c r="H181" s="3" t="s">
        <v>3539</v>
      </c>
      <c r="I181" s="3"/>
      <c r="J181" s="3" t="s">
        <v>3540</v>
      </c>
      <c r="K181" s="3" t="s">
        <v>25</v>
      </c>
      <c r="M181" s="3">
        <v>15</v>
      </c>
    </row>
    <row r="182" customHeight="1" spans="1:13">
      <c r="A182" s="3">
        <v>11869</v>
      </c>
      <c r="D182" s="91" t="s">
        <v>21</v>
      </c>
      <c r="E182" s="91" t="s">
        <v>3705</v>
      </c>
      <c r="F182" s="3">
        <v>1987</v>
      </c>
      <c r="G182" s="3" t="s">
        <v>102</v>
      </c>
      <c r="H182" s="3" t="s">
        <v>229</v>
      </c>
      <c r="I182" s="3"/>
      <c r="J182" s="3">
        <v>204</v>
      </c>
      <c r="K182" s="3" t="s">
        <v>72</v>
      </c>
      <c r="M182" s="3">
        <v>15</v>
      </c>
    </row>
    <row r="183" customHeight="1" spans="1:13">
      <c r="A183" s="3">
        <v>11870</v>
      </c>
      <c r="D183" s="91" t="s">
        <v>21</v>
      </c>
      <c r="E183" s="91" t="s">
        <v>3706</v>
      </c>
      <c r="F183" s="3">
        <v>1987</v>
      </c>
      <c r="G183" s="3" t="s">
        <v>102</v>
      </c>
      <c r="H183" s="3" t="s">
        <v>229</v>
      </c>
      <c r="I183" s="3"/>
      <c r="J183" s="3">
        <v>204</v>
      </c>
      <c r="K183" s="3" t="s">
        <v>72</v>
      </c>
      <c r="M183" s="3">
        <v>15</v>
      </c>
    </row>
    <row r="184" customHeight="1" spans="1:13">
      <c r="A184" s="3">
        <v>11871</v>
      </c>
      <c r="D184" s="91" t="s">
        <v>21</v>
      </c>
      <c r="E184" s="91" t="s">
        <v>3707</v>
      </c>
      <c r="F184" s="3">
        <v>1987</v>
      </c>
      <c r="G184" s="3" t="s">
        <v>102</v>
      </c>
      <c r="H184" s="3" t="s">
        <v>229</v>
      </c>
      <c r="I184" s="3"/>
      <c r="J184" s="3">
        <v>204</v>
      </c>
      <c r="K184" s="3" t="s">
        <v>72</v>
      </c>
      <c r="M184" s="3">
        <v>15</v>
      </c>
    </row>
    <row r="185" customHeight="1" spans="1:13">
      <c r="A185" s="3">
        <v>11872</v>
      </c>
      <c r="D185" s="91" t="s">
        <v>21</v>
      </c>
      <c r="E185" s="91" t="s">
        <v>3708</v>
      </c>
      <c r="F185" s="3">
        <v>1987</v>
      </c>
      <c r="G185" s="3" t="s">
        <v>102</v>
      </c>
      <c r="H185" s="3" t="s">
        <v>229</v>
      </c>
      <c r="I185" s="3"/>
      <c r="J185" s="3">
        <v>204</v>
      </c>
      <c r="K185" s="3" t="s">
        <v>72</v>
      </c>
      <c r="M185" s="3">
        <v>15</v>
      </c>
    </row>
    <row r="186" customHeight="1" spans="1:13">
      <c r="A186" s="3">
        <v>11873</v>
      </c>
      <c r="D186" s="91" t="s">
        <v>21</v>
      </c>
      <c r="E186" s="91" t="s">
        <v>3709</v>
      </c>
      <c r="F186" s="3">
        <v>1987</v>
      </c>
      <c r="G186" s="3" t="s">
        <v>102</v>
      </c>
      <c r="H186" s="3" t="s">
        <v>229</v>
      </c>
      <c r="I186" s="3"/>
      <c r="J186" s="3">
        <v>204</v>
      </c>
      <c r="K186" s="3" t="s">
        <v>72</v>
      </c>
      <c r="M186" s="3">
        <v>15</v>
      </c>
    </row>
    <row r="187" customHeight="1" spans="1:13">
      <c r="A187" s="3">
        <v>11874</v>
      </c>
      <c r="D187" s="91" t="s">
        <v>21</v>
      </c>
      <c r="E187" s="91" t="s">
        <v>3710</v>
      </c>
      <c r="F187" s="3">
        <v>1987</v>
      </c>
      <c r="G187" s="3" t="s">
        <v>102</v>
      </c>
      <c r="H187" s="3" t="s">
        <v>229</v>
      </c>
      <c r="I187" s="3"/>
      <c r="J187" s="3">
        <v>204</v>
      </c>
      <c r="K187" s="3" t="s">
        <v>72</v>
      </c>
      <c r="M187" s="3">
        <v>15</v>
      </c>
    </row>
    <row r="188" customHeight="1" spans="1:13">
      <c r="A188" s="3">
        <v>11896</v>
      </c>
      <c r="D188" s="91" t="s">
        <v>21</v>
      </c>
      <c r="E188" s="91" t="s">
        <v>3711</v>
      </c>
      <c r="F188" s="3">
        <v>1989</v>
      </c>
      <c r="G188" s="3" t="s">
        <v>62</v>
      </c>
      <c r="H188" s="3" t="s">
        <v>124</v>
      </c>
      <c r="I188" s="3"/>
      <c r="J188" s="3">
        <v>647</v>
      </c>
      <c r="K188" s="3" t="s">
        <v>25</v>
      </c>
      <c r="M188" s="3">
        <v>15</v>
      </c>
    </row>
    <row r="189" customHeight="1" spans="1:13">
      <c r="A189" s="3">
        <v>12024</v>
      </c>
      <c r="D189" s="91" t="s">
        <v>21</v>
      </c>
      <c r="E189" s="91" t="s">
        <v>3712</v>
      </c>
      <c r="F189" s="3">
        <v>1991</v>
      </c>
      <c r="G189" s="3" t="s">
        <v>1802</v>
      </c>
      <c r="H189" s="3" t="s">
        <v>107</v>
      </c>
      <c r="I189" s="3"/>
      <c r="J189" s="3">
        <v>55</v>
      </c>
      <c r="K189" s="3" t="s">
        <v>72</v>
      </c>
      <c r="M189" s="3">
        <v>15</v>
      </c>
    </row>
    <row r="190" customHeight="1" spans="1:13">
      <c r="A190" s="3">
        <v>12026</v>
      </c>
      <c r="D190" s="91" t="s">
        <v>21</v>
      </c>
      <c r="E190" s="91" t="s">
        <v>3713</v>
      </c>
      <c r="F190" s="3">
        <v>1991</v>
      </c>
      <c r="G190" s="3" t="s">
        <v>1802</v>
      </c>
      <c r="H190" s="3" t="s">
        <v>107</v>
      </c>
      <c r="I190" s="3"/>
      <c r="J190" s="3">
        <v>55</v>
      </c>
      <c r="K190" s="3" t="s">
        <v>72</v>
      </c>
      <c r="M190" s="3">
        <v>15</v>
      </c>
    </row>
    <row r="191" customHeight="1" spans="1:13">
      <c r="A191" s="3">
        <v>12027</v>
      </c>
      <c r="D191" s="91" t="s">
        <v>21</v>
      </c>
      <c r="E191" s="91" t="s">
        <v>3714</v>
      </c>
      <c r="F191" s="3">
        <v>1991</v>
      </c>
      <c r="G191" s="3" t="s">
        <v>1802</v>
      </c>
      <c r="H191" s="3" t="s">
        <v>107</v>
      </c>
      <c r="I191" s="3"/>
      <c r="J191" s="3">
        <v>55</v>
      </c>
      <c r="K191" s="3" t="s">
        <v>72</v>
      </c>
      <c r="M191" s="3">
        <v>15</v>
      </c>
    </row>
    <row r="192" customHeight="1" spans="1:13">
      <c r="A192" s="3">
        <v>12028</v>
      </c>
      <c r="D192" s="91" t="s">
        <v>21</v>
      </c>
      <c r="E192" s="91" t="s">
        <v>3715</v>
      </c>
      <c r="F192" s="3">
        <v>1991</v>
      </c>
      <c r="G192" s="3" t="s">
        <v>1802</v>
      </c>
      <c r="H192" s="3" t="s">
        <v>107</v>
      </c>
      <c r="I192" s="3"/>
      <c r="J192" s="3">
        <v>55</v>
      </c>
      <c r="K192" s="3" t="s">
        <v>72</v>
      </c>
      <c r="M192" s="3">
        <v>15</v>
      </c>
    </row>
    <row r="193" customHeight="1" spans="1:13">
      <c r="A193" s="3" t="s">
        <v>2854</v>
      </c>
      <c r="D193" s="91" t="s">
        <v>66</v>
      </c>
      <c r="E193" s="91" t="s">
        <v>3716</v>
      </c>
      <c r="F193" s="3">
        <v>2020</v>
      </c>
      <c r="G193" s="3" t="s">
        <v>62</v>
      </c>
      <c r="H193" s="3" t="s">
        <v>3518</v>
      </c>
      <c r="I193" s="3">
        <v>292</v>
      </c>
      <c r="J193" s="3" t="s">
        <v>105</v>
      </c>
      <c r="K193" s="3" t="s">
        <v>68</v>
      </c>
      <c r="M193" s="3">
        <v>15</v>
      </c>
    </row>
    <row r="194" customHeight="1" spans="1:13">
      <c r="A194" s="3" t="s">
        <v>2854</v>
      </c>
      <c r="D194" s="91" t="s">
        <v>66</v>
      </c>
      <c r="E194" s="91" t="s">
        <v>3717</v>
      </c>
      <c r="F194" s="3">
        <v>2020</v>
      </c>
      <c r="G194" s="3" t="s">
        <v>62</v>
      </c>
      <c r="H194" s="3" t="s">
        <v>3518</v>
      </c>
      <c r="I194" s="3">
        <v>292</v>
      </c>
      <c r="J194" s="3" t="s">
        <v>105</v>
      </c>
      <c r="K194" s="3" t="s">
        <v>68</v>
      </c>
      <c r="M194" s="3">
        <v>15</v>
      </c>
    </row>
    <row r="195" customHeight="1" spans="1:13">
      <c r="A195" s="3" t="s">
        <v>2854</v>
      </c>
      <c r="D195" s="91" t="s">
        <v>21</v>
      </c>
      <c r="E195" s="91" t="s">
        <v>3718</v>
      </c>
      <c r="F195" s="3">
        <v>2020</v>
      </c>
      <c r="G195" s="3" t="s">
        <v>62</v>
      </c>
      <c r="H195" s="3" t="s">
        <v>3518</v>
      </c>
      <c r="I195" s="3">
        <v>292</v>
      </c>
      <c r="J195" s="3" t="s">
        <v>105</v>
      </c>
      <c r="K195" s="3" t="s">
        <v>68</v>
      </c>
      <c r="M195" s="3">
        <v>15</v>
      </c>
    </row>
    <row r="196" customHeight="1" spans="1:13">
      <c r="A196" s="3" t="s">
        <v>2854</v>
      </c>
      <c r="D196" s="91" t="s">
        <v>21</v>
      </c>
      <c r="E196" s="91" t="s">
        <v>3719</v>
      </c>
      <c r="F196" s="3">
        <v>2020</v>
      </c>
      <c r="G196" s="3" t="s">
        <v>1974</v>
      </c>
      <c r="H196" s="3" t="s">
        <v>206</v>
      </c>
      <c r="I196" s="3">
        <v>276</v>
      </c>
      <c r="J196" s="3" t="s">
        <v>105</v>
      </c>
      <c r="K196" s="3" t="s">
        <v>30</v>
      </c>
      <c r="M196" s="3">
        <v>15</v>
      </c>
    </row>
    <row r="197" customHeight="1" spans="1:13">
      <c r="A197" s="3" t="s">
        <v>2854</v>
      </c>
      <c r="D197" s="91" t="s">
        <v>66</v>
      </c>
      <c r="E197" s="91" t="s">
        <v>3720</v>
      </c>
      <c r="F197" s="3">
        <v>2020</v>
      </c>
      <c r="G197" s="3" t="s">
        <v>1974</v>
      </c>
      <c r="H197" s="3" t="s">
        <v>206</v>
      </c>
      <c r="I197" s="3">
        <v>276</v>
      </c>
      <c r="J197" s="3" t="s">
        <v>105</v>
      </c>
      <c r="K197" s="3" t="s">
        <v>68</v>
      </c>
      <c r="M197" s="3">
        <v>15</v>
      </c>
    </row>
    <row r="198" customHeight="1" spans="1:13">
      <c r="A198" s="3" t="s">
        <v>2854</v>
      </c>
      <c r="D198" s="91" t="s">
        <v>66</v>
      </c>
      <c r="E198" s="91" t="s">
        <v>3721</v>
      </c>
      <c r="F198" s="3">
        <v>2020</v>
      </c>
      <c r="G198" s="3" t="s">
        <v>1974</v>
      </c>
      <c r="H198" s="3" t="s">
        <v>206</v>
      </c>
      <c r="I198" s="3">
        <v>276</v>
      </c>
      <c r="J198" s="3" t="s">
        <v>105</v>
      </c>
      <c r="K198" s="3" t="s">
        <v>68</v>
      </c>
      <c r="M198" s="3">
        <v>15</v>
      </c>
    </row>
    <row r="199" customHeight="1" spans="1:13">
      <c r="A199" s="3" t="s">
        <v>2854</v>
      </c>
      <c r="D199" s="91" t="s">
        <v>21</v>
      </c>
      <c r="E199" s="91" t="s">
        <v>3722</v>
      </c>
      <c r="F199" s="3">
        <v>1991</v>
      </c>
      <c r="G199" s="3" t="s">
        <v>90</v>
      </c>
      <c r="H199" s="3" t="s">
        <v>107</v>
      </c>
      <c r="I199" s="3">
        <v>671</v>
      </c>
      <c r="J199" s="3" t="s">
        <v>105</v>
      </c>
      <c r="K199" s="3" t="s">
        <v>72</v>
      </c>
      <c r="M199" s="3">
        <v>15</v>
      </c>
    </row>
    <row r="200" customHeight="1" spans="1:13">
      <c r="A200" s="3" t="s">
        <v>2854</v>
      </c>
      <c r="D200" s="91" t="s">
        <v>21</v>
      </c>
      <c r="E200" s="91" t="s">
        <v>3723</v>
      </c>
      <c r="F200" s="3">
        <v>1991</v>
      </c>
      <c r="G200" s="3" t="s">
        <v>1802</v>
      </c>
      <c r="H200" s="3" t="s">
        <v>107</v>
      </c>
      <c r="I200" s="3">
        <v>55</v>
      </c>
      <c r="J200" s="3" t="s">
        <v>105</v>
      </c>
      <c r="K200" s="3" t="s">
        <v>25</v>
      </c>
      <c r="M200" s="3">
        <v>15</v>
      </c>
    </row>
    <row r="201" customHeight="1" spans="1:13">
      <c r="A201" s="3" t="s">
        <v>2854</v>
      </c>
      <c r="D201" s="91" t="s">
        <v>21</v>
      </c>
      <c r="E201" s="91" t="s">
        <v>3724</v>
      </c>
      <c r="F201" s="3">
        <v>1991</v>
      </c>
      <c r="G201" s="3" t="s">
        <v>1802</v>
      </c>
      <c r="H201" s="3" t="s">
        <v>107</v>
      </c>
      <c r="I201" s="3">
        <v>55</v>
      </c>
      <c r="J201" s="3" t="s">
        <v>105</v>
      </c>
      <c r="K201" s="3" t="s">
        <v>25</v>
      </c>
      <c r="M201" s="3">
        <v>15</v>
      </c>
    </row>
    <row r="202" customHeight="1" spans="1:13">
      <c r="A202" s="3" t="s">
        <v>2854</v>
      </c>
      <c r="D202" s="91" t="s">
        <v>21</v>
      </c>
      <c r="E202" s="91" t="s">
        <v>3725</v>
      </c>
      <c r="F202" s="3">
        <v>1991</v>
      </c>
      <c r="G202" s="3" t="s">
        <v>1802</v>
      </c>
      <c r="H202" s="3" t="s">
        <v>107</v>
      </c>
      <c r="I202" s="3">
        <v>55</v>
      </c>
      <c r="J202" s="3" t="s">
        <v>105</v>
      </c>
      <c r="K202" s="3" t="s">
        <v>25</v>
      </c>
      <c r="M202" s="3">
        <v>15</v>
      </c>
    </row>
    <row r="203" customHeight="1" spans="1:13">
      <c r="A203" s="3" t="s">
        <v>2854</v>
      </c>
      <c r="D203" s="163"/>
      <c r="E203" s="91" t="s">
        <v>3726</v>
      </c>
      <c r="F203" s="3">
        <v>1990</v>
      </c>
      <c r="G203" s="3" t="s">
        <v>62</v>
      </c>
      <c r="H203" s="3" t="s">
        <v>91</v>
      </c>
      <c r="I203" s="3">
        <v>414</v>
      </c>
      <c r="J203" s="3" t="s">
        <v>246</v>
      </c>
      <c r="K203" s="3" t="s">
        <v>72</v>
      </c>
      <c r="M203" s="3">
        <v>15</v>
      </c>
    </row>
    <row r="204" customHeight="1" spans="1:13">
      <c r="A204" s="3" t="s">
        <v>2854</v>
      </c>
      <c r="D204" s="163"/>
      <c r="E204" s="91" t="s">
        <v>3727</v>
      </c>
      <c r="F204" s="3">
        <v>1990</v>
      </c>
      <c r="G204" s="3" t="s">
        <v>62</v>
      </c>
      <c r="H204" s="3" t="s">
        <v>91</v>
      </c>
      <c r="I204" s="3">
        <v>414</v>
      </c>
      <c r="J204" s="3" t="s">
        <v>246</v>
      </c>
      <c r="K204" s="3" t="s">
        <v>72</v>
      </c>
      <c r="M204" s="3">
        <v>15</v>
      </c>
    </row>
    <row r="205" customHeight="1" spans="1:13">
      <c r="A205" s="3" t="s">
        <v>2854</v>
      </c>
      <c r="D205" s="163"/>
      <c r="E205" s="91" t="s">
        <v>3728</v>
      </c>
      <c r="F205" s="3">
        <v>1990</v>
      </c>
      <c r="G205" s="3" t="s">
        <v>90</v>
      </c>
      <c r="H205" s="3" t="s">
        <v>91</v>
      </c>
      <c r="I205" s="3">
        <v>663</v>
      </c>
      <c r="J205" s="3" t="s">
        <v>105</v>
      </c>
      <c r="K205" s="3" t="s">
        <v>25</v>
      </c>
      <c r="M205" s="3">
        <v>15</v>
      </c>
    </row>
    <row r="206" customHeight="1" spans="1:13">
      <c r="A206" s="3" t="s">
        <v>2854</v>
      </c>
      <c r="D206" s="163"/>
      <c r="E206" s="91" t="s">
        <v>3729</v>
      </c>
      <c r="F206" s="3">
        <v>1990</v>
      </c>
      <c r="G206" s="3" t="s">
        <v>90</v>
      </c>
      <c r="H206" s="3" t="s">
        <v>91</v>
      </c>
      <c r="I206" s="3">
        <v>663</v>
      </c>
      <c r="J206" s="3" t="s">
        <v>105</v>
      </c>
      <c r="K206" s="3" t="s">
        <v>25</v>
      </c>
      <c r="M206" s="3">
        <v>15</v>
      </c>
    </row>
    <row r="207" customHeight="1" spans="1:13">
      <c r="A207" s="3" t="s">
        <v>2854</v>
      </c>
      <c r="D207" s="163"/>
      <c r="E207" s="91" t="s">
        <v>3730</v>
      </c>
      <c r="F207" s="3">
        <v>1990</v>
      </c>
      <c r="G207" s="3" t="s">
        <v>90</v>
      </c>
      <c r="H207" s="3" t="s">
        <v>91</v>
      </c>
      <c r="I207" s="3">
        <v>663</v>
      </c>
      <c r="J207" s="3" t="s">
        <v>105</v>
      </c>
      <c r="K207" s="3" t="s">
        <v>25</v>
      </c>
      <c r="M207" s="3">
        <v>15</v>
      </c>
    </row>
    <row r="208" customHeight="1" spans="1:13">
      <c r="A208" s="3" t="s">
        <v>2854</v>
      </c>
      <c r="D208" s="163"/>
      <c r="E208" s="91" t="s">
        <v>3731</v>
      </c>
      <c r="F208" s="3">
        <v>1993</v>
      </c>
      <c r="G208" s="3" t="s">
        <v>131</v>
      </c>
      <c r="H208" s="3" t="s">
        <v>193</v>
      </c>
      <c r="I208" s="3">
        <v>707</v>
      </c>
      <c r="J208" s="3" t="s">
        <v>105</v>
      </c>
      <c r="K208" s="3" t="s">
        <v>25</v>
      </c>
      <c r="M208" s="3">
        <v>15</v>
      </c>
    </row>
    <row r="209" customHeight="1" spans="1:13">
      <c r="A209" s="3" t="s">
        <v>2854</v>
      </c>
      <c r="D209" s="163"/>
      <c r="E209" s="91" t="s">
        <v>3732</v>
      </c>
      <c r="F209" s="3">
        <v>1989</v>
      </c>
      <c r="G209" s="3" t="s">
        <v>119</v>
      </c>
      <c r="H209" s="3" t="s">
        <v>193</v>
      </c>
      <c r="I209" s="3">
        <v>33</v>
      </c>
      <c r="J209" s="3" t="s">
        <v>105</v>
      </c>
      <c r="K209" s="3" t="s">
        <v>72</v>
      </c>
      <c r="M209" s="3">
        <v>15</v>
      </c>
    </row>
    <row r="210" customHeight="1" spans="1:13">
      <c r="A210" s="3" t="s">
        <v>2854</v>
      </c>
      <c r="D210" s="163"/>
      <c r="E210" s="91" t="s">
        <v>3733</v>
      </c>
      <c r="F210" s="3">
        <v>2020</v>
      </c>
      <c r="G210" s="3" t="s">
        <v>151</v>
      </c>
      <c r="H210" s="3" t="s">
        <v>46</v>
      </c>
      <c r="I210" s="3">
        <v>11</v>
      </c>
      <c r="J210" s="3" t="s">
        <v>105</v>
      </c>
      <c r="K210" s="3" t="s">
        <v>25</v>
      </c>
      <c r="M210" s="3">
        <v>15</v>
      </c>
    </row>
    <row r="211" customHeight="1" spans="1:13">
      <c r="A211" s="3" t="s">
        <v>2854</v>
      </c>
      <c r="D211" s="163"/>
      <c r="E211" s="91" t="s">
        <v>3734</v>
      </c>
      <c r="F211" s="3">
        <v>1986</v>
      </c>
      <c r="G211" s="3" t="s">
        <v>582</v>
      </c>
      <c r="H211" s="3" t="s">
        <v>190</v>
      </c>
      <c r="I211" s="3">
        <v>38</v>
      </c>
      <c r="J211" s="3" t="s">
        <v>105</v>
      </c>
      <c r="K211" s="3" t="s">
        <v>72</v>
      </c>
      <c r="M211" s="3">
        <v>15</v>
      </c>
    </row>
    <row r="212" customHeight="1" spans="1:13">
      <c r="A212" s="3" t="s">
        <v>2854</v>
      </c>
      <c r="D212" s="163"/>
      <c r="E212" s="91" t="s">
        <v>3735</v>
      </c>
      <c r="F212" s="3">
        <v>1986</v>
      </c>
      <c r="G212" s="3" t="s">
        <v>582</v>
      </c>
      <c r="H212" s="3" t="s">
        <v>190</v>
      </c>
      <c r="I212" s="3">
        <v>38</v>
      </c>
      <c r="J212" s="3" t="s">
        <v>105</v>
      </c>
      <c r="K212" s="3" t="s">
        <v>72</v>
      </c>
      <c r="M212" s="3">
        <v>15</v>
      </c>
    </row>
    <row r="213" customHeight="1" spans="1:13">
      <c r="A213" s="3" t="s">
        <v>2854</v>
      </c>
      <c r="D213" s="163"/>
      <c r="E213" s="91" t="s">
        <v>3736</v>
      </c>
      <c r="F213" s="3">
        <v>1986</v>
      </c>
      <c r="G213" s="3" t="s">
        <v>582</v>
      </c>
      <c r="H213" s="3" t="s">
        <v>190</v>
      </c>
      <c r="I213" s="3">
        <v>38</v>
      </c>
      <c r="J213" s="3" t="s">
        <v>105</v>
      </c>
      <c r="K213" s="3" t="s">
        <v>72</v>
      </c>
      <c r="M213" s="3">
        <v>15</v>
      </c>
    </row>
    <row r="214" customHeight="1" spans="1:13">
      <c r="A214" s="3" t="s">
        <v>2854</v>
      </c>
      <c r="D214" s="91" t="s">
        <v>21</v>
      </c>
      <c r="E214" s="91" t="s">
        <v>3737</v>
      </c>
      <c r="F214" s="3">
        <v>2020</v>
      </c>
      <c r="G214" s="3" t="s">
        <v>62</v>
      </c>
      <c r="H214" s="3" t="s">
        <v>49</v>
      </c>
      <c r="I214" s="3">
        <v>78</v>
      </c>
      <c r="J214" s="3" t="s">
        <v>105</v>
      </c>
      <c r="K214" s="3" t="s">
        <v>25</v>
      </c>
      <c r="M214" s="3">
        <v>15</v>
      </c>
    </row>
    <row r="215" customHeight="1" spans="1:13">
      <c r="A215" s="3" t="s">
        <v>2854</v>
      </c>
      <c r="D215" s="91" t="s">
        <v>21</v>
      </c>
      <c r="E215" s="91" t="s">
        <v>3738</v>
      </c>
      <c r="F215" s="3">
        <v>2020</v>
      </c>
      <c r="G215" s="3" t="s">
        <v>62</v>
      </c>
      <c r="H215" s="3" t="s">
        <v>49</v>
      </c>
      <c r="I215" s="3">
        <v>78</v>
      </c>
      <c r="J215" s="3" t="s">
        <v>105</v>
      </c>
      <c r="K215" s="3" t="s">
        <v>25</v>
      </c>
      <c r="M215" s="3">
        <v>15</v>
      </c>
    </row>
    <row r="216" customHeight="1" spans="1:13">
      <c r="A216" s="3" t="s">
        <v>2854</v>
      </c>
      <c r="D216" s="91" t="s">
        <v>21</v>
      </c>
      <c r="E216" s="91" t="s">
        <v>3739</v>
      </c>
      <c r="F216" s="3">
        <v>2020</v>
      </c>
      <c r="G216" s="3" t="s">
        <v>62</v>
      </c>
      <c r="H216" s="3" t="s">
        <v>49</v>
      </c>
      <c r="I216" s="3">
        <v>78</v>
      </c>
      <c r="J216" s="3" t="s">
        <v>105</v>
      </c>
      <c r="K216" s="3" t="s">
        <v>25</v>
      </c>
      <c r="M216" s="3">
        <v>15</v>
      </c>
    </row>
    <row r="217" customHeight="1" spans="1:13">
      <c r="A217" s="3" t="s">
        <v>2854</v>
      </c>
      <c r="D217" s="91" t="s">
        <v>21</v>
      </c>
      <c r="E217" s="91" t="s">
        <v>3740</v>
      </c>
      <c r="F217" s="3">
        <v>2020</v>
      </c>
      <c r="G217" s="3" t="s">
        <v>62</v>
      </c>
      <c r="H217" s="3" t="s">
        <v>49</v>
      </c>
      <c r="I217" s="3">
        <v>78</v>
      </c>
      <c r="J217" s="3" t="s">
        <v>105</v>
      </c>
      <c r="K217" s="3" t="s">
        <v>25</v>
      </c>
      <c r="M217" s="3">
        <v>15</v>
      </c>
    </row>
    <row r="218" customHeight="1" spans="1:13">
      <c r="A218" s="3" t="s">
        <v>2854</v>
      </c>
      <c r="D218" s="91" t="s">
        <v>21</v>
      </c>
      <c r="E218" s="91" t="s">
        <v>3741</v>
      </c>
      <c r="F218" s="3">
        <v>2019</v>
      </c>
      <c r="G218" s="3" t="s">
        <v>23</v>
      </c>
      <c r="H218" s="3" t="s">
        <v>81</v>
      </c>
      <c r="I218" s="3">
        <v>204</v>
      </c>
      <c r="J218" s="3" t="s">
        <v>105</v>
      </c>
      <c r="K218" s="3" t="s">
        <v>25</v>
      </c>
      <c r="M218" s="3">
        <v>15</v>
      </c>
    </row>
    <row r="219" customHeight="1" spans="1:13">
      <c r="A219" s="3" t="s">
        <v>2854</v>
      </c>
      <c r="D219" s="91" t="s">
        <v>21</v>
      </c>
      <c r="E219" s="91" t="s">
        <v>3742</v>
      </c>
      <c r="F219" s="3">
        <v>2020</v>
      </c>
      <c r="G219" s="3" t="s">
        <v>62</v>
      </c>
      <c r="H219" s="3" t="s">
        <v>49</v>
      </c>
      <c r="I219" s="3">
        <v>78</v>
      </c>
      <c r="J219" s="3" t="s">
        <v>105</v>
      </c>
      <c r="K219" s="3" t="s">
        <v>25</v>
      </c>
      <c r="M219" s="3">
        <v>15</v>
      </c>
    </row>
    <row r="220" customHeight="1" spans="1:13">
      <c r="A220" s="3" t="s">
        <v>2854</v>
      </c>
      <c r="D220" s="91" t="s">
        <v>21</v>
      </c>
      <c r="E220" s="91" t="s">
        <v>3743</v>
      </c>
      <c r="F220" s="3">
        <v>2020</v>
      </c>
      <c r="G220" s="3" t="s">
        <v>62</v>
      </c>
      <c r="H220" s="3" t="s">
        <v>49</v>
      </c>
      <c r="I220" s="3">
        <v>78</v>
      </c>
      <c r="J220" s="3" t="s">
        <v>105</v>
      </c>
      <c r="K220" s="3" t="s">
        <v>25</v>
      </c>
      <c r="M220" s="3">
        <v>15</v>
      </c>
    </row>
    <row r="221" customHeight="1" spans="1:13">
      <c r="A221" s="3" t="s">
        <v>2854</v>
      </c>
      <c r="D221" s="91" t="s">
        <v>21</v>
      </c>
      <c r="E221" s="91" t="s">
        <v>3744</v>
      </c>
      <c r="F221" s="3">
        <v>2020</v>
      </c>
      <c r="G221" s="3" t="s">
        <v>62</v>
      </c>
      <c r="H221" s="3" t="s">
        <v>49</v>
      </c>
      <c r="I221" s="3">
        <v>78</v>
      </c>
      <c r="J221" s="3" t="s">
        <v>105</v>
      </c>
      <c r="K221" s="3" t="s">
        <v>25</v>
      </c>
      <c r="M221" s="3">
        <v>15</v>
      </c>
    </row>
    <row r="222" customHeight="1" spans="1:13">
      <c r="A222" s="3" t="s">
        <v>2854</v>
      </c>
      <c r="D222" s="91" t="s">
        <v>21</v>
      </c>
      <c r="E222" s="91" t="s">
        <v>3745</v>
      </c>
      <c r="F222" s="3">
        <v>1978</v>
      </c>
      <c r="G222" s="3" t="s">
        <v>62</v>
      </c>
      <c r="H222" s="3" t="s">
        <v>3746</v>
      </c>
      <c r="I222" s="3">
        <v>460</v>
      </c>
      <c r="J222" s="3" t="s">
        <v>105</v>
      </c>
      <c r="K222" s="3" t="s">
        <v>72</v>
      </c>
      <c r="M222" s="3">
        <v>15</v>
      </c>
    </row>
    <row r="223" customHeight="1" spans="1:13">
      <c r="A223" s="3" t="s">
        <v>2854</v>
      </c>
      <c r="D223" s="91" t="s">
        <v>21</v>
      </c>
      <c r="E223" s="91" t="s">
        <v>3747</v>
      </c>
      <c r="F223" s="3">
        <v>2010</v>
      </c>
      <c r="G223" s="3" t="s">
        <v>83</v>
      </c>
      <c r="H223" s="3" t="s">
        <v>3748</v>
      </c>
      <c r="I223" s="3" t="s">
        <v>3749</v>
      </c>
      <c r="J223" s="3" t="s">
        <v>3750</v>
      </c>
      <c r="K223" s="3" t="s">
        <v>30</v>
      </c>
      <c r="M223" s="3">
        <v>15</v>
      </c>
    </row>
    <row r="224" customHeight="1" spans="1:13">
      <c r="A224" s="3" t="s">
        <v>2854</v>
      </c>
      <c r="D224" s="91" t="s">
        <v>21</v>
      </c>
      <c r="E224" s="91" t="s">
        <v>3751</v>
      </c>
      <c r="F224" s="3">
        <v>1990</v>
      </c>
      <c r="G224" s="3" t="s">
        <v>62</v>
      </c>
      <c r="H224" s="3" t="s">
        <v>91</v>
      </c>
      <c r="I224" s="3">
        <v>414</v>
      </c>
      <c r="J224" s="3" t="s">
        <v>246</v>
      </c>
      <c r="K224" s="3" t="s">
        <v>72</v>
      </c>
      <c r="M224" s="3">
        <v>15</v>
      </c>
    </row>
    <row r="225" customHeight="1" spans="1:13">
      <c r="A225" s="3" t="s">
        <v>2854</v>
      </c>
      <c r="D225" s="163"/>
      <c r="E225" s="91" t="s">
        <v>3752</v>
      </c>
      <c r="F225" s="3">
        <v>1991</v>
      </c>
      <c r="G225" s="3" t="s">
        <v>90</v>
      </c>
      <c r="H225" s="3" t="s">
        <v>107</v>
      </c>
      <c r="I225" s="3">
        <v>671</v>
      </c>
      <c r="J225" s="3" t="s">
        <v>105</v>
      </c>
      <c r="K225" s="3" t="s">
        <v>72</v>
      </c>
      <c r="M225" s="3">
        <v>15</v>
      </c>
    </row>
    <row r="226" customHeight="1" spans="1:13">
      <c r="A226" s="3" t="s">
        <v>2854</v>
      </c>
      <c r="D226" s="163"/>
      <c r="E226" s="91" t="s">
        <v>3753</v>
      </c>
      <c r="F226" s="3">
        <v>1991</v>
      </c>
      <c r="G226" s="3" t="s">
        <v>90</v>
      </c>
      <c r="H226" s="3" t="s">
        <v>107</v>
      </c>
      <c r="I226" s="3">
        <v>671</v>
      </c>
      <c r="J226" s="3" t="s">
        <v>105</v>
      </c>
      <c r="K226" s="3" t="s">
        <v>72</v>
      </c>
      <c r="M226" s="3">
        <v>15</v>
      </c>
    </row>
    <row r="227" customHeight="1" spans="1:13">
      <c r="A227" s="3" t="s">
        <v>2854</v>
      </c>
      <c r="D227" s="163"/>
      <c r="E227" s="91" t="s">
        <v>3754</v>
      </c>
      <c r="F227" s="3">
        <v>1991</v>
      </c>
      <c r="G227" s="3" t="s">
        <v>90</v>
      </c>
      <c r="H227" s="3" t="s">
        <v>107</v>
      </c>
      <c r="I227" s="3">
        <v>671</v>
      </c>
      <c r="J227" s="3" t="s">
        <v>105</v>
      </c>
      <c r="K227" s="3" t="s">
        <v>72</v>
      </c>
      <c r="M227" s="3">
        <v>15</v>
      </c>
    </row>
    <row r="228" customHeight="1" spans="1:13">
      <c r="A228" s="3" t="s">
        <v>2854</v>
      </c>
      <c r="D228" s="163"/>
      <c r="E228" s="91" t="s">
        <v>3755</v>
      </c>
      <c r="F228" s="3">
        <v>1991</v>
      </c>
      <c r="G228" s="3" t="s">
        <v>90</v>
      </c>
      <c r="H228" s="3" t="s">
        <v>107</v>
      </c>
      <c r="I228" s="3">
        <v>671</v>
      </c>
      <c r="J228" s="3" t="s">
        <v>105</v>
      </c>
      <c r="K228" s="3" t="s">
        <v>72</v>
      </c>
      <c r="M228" s="3">
        <v>15</v>
      </c>
    </row>
    <row r="229" customHeight="1" spans="1:13">
      <c r="A229" s="3" t="s">
        <v>2854</v>
      </c>
      <c r="D229" s="163"/>
      <c r="E229" s="91" t="s">
        <v>3756</v>
      </c>
      <c r="F229" s="3">
        <v>1991</v>
      </c>
      <c r="G229" s="3" t="s">
        <v>90</v>
      </c>
      <c r="H229" s="3" t="s">
        <v>107</v>
      </c>
      <c r="I229" s="3">
        <v>671</v>
      </c>
      <c r="J229" s="3" t="s">
        <v>105</v>
      </c>
      <c r="K229" s="3" t="s">
        <v>72</v>
      </c>
      <c r="M229" s="3">
        <v>15</v>
      </c>
    </row>
    <row r="230" customHeight="1" spans="1:13">
      <c r="A230" s="3" t="s">
        <v>2854</v>
      </c>
      <c r="D230" s="163"/>
      <c r="E230" s="91" t="s">
        <v>3757</v>
      </c>
      <c r="F230" s="3">
        <v>1991</v>
      </c>
      <c r="G230" s="3" t="s">
        <v>90</v>
      </c>
      <c r="H230" s="3" t="s">
        <v>107</v>
      </c>
      <c r="I230" s="3">
        <v>671</v>
      </c>
      <c r="J230" s="3" t="s">
        <v>105</v>
      </c>
      <c r="K230" s="3" t="s">
        <v>72</v>
      </c>
      <c r="M230" s="3">
        <v>15</v>
      </c>
    </row>
    <row r="231" customHeight="1" spans="1:13">
      <c r="A231" s="3" t="s">
        <v>2854</v>
      </c>
      <c r="D231" s="163"/>
      <c r="E231" s="91" t="s">
        <v>3758</v>
      </c>
      <c r="F231" s="3">
        <v>1991</v>
      </c>
      <c r="G231" s="3" t="s">
        <v>90</v>
      </c>
      <c r="H231" s="3" t="s">
        <v>107</v>
      </c>
      <c r="I231" s="3">
        <v>671</v>
      </c>
      <c r="J231" s="3" t="s">
        <v>105</v>
      </c>
      <c r="K231" s="3" t="s">
        <v>72</v>
      </c>
      <c r="M231" s="3">
        <v>15</v>
      </c>
    </row>
    <row r="232" customHeight="1" spans="1:13">
      <c r="A232" s="3" t="s">
        <v>2854</v>
      </c>
      <c r="D232" s="163"/>
      <c r="E232" s="91" t="s">
        <v>3759</v>
      </c>
      <c r="F232" s="3">
        <v>1991</v>
      </c>
      <c r="G232" s="3" t="s">
        <v>90</v>
      </c>
      <c r="H232" s="3" t="s">
        <v>107</v>
      </c>
      <c r="I232" s="3">
        <v>671</v>
      </c>
      <c r="J232" s="3" t="s">
        <v>105</v>
      </c>
      <c r="K232" s="3" t="s">
        <v>72</v>
      </c>
      <c r="M232" s="3">
        <v>15</v>
      </c>
    </row>
    <row r="233" customHeight="1" spans="1:13">
      <c r="A233" s="3" t="s">
        <v>2854</v>
      </c>
      <c r="D233" s="163"/>
      <c r="E233" s="91" t="s">
        <v>3760</v>
      </c>
      <c r="F233" s="3">
        <v>1991</v>
      </c>
      <c r="G233" s="3" t="s">
        <v>90</v>
      </c>
      <c r="H233" s="3" t="s">
        <v>107</v>
      </c>
      <c r="I233" s="3">
        <v>671</v>
      </c>
      <c r="J233" s="3" t="s">
        <v>105</v>
      </c>
      <c r="K233" s="3" t="s">
        <v>72</v>
      </c>
      <c r="M233" s="3">
        <v>15</v>
      </c>
    </row>
    <row r="234" customHeight="1" spans="1:13">
      <c r="A234" s="3" t="s">
        <v>2854</v>
      </c>
      <c r="D234" s="163"/>
      <c r="E234" s="91" t="s">
        <v>3761</v>
      </c>
      <c r="F234" s="3">
        <v>1987</v>
      </c>
      <c r="G234" s="3" t="s">
        <v>62</v>
      </c>
      <c r="H234" s="3" t="s">
        <v>3762</v>
      </c>
      <c r="I234" s="3">
        <v>757</v>
      </c>
      <c r="J234" s="3" t="s">
        <v>105</v>
      </c>
      <c r="K234" s="3" t="s">
        <v>72</v>
      </c>
      <c r="M234" s="3">
        <v>15</v>
      </c>
    </row>
    <row r="235" customHeight="1" spans="1:13">
      <c r="A235" s="3" t="s">
        <v>2854</v>
      </c>
      <c r="D235" s="163"/>
      <c r="E235" s="91" t="s">
        <v>3763</v>
      </c>
      <c r="F235" s="3">
        <v>1987</v>
      </c>
      <c r="G235" s="3" t="s">
        <v>62</v>
      </c>
      <c r="H235" s="3" t="s">
        <v>190</v>
      </c>
      <c r="I235" s="3">
        <v>170</v>
      </c>
      <c r="J235" s="3" t="s">
        <v>398</v>
      </c>
      <c r="K235" s="3" t="s">
        <v>72</v>
      </c>
      <c r="M235" s="3">
        <v>15</v>
      </c>
    </row>
    <row r="236" customHeight="1" spans="1:13">
      <c r="A236" s="162">
        <f>'Drop 1 Football'!A235+1</f>
        <v>11719</v>
      </c>
      <c r="B236" s="3"/>
      <c r="C236" s="3"/>
      <c r="D236" s="91" t="s">
        <v>16</v>
      </c>
      <c r="E236" s="91" t="s">
        <v>17</v>
      </c>
      <c r="F236" s="66">
        <v>2020</v>
      </c>
      <c r="G236" s="66" t="s">
        <v>18</v>
      </c>
      <c r="H236" s="66" t="s">
        <v>19</v>
      </c>
      <c r="I236" s="66">
        <v>95</v>
      </c>
      <c r="J236" s="88"/>
      <c r="K236" s="66" t="s">
        <v>20</v>
      </c>
      <c r="M236" s="3">
        <v>20</v>
      </c>
    </row>
    <row r="237" customHeight="1" spans="1:13">
      <c r="A237" s="162">
        <f t="shared" ref="A237:A254" si="8">A236+1</f>
        <v>11720</v>
      </c>
      <c r="B237" s="3"/>
      <c r="C237" s="3"/>
      <c r="D237" s="91" t="s">
        <v>21</v>
      </c>
      <c r="E237" s="91" t="s">
        <v>22</v>
      </c>
      <c r="F237" s="116">
        <v>2020</v>
      </c>
      <c r="G237" s="116" t="s">
        <v>23</v>
      </c>
      <c r="H237" s="116" t="s">
        <v>24</v>
      </c>
      <c r="I237" s="116">
        <v>60</v>
      </c>
      <c r="J237" s="117"/>
      <c r="K237" s="117" t="s">
        <v>25</v>
      </c>
      <c r="M237" s="3">
        <v>20</v>
      </c>
    </row>
    <row r="238" customHeight="1" spans="1:13">
      <c r="A238" s="162">
        <f t="shared" si="8"/>
        <v>11721</v>
      </c>
      <c r="B238" s="3"/>
      <c r="C238" s="3"/>
      <c r="D238" s="91" t="s">
        <v>21</v>
      </c>
      <c r="E238" s="91" t="s">
        <v>26</v>
      </c>
      <c r="F238" s="66">
        <v>2020</v>
      </c>
      <c r="G238" s="66" t="s">
        <v>27</v>
      </c>
      <c r="H238" s="66" t="s">
        <v>28</v>
      </c>
      <c r="I238" s="66">
        <v>99</v>
      </c>
      <c r="J238" s="66" t="s">
        <v>29</v>
      </c>
      <c r="K238" s="66" t="s">
        <v>30</v>
      </c>
      <c r="M238" s="3">
        <v>20</v>
      </c>
    </row>
    <row r="239" customHeight="1" spans="1:13">
      <c r="A239" s="162">
        <f t="shared" si="8"/>
        <v>11722</v>
      </c>
      <c r="B239" s="3"/>
      <c r="C239" s="3"/>
      <c r="D239" s="91" t="s">
        <v>21</v>
      </c>
      <c r="E239" s="91" t="s">
        <v>31</v>
      </c>
      <c r="F239" s="9">
        <v>2020</v>
      </c>
      <c r="G239" s="9" t="s">
        <v>32</v>
      </c>
      <c r="H239" s="9" t="s">
        <v>33</v>
      </c>
      <c r="I239" s="9">
        <v>127</v>
      </c>
      <c r="J239" s="9" t="s">
        <v>34</v>
      </c>
      <c r="K239" s="9" t="s">
        <v>30</v>
      </c>
      <c r="M239" s="3">
        <v>20</v>
      </c>
    </row>
    <row r="240" customHeight="1" spans="1:13">
      <c r="A240" s="162">
        <f t="shared" si="8"/>
        <v>11723</v>
      </c>
      <c r="B240" s="3"/>
      <c r="C240" s="3"/>
      <c r="D240" s="91" t="s">
        <v>16</v>
      </c>
      <c r="E240" s="91" t="s">
        <v>35</v>
      </c>
      <c r="F240" s="66">
        <v>2020</v>
      </c>
      <c r="G240" s="66" t="s">
        <v>18</v>
      </c>
      <c r="H240" s="66" t="s">
        <v>36</v>
      </c>
      <c r="I240" s="66">
        <v>30</v>
      </c>
      <c r="J240" s="88"/>
      <c r="K240" s="66" t="s">
        <v>20</v>
      </c>
      <c r="M240" s="3">
        <v>20</v>
      </c>
    </row>
    <row r="241" customHeight="1" spans="1:13">
      <c r="A241" s="162">
        <f t="shared" si="8"/>
        <v>11724</v>
      </c>
      <c r="B241" s="3"/>
      <c r="C241" s="3"/>
      <c r="D241" s="91" t="s">
        <v>16</v>
      </c>
      <c r="E241" s="91" t="s">
        <v>37</v>
      </c>
      <c r="F241" s="66">
        <v>2020</v>
      </c>
      <c r="G241" s="66" t="s">
        <v>18</v>
      </c>
      <c r="H241" s="66" t="s">
        <v>36</v>
      </c>
      <c r="I241" s="66">
        <v>80</v>
      </c>
      <c r="J241" s="88"/>
      <c r="K241" s="66" t="s">
        <v>20</v>
      </c>
      <c r="M241" s="3">
        <v>20</v>
      </c>
    </row>
    <row r="242" customHeight="1" spans="1:13">
      <c r="A242" s="162">
        <f t="shared" si="8"/>
        <v>11725</v>
      </c>
      <c r="B242" s="3"/>
      <c r="C242" s="3"/>
      <c r="D242" s="91" t="s">
        <v>21</v>
      </c>
      <c r="E242" s="91" t="s">
        <v>38</v>
      </c>
      <c r="F242" s="3">
        <v>2019</v>
      </c>
      <c r="G242" s="3" t="s">
        <v>39</v>
      </c>
      <c r="H242" s="3" t="s">
        <v>24</v>
      </c>
      <c r="I242" s="3">
        <v>44</v>
      </c>
      <c r="J242" s="3" t="s">
        <v>40</v>
      </c>
      <c r="K242" s="3" t="s">
        <v>30</v>
      </c>
      <c r="M242" s="3">
        <v>20</v>
      </c>
    </row>
    <row r="243" customHeight="1" spans="1:13">
      <c r="A243" s="162">
        <f t="shared" si="8"/>
        <v>11726</v>
      </c>
      <c r="B243" s="3"/>
      <c r="C243" s="3"/>
      <c r="D243" s="91" t="s">
        <v>21</v>
      </c>
      <c r="E243" s="91" t="s">
        <v>41</v>
      </c>
      <c r="F243" s="3">
        <v>2020</v>
      </c>
      <c r="G243" s="3" t="s">
        <v>42</v>
      </c>
      <c r="H243" s="3" t="s">
        <v>43</v>
      </c>
      <c r="I243" s="3">
        <v>28</v>
      </c>
      <c r="J243" s="3" t="s">
        <v>44</v>
      </c>
      <c r="K243" s="3" t="s">
        <v>25</v>
      </c>
      <c r="M243" s="3">
        <v>20</v>
      </c>
    </row>
    <row r="244" customHeight="1" spans="1:13">
      <c r="A244" s="162">
        <f t="shared" si="8"/>
        <v>11727</v>
      </c>
      <c r="B244" s="3"/>
      <c r="C244" s="3"/>
      <c r="D244" s="91" t="s">
        <v>21</v>
      </c>
      <c r="E244" s="91" t="s">
        <v>45</v>
      </c>
      <c r="F244" s="3">
        <v>2020</v>
      </c>
      <c r="G244" s="3" t="s">
        <v>23</v>
      </c>
      <c r="H244" s="3" t="s">
        <v>46</v>
      </c>
      <c r="I244" s="3">
        <v>49</v>
      </c>
      <c r="K244" s="3" t="s">
        <v>30</v>
      </c>
      <c r="M244" s="3">
        <v>20</v>
      </c>
    </row>
    <row r="245" customHeight="1" spans="1:13">
      <c r="A245" s="162">
        <f t="shared" si="8"/>
        <v>11728</v>
      </c>
      <c r="B245" s="3"/>
      <c r="C245" s="3"/>
      <c r="D245" s="91" t="s">
        <v>21</v>
      </c>
      <c r="E245" s="91" t="s">
        <v>47</v>
      </c>
      <c r="F245" s="3">
        <v>2020</v>
      </c>
      <c r="G245" s="3" t="s">
        <v>23</v>
      </c>
      <c r="H245" s="3" t="s">
        <v>46</v>
      </c>
      <c r="I245" s="3">
        <v>49</v>
      </c>
      <c r="K245" s="3" t="s">
        <v>30</v>
      </c>
      <c r="M245" s="3">
        <v>20</v>
      </c>
    </row>
    <row r="246" customHeight="1" spans="1:13">
      <c r="A246" s="162">
        <f t="shared" si="8"/>
        <v>11729</v>
      </c>
      <c r="B246" s="3"/>
      <c r="C246" s="3"/>
      <c r="D246" s="91" t="s">
        <v>21</v>
      </c>
      <c r="E246" s="91" t="s">
        <v>48</v>
      </c>
      <c r="F246" s="3">
        <v>2020</v>
      </c>
      <c r="G246" s="3" t="s">
        <v>39</v>
      </c>
      <c r="H246" s="3" t="s">
        <v>49</v>
      </c>
      <c r="I246" s="3">
        <v>52</v>
      </c>
      <c r="K246" s="3" t="s">
        <v>30</v>
      </c>
      <c r="M246" s="3">
        <v>20</v>
      </c>
    </row>
    <row r="247" customHeight="1" spans="1:13">
      <c r="A247" s="162">
        <f t="shared" si="8"/>
        <v>11730</v>
      </c>
      <c r="B247" s="3"/>
      <c r="C247" s="3"/>
      <c r="D247" s="91" t="s">
        <v>21</v>
      </c>
      <c r="E247" s="91" t="s">
        <v>50</v>
      </c>
      <c r="F247" s="3">
        <v>2020</v>
      </c>
      <c r="G247" s="3" t="s">
        <v>39</v>
      </c>
      <c r="H247" s="3" t="s">
        <v>49</v>
      </c>
      <c r="I247" s="3">
        <v>52</v>
      </c>
      <c r="K247" s="3" t="s">
        <v>30</v>
      </c>
      <c r="M247" s="3">
        <v>20</v>
      </c>
    </row>
    <row r="248" customHeight="1" spans="1:13">
      <c r="A248" s="162">
        <f t="shared" si="8"/>
        <v>11731</v>
      </c>
      <c r="B248" s="3"/>
      <c r="C248" s="3"/>
      <c r="D248" s="91" t="s">
        <v>21</v>
      </c>
      <c r="E248" s="91" t="s">
        <v>51</v>
      </c>
      <c r="F248" s="3">
        <v>2020</v>
      </c>
      <c r="G248" s="3" t="s">
        <v>39</v>
      </c>
      <c r="H248" s="3" t="s">
        <v>49</v>
      </c>
      <c r="I248" s="3">
        <v>52</v>
      </c>
      <c r="K248" s="3" t="s">
        <v>30</v>
      </c>
      <c r="M248" s="3">
        <v>20</v>
      </c>
    </row>
    <row r="249" customHeight="1" spans="1:13">
      <c r="A249" s="162">
        <f t="shared" si="8"/>
        <v>11732</v>
      </c>
      <c r="B249" s="3"/>
      <c r="C249" s="3"/>
      <c r="D249" s="91" t="s">
        <v>21</v>
      </c>
      <c r="E249" s="91" t="s">
        <v>52</v>
      </c>
      <c r="F249" s="3">
        <v>2020</v>
      </c>
      <c r="G249" s="3" t="s">
        <v>39</v>
      </c>
      <c r="H249" s="3" t="s">
        <v>49</v>
      </c>
      <c r="I249" s="3">
        <v>52</v>
      </c>
      <c r="K249" s="3" t="s">
        <v>30</v>
      </c>
      <c r="M249" s="3">
        <v>20</v>
      </c>
    </row>
    <row r="250" customHeight="1" spans="1:13">
      <c r="A250" s="162">
        <f t="shared" si="8"/>
        <v>11733</v>
      </c>
      <c r="B250" s="3"/>
      <c r="C250" s="3"/>
      <c r="D250" s="91" t="s">
        <v>21</v>
      </c>
      <c r="E250" s="91" t="s">
        <v>53</v>
      </c>
      <c r="F250" s="3">
        <v>2020</v>
      </c>
      <c r="G250" s="3" t="s">
        <v>39</v>
      </c>
      <c r="H250" s="3" t="s">
        <v>49</v>
      </c>
      <c r="I250" s="3">
        <v>52</v>
      </c>
      <c r="K250" s="3" t="s">
        <v>30</v>
      </c>
      <c r="M250" s="3">
        <v>20</v>
      </c>
    </row>
    <row r="251" customHeight="1" spans="1:13">
      <c r="A251" s="162">
        <f t="shared" si="8"/>
        <v>11734</v>
      </c>
      <c r="B251" s="3"/>
      <c r="C251" s="3"/>
      <c r="D251" s="91" t="s">
        <v>21</v>
      </c>
      <c r="E251" s="91" t="s">
        <v>54</v>
      </c>
      <c r="F251" s="3">
        <v>2020</v>
      </c>
      <c r="G251" s="3" t="s">
        <v>39</v>
      </c>
      <c r="H251" s="3" t="s">
        <v>49</v>
      </c>
      <c r="I251" s="3">
        <v>52</v>
      </c>
      <c r="K251" s="3" t="s">
        <v>30</v>
      </c>
      <c r="M251" s="3">
        <v>20</v>
      </c>
    </row>
    <row r="252" customHeight="1" spans="1:13">
      <c r="A252" s="162">
        <f t="shared" si="8"/>
        <v>11735</v>
      </c>
      <c r="B252" s="3"/>
      <c r="C252" s="3"/>
      <c r="D252" s="233" t="s">
        <v>16</v>
      </c>
      <c r="E252" s="91" t="s">
        <v>55</v>
      </c>
      <c r="F252" s="3">
        <v>2020</v>
      </c>
      <c r="G252" s="3" t="s">
        <v>23</v>
      </c>
      <c r="H252" s="3" t="s">
        <v>46</v>
      </c>
      <c r="I252" s="3">
        <v>49</v>
      </c>
      <c r="K252" s="3" t="s">
        <v>20</v>
      </c>
      <c r="M252" s="3">
        <v>20</v>
      </c>
    </row>
    <row r="253" customHeight="1" spans="1:13">
      <c r="A253" s="162">
        <f t="shared" si="8"/>
        <v>11736</v>
      </c>
      <c r="B253" s="3"/>
      <c r="C253" s="3"/>
      <c r="D253" s="91" t="s">
        <v>16</v>
      </c>
      <c r="E253" s="91" t="s">
        <v>56</v>
      </c>
      <c r="F253" s="3">
        <v>2018</v>
      </c>
      <c r="G253" s="3" t="s">
        <v>57</v>
      </c>
      <c r="H253" s="3" t="s">
        <v>58</v>
      </c>
      <c r="I253" s="3">
        <v>700</v>
      </c>
      <c r="J253" s="3" t="s">
        <v>59</v>
      </c>
      <c r="K253" s="3" t="s">
        <v>60</v>
      </c>
      <c r="M253" s="3">
        <v>20</v>
      </c>
    </row>
    <row r="254" customHeight="1" spans="1:13">
      <c r="A254" s="162">
        <f t="shared" si="8"/>
        <v>11737</v>
      </c>
      <c r="B254" s="3"/>
      <c r="C254" s="3"/>
      <c r="D254" s="91" t="s">
        <v>16</v>
      </c>
      <c r="E254" s="91" t="s">
        <v>61</v>
      </c>
      <c r="F254" s="3">
        <v>2018</v>
      </c>
      <c r="G254" s="3" t="s">
        <v>62</v>
      </c>
      <c r="H254" s="68" t="s">
        <v>58</v>
      </c>
      <c r="I254" s="3">
        <v>700</v>
      </c>
      <c r="K254" s="3" t="s">
        <v>63</v>
      </c>
      <c r="M254" s="3">
        <v>20</v>
      </c>
    </row>
    <row r="255" customHeight="1" spans="1:13">
      <c r="A255" s="162">
        <f>'Drop 1 Football'!A481+1</f>
        <v>12185</v>
      </c>
      <c r="B255" s="140"/>
      <c r="C255" s="140"/>
      <c r="D255" s="144" t="s">
        <v>21</v>
      </c>
      <c r="E255" s="144" t="s">
        <v>64</v>
      </c>
      <c r="F255" s="140">
        <v>2020</v>
      </c>
      <c r="G255" s="140" t="s">
        <v>65</v>
      </c>
      <c r="H255" s="140" t="s">
        <v>24</v>
      </c>
      <c r="I255" s="140">
        <v>264</v>
      </c>
      <c r="J255" s="143"/>
      <c r="K255" s="140" t="s">
        <v>30</v>
      </c>
      <c r="M255" s="3">
        <v>20</v>
      </c>
    </row>
    <row r="256" customHeight="1" spans="1:13">
      <c r="A256" s="162">
        <f>'Drop 1 Football'!A494+1</f>
        <v>12002</v>
      </c>
      <c r="B256" s="3"/>
      <c r="C256" s="3"/>
      <c r="D256" s="91" t="s">
        <v>66</v>
      </c>
      <c r="E256" s="3">
        <v>6236866</v>
      </c>
      <c r="F256" s="3">
        <v>2020</v>
      </c>
      <c r="G256" s="3" t="s">
        <v>23</v>
      </c>
      <c r="H256" s="3" t="s">
        <v>67</v>
      </c>
      <c r="K256" s="3" t="s">
        <v>68</v>
      </c>
      <c r="M256" s="3">
        <v>20</v>
      </c>
    </row>
    <row r="257" customHeight="1" spans="1:13">
      <c r="A257" s="162">
        <f t="shared" ref="A257:A259" si="9">A256+1</f>
        <v>12003</v>
      </c>
      <c r="D257" s="91" t="s">
        <v>21</v>
      </c>
      <c r="E257" s="91" t="s">
        <v>69</v>
      </c>
      <c r="F257" s="3">
        <v>2019</v>
      </c>
      <c r="G257" s="3" t="s">
        <v>23</v>
      </c>
      <c r="H257" s="3" t="s">
        <v>70</v>
      </c>
      <c r="I257" s="3">
        <v>54</v>
      </c>
      <c r="J257" s="3" t="s">
        <v>71</v>
      </c>
      <c r="K257" s="3" t="s">
        <v>72</v>
      </c>
      <c r="M257" s="3">
        <v>20</v>
      </c>
    </row>
    <row r="258" customHeight="1" spans="1:13">
      <c r="A258" s="162">
        <f t="shared" si="9"/>
        <v>12004</v>
      </c>
      <c r="D258" s="91" t="s">
        <v>21</v>
      </c>
      <c r="E258" s="91" t="s">
        <v>73</v>
      </c>
      <c r="F258" s="3">
        <v>2019</v>
      </c>
      <c r="G258" s="3" t="s">
        <v>23</v>
      </c>
      <c r="H258" s="3" t="s">
        <v>70</v>
      </c>
      <c r="I258" s="3">
        <v>54</v>
      </c>
      <c r="J258" s="3" t="s">
        <v>71</v>
      </c>
      <c r="K258" s="3" t="s">
        <v>72</v>
      </c>
      <c r="M258" s="3">
        <v>20</v>
      </c>
    </row>
    <row r="259" customHeight="1" spans="1:13">
      <c r="A259" s="162">
        <f t="shared" si="9"/>
        <v>12005</v>
      </c>
      <c r="D259" s="91" t="s">
        <v>21</v>
      </c>
      <c r="E259" s="91" t="s">
        <v>74</v>
      </c>
      <c r="F259" s="3">
        <v>2019</v>
      </c>
      <c r="G259" s="3" t="s">
        <v>75</v>
      </c>
      <c r="H259" s="3" t="s">
        <v>70</v>
      </c>
      <c r="I259" s="3" t="s">
        <v>76</v>
      </c>
      <c r="J259" s="3"/>
      <c r="K259" s="3" t="s">
        <v>25</v>
      </c>
      <c r="M259" s="3">
        <v>20</v>
      </c>
    </row>
    <row r="260" customHeight="1" spans="1:13">
      <c r="A260" s="3">
        <v>11690</v>
      </c>
      <c r="D260" s="91" t="s">
        <v>21</v>
      </c>
      <c r="E260" s="91" t="s">
        <v>77</v>
      </c>
      <c r="F260" s="3">
        <v>2020</v>
      </c>
      <c r="G260" s="3" t="s">
        <v>78</v>
      </c>
      <c r="H260" s="3" t="s">
        <v>79</v>
      </c>
      <c r="I260" s="3"/>
      <c r="J260" s="3">
        <v>42</v>
      </c>
      <c r="K260" s="3" t="s">
        <v>30</v>
      </c>
      <c r="M260" s="3">
        <v>20</v>
      </c>
    </row>
    <row r="261" customHeight="1" spans="1:13">
      <c r="A261" s="3">
        <v>11726</v>
      </c>
      <c r="D261" s="91" t="s">
        <v>21</v>
      </c>
      <c r="E261" s="91" t="s">
        <v>80</v>
      </c>
      <c r="F261" s="3">
        <v>2019</v>
      </c>
      <c r="G261" s="3" t="s">
        <v>23</v>
      </c>
      <c r="H261" s="3" t="s">
        <v>81</v>
      </c>
      <c r="I261" s="3" t="s">
        <v>71</v>
      </c>
      <c r="J261" s="3">
        <v>86</v>
      </c>
      <c r="K261" s="3" t="s">
        <v>30</v>
      </c>
      <c r="M261" s="3">
        <v>20</v>
      </c>
    </row>
    <row r="262" customHeight="1" spans="1:13">
      <c r="A262" s="6">
        <f>A261+1</f>
        <v>11727</v>
      </c>
      <c r="D262" s="91" t="s">
        <v>21</v>
      </c>
      <c r="E262" s="91" t="s">
        <v>82</v>
      </c>
      <c r="F262" s="3">
        <v>2020</v>
      </c>
      <c r="G262" s="3" t="s">
        <v>83</v>
      </c>
      <c r="H262" s="3" t="s">
        <v>84</v>
      </c>
      <c r="I262" s="3"/>
      <c r="J262" s="3" t="s">
        <v>85</v>
      </c>
      <c r="K262" s="3" t="s">
        <v>72</v>
      </c>
      <c r="M262" s="3">
        <v>20</v>
      </c>
    </row>
    <row r="263" customHeight="1" spans="1:13">
      <c r="A263" s="3">
        <v>11759</v>
      </c>
      <c r="D263" s="91" t="s">
        <v>21</v>
      </c>
      <c r="E263" s="91" t="s">
        <v>86</v>
      </c>
      <c r="F263" s="3">
        <v>2020</v>
      </c>
      <c r="G263" s="3" t="s">
        <v>83</v>
      </c>
      <c r="H263" s="3" t="s">
        <v>84</v>
      </c>
      <c r="I263" s="3"/>
      <c r="J263" s="3" t="s">
        <v>85</v>
      </c>
      <c r="K263" s="3" t="s">
        <v>72</v>
      </c>
      <c r="M263" s="3">
        <v>20</v>
      </c>
    </row>
    <row r="264" customHeight="1" spans="1:13">
      <c r="A264" s="3">
        <v>11760</v>
      </c>
      <c r="D264" s="91" t="s">
        <v>21</v>
      </c>
      <c r="E264" s="91" t="s">
        <v>87</v>
      </c>
      <c r="F264" s="3">
        <v>2020</v>
      </c>
      <c r="G264" s="3" t="s">
        <v>83</v>
      </c>
      <c r="H264" s="3" t="s">
        <v>84</v>
      </c>
      <c r="I264" s="3" t="s">
        <v>88</v>
      </c>
      <c r="J264" s="3" t="s">
        <v>85</v>
      </c>
      <c r="K264" s="3" t="s">
        <v>72</v>
      </c>
      <c r="M264" s="3">
        <v>20</v>
      </c>
    </row>
    <row r="265" customHeight="1" spans="1:13">
      <c r="A265" s="3">
        <v>11878</v>
      </c>
      <c r="D265" s="91" t="s">
        <v>21</v>
      </c>
      <c r="E265" s="91" t="s">
        <v>89</v>
      </c>
      <c r="F265" s="3">
        <v>1990</v>
      </c>
      <c r="G265" s="3" t="s">
        <v>90</v>
      </c>
      <c r="H265" s="3" t="s">
        <v>91</v>
      </c>
      <c r="I265" s="3"/>
      <c r="J265" s="3">
        <v>663</v>
      </c>
      <c r="K265" s="3" t="s">
        <v>25</v>
      </c>
      <c r="M265" s="3">
        <v>20</v>
      </c>
    </row>
    <row r="266" customHeight="1" spans="1:13">
      <c r="A266" s="3">
        <v>11879</v>
      </c>
      <c r="D266" s="91" t="s">
        <v>21</v>
      </c>
      <c r="E266" s="91" t="s">
        <v>92</v>
      </c>
      <c r="F266" s="3">
        <v>1990</v>
      </c>
      <c r="G266" s="3" t="s">
        <v>90</v>
      </c>
      <c r="H266" s="3" t="s">
        <v>91</v>
      </c>
      <c r="I266" s="3"/>
      <c r="J266" s="3">
        <v>663</v>
      </c>
      <c r="K266" s="3" t="s">
        <v>25</v>
      </c>
      <c r="M266" s="3">
        <v>20</v>
      </c>
    </row>
    <row r="267" customHeight="1" spans="1:13">
      <c r="A267" s="3">
        <v>11880</v>
      </c>
      <c r="D267" s="91" t="s">
        <v>21</v>
      </c>
      <c r="E267" s="91" t="s">
        <v>93</v>
      </c>
      <c r="F267" s="3">
        <v>1990</v>
      </c>
      <c r="G267" s="3" t="s">
        <v>90</v>
      </c>
      <c r="H267" s="3" t="s">
        <v>91</v>
      </c>
      <c r="I267" s="3"/>
      <c r="J267" s="3">
        <v>663</v>
      </c>
      <c r="K267" s="3" t="s">
        <v>25</v>
      </c>
      <c r="M267" s="3">
        <v>20</v>
      </c>
    </row>
    <row r="268" customHeight="1" spans="1:13">
      <c r="A268" s="3">
        <v>11881</v>
      </c>
      <c r="D268" s="91" t="s">
        <v>21</v>
      </c>
      <c r="E268" s="91" t="s">
        <v>94</v>
      </c>
      <c r="F268" s="3">
        <v>1990</v>
      </c>
      <c r="G268" s="3" t="s">
        <v>90</v>
      </c>
      <c r="H268" s="3" t="s">
        <v>91</v>
      </c>
      <c r="I268" s="3"/>
      <c r="J268" s="3">
        <v>663</v>
      </c>
      <c r="K268" s="3" t="s">
        <v>25</v>
      </c>
      <c r="M268" s="3">
        <v>20</v>
      </c>
    </row>
    <row r="269" customHeight="1" spans="1:13">
      <c r="A269" s="3">
        <v>11882</v>
      </c>
      <c r="D269" s="91" t="s">
        <v>21</v>
      </c>
      <c r="E269" s="91" t="s">
        <v>95</v>
      </c>
      <c r="F269" s="3">
        <v>1990</v>
      </c>
      <c r="G269" s="3" t="s">
        <v>90</v>
      </c>
      <c r="H269" s="3" t="s">
        <v>91</v>
      </c>
      <c r="I269" s="3"/>
      <c r="J269" s="3">
        <v>663</v>
      </c>
      <c r="K269" s="3" t="s">
        <v>25</v>
      </c>
      <c r="M269" s="3">
        <v>20</v>
      </c>
    </row>
    <row r="270" customHeight="1" spans="1:13">
      <c r="A270" s="3">
        <v>11883</v>
      </c>
      <c r="D270" s="91" t="s">
        <v>21</v>
      </c>
      <c r="E270" s="91" t="s">
        <v>96</v>
      </c>
      <c r="F270" s="3">
        <v>1990</v>
      </c>
      <c r="G270" s="3" t="s">
        <v>90</v>
      </c>
      <c r="H270" s="3" t="s">
        <v>91</v>
      </c>
      <c r="I270" s="3"/>
      <c r="J270" s="3">
        <v>663</v>
      </c>
      <c r="K270" s="3" t="s">
        <v>25</v>
      </c>
      <c r="M270" s="3">
        <v>20</v>
      </c>
    </row>
    <row r="271" customHeight="1" spans="1:13">
      <c r="A271" s="3">
        <v>11884</v>
      </c>
      <c r="D271" s="91" t="s">
        <v>21</v>
      </c>
      <c r="E271" s="91" t="s">
        <v>97</v>
      </c>
      <c r="F271" s="3">
        <v>1990</v>
      </c>
      <c r="G271" s="3" t="s">
        <v>90</v>
      </c>
      <c r="H271" s="3" t="s">
        <v>91</v>
      </c>
      <c r="I271" s="3"/>
      <c r="J271" s="3">
        <v>663</v>
      </c>
      <c r="K271" s="3" t="s">
        <v>25</v>
      </c>
      <c r="M271" s="3">
        <v>20</v>
      </c>
    </row>
    <row r="272" customHeight="1" spans="1:13">
      <c r="A272" s="3">
        <v>11885</v>
      </c>
      <c r="D272" s="91" t="s">
        <v>21</v>
      </c>
      <c r="E272" s="91" t="s">
        <v>98</v>
      </c>
      <c r="F272" s="3">
        <v>1990</v>
      </c>
      <c r="G272" s="3" t="s">
        <v>90</v>
      </c>
      <c r="H272" s="3" t="s">
        <v>91</v>
      </c>
      <c r="I272" s="3"/>
      <c r="J272" s="3">
        <v>663</v>
      </c>
      <c r="K272" s="3" t="s">
        <v>25</v>
      </c>
      <c r="M272" s="3">
        <v>20</v>
      </c>
    </row>
    <row r="273" customHeight="1" spans="1:13">
      <c r="A273" s="3">
        <v>11886</v>
      </c>
      <c r="D273" s="91" t="s">
        <v>21</v>
      </c>
      <c r="E273" s="91" t="s">
        <v>99</v>
      </c>
      <c r="F273" s="3">
        <v>1990</v>
      </c>
      <c r="G273" s="3" t="s">
        <v>90</v>
      </c>
      <c r="H273" s="3" t="s">
        <v>91</v>
      </c>
      <c r="I273" s="3"/>
      <c r="J273" s="3">
        <v>663</v>
      </c>
      <c r="K273" s="3" t="s">
        <v>25</v>
      </c>
      <c r="M273" s="3">
        <v>20</v>
      </c>
    </row>
    <row r="274" customHeight="1" spans="1:13">
      <c r="A274" s="3">
        <v>11887</v>
      </c>
      <c r="D274" s="91" t="s">
        <v>21</v>
      </c>
      <c r="E274" s="91" t="s">
        <v>100</v>
      </c>
      <c r="F274" s="3">
        <v>1990</v>
      </c>
      <c r="G274" s="3" t="s">
        <v>90</v>
      </c>
      <c r="H274" s="3" t="s">
        <v>91</v>
      </c>
      <c r="I274" s="3"/>
      <c r="J274" s="3">
        <v>663</v>
      </c>
      <c r="K274" s="3" t="s">
        <v>25</v>
      </c>
      <c r="M274" s="3">
        <v>20</v>
      </c>
    </row>
    <row r="275" customHeight="1" spans="1:13">
      <c r="A275" s="3">
        <v>11894</v>
      </c>
      <c r="D275" s="91" t="s">
        <v>21</v>
      </c>
      <c r="E275" s="91" t="s">
        <v>101</v>
      </c>
      <c r="F275" s="3">
        <v>1989</v>
      </c>
      <c r="G275" s="3" t="s">
        <v>102</v>
      </c>
      <c r="H275" s="3" t="s">
        <v>103</v>
      </c>
      <c r="I275" s="3"/>
      <c r="J275" s="3">
        <v>548</v>
      </c>
      <c r="K275" s="3" t="s">
        <v>72</v>
      </c>
      <c r="M275" s="3">
        <v>20</v>
      </c>
    </row>
    <row r="276" customHeight="1" spans="1:13">
      <c r="A276" s="3">
        <v>12194</v>
      </c>
      <c r="D276" s="91" t="s">
        <v>21</v>
      </c>
      <c r="E276" s="91" t="s">
        <v>104</v>
      </c>
      <c r="F276" s="3">
        <v>2020</v>
      </c>
      <c r="G276" s="3" t="s">
        <v>39</v>
      </c>
      <c r="H276" s="3" t="s">
        <v>24</v>
      </c>
      <c r="I276" s="3">
        <v>18</v>
      </c>
      <c r="J276" s="3" t="s">
        <v>105</v>
      </c>
      <c r="K276" s="3" t="s">
        <v>30</v>
      </c>
      <c r="M276" s="3">
        <v>20</v>
      </c>
    </row>
    <row r="277" customHeight="1" spans="1:13">
      <c r="A277" s="3">
        <f t="shared" ref="A277:A285" si="10">A276+1</f>
        <v>12195</v>
      </c>
      <c r="D277" s="91" t="s">
        <v>21</v>
      </c>
      <c r="E277" s="91" t="s">
        <v>106</v>
      </c>
      <c r="F277" s="3">
        <v>1991</v>
      </c>
      <c r="G277" s="3" t="s">
        <v>90</v>
      </c>
      <c r="H277" s="3" t="s">
        <v>107</v>
      </c>
      <c r="I277" s="3">
        <v>671</v>
      </c>
      <c r="J277" s="3" t="s">
        <v>105</v>
      </c>
      <c r="K277" s="3" t="s">
        <v>25</v>
      </c>
      <c r="M277" s="3">
        <v>20</v>
      </c>
    </row>
    <row r="278" customHeight="1" spans="1:13">
      <c r="A278" s="3">
        <f t="shared" si="10"/>
        <v>12196</v>
      </c>
      <c r="D278" s="91" t="s">
        <v>21</v>
      </c>
      <c r="E278" s="91" t="s">
        <v>108</v>
      </c>
      <c r="F278" s="3">
        <v>1991</v>
      </c>
      <c r="G278" s="3" t="s">
        <v>90</v>
      </c>
      <c r="H278" s="3" t="s">
        <v>107</v>
      </c>
      <c r="I278" s="3">
        <v>671</v>
      </c>
      <c r="J278" s="3" t="s">
        <v>105</v>
      </c>
      <c r="K278" s="3" t="s">
        <v>25</v>
      </c>
      <c r="M278" s="3">
        <v>20</v>
      </c>
    </row>
    <row r="279" customHeight="1" spans="1:13">
      <c r="A279" s="3">
        <f t="shared" si="10"/>
        <v>12197</v>
      </c>
      <c r="D279" s="91" t="s">
        <v>21</v>
      </c>
      <c r="E279" s="91" t="s">
        <v>109</v>
      </c>
      <c r="F279" s="3">
        <v>1991</v>
      </c>
      <c r="G279" s="3" t="s">
        <v>90</v>
      </c>
      <c r="H279" s="3" t="s">
        <v>107</v>
      </c>
      <c r="I279" s="3">
        <v>671</v>
      </c>
      <c r="J279" s="3" t="s">
        <v>105</v>
      </c>
      <c r="K279" s="3" t="s">
        <v>25</v>
      </c>
      <c r="M279" s="3">
        <v>20</v>
      </c>
    </row>
    <row r="280" customHeight="1" spans="1:13">
      <c r="A280" s="3">
        <f t="shared" si="10"/>
        <v>12198</v>
      </c>
      <c r="D280" s="91" t="s">
        <v>21</v>
      </c>
      <c r="E280" s="91" t="s">
        <v>110</v>
      </c>
      <c r="F280" s="3">
        <v>1991</v>
      </c>
      <c r="G280" s="3" t="s">
        <v>90</v>
      </c>
      <c r="H280" s="3" t="s">
        <v>107</v>
      </c>
      <c r="I280" s="3">
        <v>671</v>
      </c>
      <c r="J280" s="3" t="s">
        <v>105</v>
      </c>
      <c r="K280" s="3" t="s">
        <v>25</v>
      </c>
      <c r="M280" s="3">
        <v>20</v>
      </c>
    </row>
    <row r="281" customHeight="1" spans="1:13">
      <c r="A281" s="3">
        <f t="shared" si="10"/>
        <v>12199</v>
      </c>
      <c r="D281" s="91" t="s">
        <v>21</v>
      </c>
      <c r="E281" s="91" t="s">
        <v>111</v>
      </c>
      <c r="F281" s="3">
        <v>1991</v>
      </c>
      <c r="G281" s="3" t="s">
        <v>90</v>
      </c>
      <c r="H281" s="3" t="s">
        <v>107</v>
      </c>
      <c r="I281" s="3">
        <v>671</v>
      </c>
      <c r="J281" s="3" t="s">
        <v>105</v>
      </c>
      <c r="K281" s="3" t="s">
        <v>25</v>
      </c>
      <c r="M281" s="3">
        <v>20</v>
      </c>
    </row>
    <row r="282" customHeight="1" spans="1:13">
      <c r="A282" s="3">
        <f t="shared" si="10"/>
        <v>12200</v>
      </c>
      <c r="D282" s="91" t="s">
        <v>21</v>
      </c>
      <c r="E282" s="91" t="s">
        <v>112</v>
      </c>
      <c r="F282" s="3">
        <v>1991</v>
      </c>
      <c r="G282" s="3" t="s">
        <v>90</v>
      </c>
      <c r="H282" s="3" t="s">
        <v>107</v>
      </c>
      <c r="I282" s="3">
        <v>671</v>
      </c>
      <c r="J282" s="3" t="s">
        <v>105</v>
      </c>
      <c r="K282" s="3" t="s">
        <v>25</v>
      </c>
      <c r="M282" s="3">
        <v>20</v>
      </c>
    </row>
    <row r="283" customHeight="1" spans="1:13">
      <c r="A283" s="3">
        <f t="shared" si="10"/>
        <v>12201</v>
      </c>
      <c r="D283" s="91" t="s">
        <v>21</v>
      </c>
      <c r="E283" s="91" t="s">
        <v>113</v>
      </c>
      <c r="F283" s="3">
        <v>1991</v>
      </c>
      <c r="G283" s="3" t="s">
        <v>90</v>
      </c>
      <c r="H283" s="3" t="s">
        <v>107</v>
      </c>
      <c r="I283" s="3">
        <v>671</v>
      </c>
      <c r="J283" s="3" t="s">
        <v>105</v>
      </c>
      <c r="K283" s="3" t="s">
        <v>25</v>
      </c>
      <c r="M283" s="3">
        <v>20</v>
      </c>
    </row>
    <row r="284" customHeight="1" spans="1:13">
      <c r="A284" s="3">
        <f t="shared" si="10"/>
        <v>12202</v>
      </c>
      <c r="D284" s="91" t="s">
        <v>21</v>
      </c>
      <c r="E284" s="91" t="s">
        <v>114</v>
      </c>
      <c r="F284" s="3">
        <v>1991</v>
      </c>
      <c r="G284" s="3" t="s">
        <v>90</v>
      </c>
      <c r="H284" s="3" t="s">
        <v>107</v>
      </c>
      <c r="I284" s="3">
        <v>671</v>
      </c>
      <c r="J284" s="3" t="s">
        <v>105</v>
      </c>
      <c r="K284" s="3" t="s">
        <v>25</v>
      </c>
      <c r="M284" s="3">
        <v>20</v>
      </c>
    </row>
    <row r="285" customHeight="1" spans="1:13">
      <c r="A285" s="3">
        <f t="shared" si="10"/>
        <v>12203</v>
      </c>
      <c r="D285" s="91" t="s">
        <v>21</v>
      </c>
      <c r="E285" s="91" t="s">
        <v>115</v>
      </c>
      <c r="F285" s="3">
        <v>1991</v>
      </c>
      <c r="G285" s="3" t="s">
        <v>90</v>
      </c>
      <c r="H285" s="3" t="s">
        <v>107</v>
      </c>
      <c r="I285" s="3">
        <v>671</v>
      </c>
      <c r="J285" s="3" t="s">
        <v>105</v>
      </c>
      <c r="K285" s="3" t="s">
        <v>25</v>
      </c>
      <c r="M285" s="3">
        <v>20</v>
      </c>
    </row>
    <row r="286" customHeight="1" spans="1:13">
      <c r="A286" s="3" t="s">
        <v>2854</v>
      </c>
      <c r="D286" s="91" t="s">
        <v>21</v>
      </c>
      <c r="E286" s="91" t="s">
        <v>116</v>
      </c>
      <c r="F286" s="3">
        <v>2020</v>
      </c>
      <c r="G286" s="3" t="s">
        <v>117</v>
      </c>
      <c r="H286" s="3" t="s">
        <v>46</v>
      </c>
      <c r="I286" s="3">
        <v>11</v>
      </c>
      <c r="J286" s="3" t="s">
        <v>105</v>
      </c>
      <c r="K286" s="3" t="s">
        <v>30</v>
      </c>
      <c r="M286" s="3">
        <v>20</v>
      </c>
    </row>
    <row r="287" customHeight="1" spans="1:13">
      <c r="A287" s="3" t="s">
        <v>2854</v>
      </c>
      <c r="D287" s="163"/>
      <c r="E287" s="91" t="s">
        <v>118</v>
      </c>
      <c r="F287" s="3">
        <v>1987</v>
      </c>
      <c r="G287" s="3" t="s">
        <v>119</v>
      </c>
      <c r="H287" s="3" t="s">
        <v>120</v>
      </c>
      <c r="I287" s="3">
        <v>361</v>
      </c>
      <c r="J287" s="3" t="s">
        <v>105</v>
      </c>
      <c r="K287" s="3" t="s">
        <v>25</v>
      </c>
      <c r="M287" s="3">
        <v>20</v>
      </c>
    </row>
    <row r="288" customHeight="1" spans="1:13">
      <c r="A288" s="3" t="s">
        <v>2854</v>
      </c>
      <c r="D288" s="163"/>
      <c r="E288" s="91" t="s">
        <v>121</v>
      </c>
      <c r="F288" s="3">
        <v>1987</v>
      </c>
      <c r="G288" s="3" t="s">
        <v>119</v>
      </c>
      <c r="H288" s="3" t="s">
        <v>120</v>
      </c>
      <c r="I288" s="3">
        <v>361</v>
      </c>
      <c r="J288" s="3" t="s">
        <v>105</v>
      </c>
      <c r="K288" s="3" t="s">
        <v>25</v>
      </c>
      <c r="M288" s="3">
        <v>20</v>
      </c>
    </row>
    <row r="289" customHeight="1" spans="1:13">
      <c r="A289" s="3" t="s">
        <v>2854</v>
      </c>
      <c r="D289" s="163"/>
      <c r="E289" s="91" t="s">
        <v>122</v>
      </c>
      <c r="F289" s="3">
        <v>1989</v>
      </c>
      <c r="G289" s="3" t="s">
        <v>123</v>
      </c>
      <c r="H289" s="3" t="s">
        <v>124</v>
      </c>
      <c r="I289" s="3">
        <v>25</v>
      </c>
      <c r="J289" s="3" t="s">
        <v>125</v>
      </c>
      <c r="K289" s="3" t="s">
        <v>25</v>
      </c>
      <c r="M289" s="3">
        <v>20</v>
      </c>
    </row>
    <row r="290" customHeight="1" spans="1:13">
      <c r="A290" s="3" t="s">
        <v>2854</v>
      </c>
      <c r="D290" s="163"/>
      <c r="E290" s="91" t="s">
        <v>126</v>
      </c>
      <c r="F290" s="3">
        <v>1989</v>
      </c>
      <c r="G290" s="3" t="s">
        <v>127</v>
      </c>
      <c r="H290" s="3" t="s">
        <v>128</v>
      </c>
      <c r="I290" s="3">
        <v>736</v>
      </c>
      <c r="J290" s="3" t="s">
        <v>129</v>
      </c>
      <c r="K290" s="3" t="s">
        <v>25</v>
      </c>
      <c r="M290" s="3">
        <v>20</v>
      </c>
    </row>
    <row r="291" customHeight="1" spans="1:13">
      <c r="A291" s="3" t="s">
        <v>2854</v>
      </c>
      <c r="D291" s="163"/>
      <c r="E291" s="91" t="s">
        <v>130</v>
      </c>
      <c r="F291" s="3">
        <v>2020</v>
      </c>
      <c r="G291" s="3" t="s">
        <v>131</v>
      </c>
      <c r="H291" s="3" t="s">
        <v>46</v>
      </c>
      <c r="I291" s="3">
        <v>299</v>
      </c>
      <c r="J291" s="3" t="s">
        <v>105</v>
      </c>
      <c r="K291" s="3" t="s">
        <v>25</v>
      </c>
      <c r="M291" s="3">
        <v>20</v>
      </c>
    </row>
    <row r="292" customHeight="1" spans="1:13">
      <c r="A292" s="3" t="s">
        <v>2854</v>
      </c>
      <c r="D292" s="163"/>
      <c r="E292" s="91" t="s">
        <v>132</v>
      </c>
      <c r="F292" s="3">
        <v>2020</v>
      </c>
      <c r="G292" s="3" t="s">
        <v>57</v>
      </c>
      <c r="H292" s="3" t="s">
        <v>49</v>
      </c>
      <c r="I292" s="3">
        <v>78</v>
      </c>
      <c r="J292" s="3" t="s">
        <v>105</v>
      </c>
      <c r="K292" s="3" t="s">
        <v>30</v>
      </c>
      <c r="M292" s="3">
        <v>20</v>
      </c>
    </row>
    <row r="293" customHeight="1" spans="1:13">
      <c r="A293" s="3" t="s">
        <v>2854</v>
      </c>
      <c r="D293" s="163"/>
      <c r="E293" s="91" t="s">
        <v>133</v>
      </c>
      <c r="F293" s="3">
        <v>1992</v>
      </c>
      <c r="G293" s="3" t="s">
        <v>134</v>
      </c>
      <c r="H293" s="3" t="s">
        <v>107</v>
      </c>
      <c r="I293" s="3">
        <v>2</v>
      </c>
      <c r="J293" s="3" t="s">
        <v>105</v>
      </c>
      <c r="K293" s="3" t="s">
        <v>25</v>
      </c>
      <c r="M293" s="3">
        <v>20</v>
      </c>
    </row>
    <row r="294" customHeight="1" spans="1:13">
      <c r="A294" s="3" t="s">
        <v>2854</v>
      </c>
      <c r="D294" s="163"/>
      <c r="E294" s="91" t="s">
        <v>135</v>
      </c>
      <c r="F294" s="3">
        <v>1992</v>
      </c>
      <c r="G294" s="3" t="s">
        <v>134</v>
      </c>
      <c r="H294" s="3" t="s">
        <v>107</v>
      </c>
      <c r="I294" s="3">
        <v>2</v>
      </c>
      <c r="J294" s="3" t="s">
        <v>105</v>
      </c>
      <c r="K294" s="3" t="s">
        <v>25</v>
      </c>
      <c r="M294" s="3">
        <v>20</v>
      </c>
    </row>
    <row r="295" customHeight="1" spans="1:13">
      <c r="A295" s="3" t="s">
        <v>2854</v>
      </c>
      <c r="D295" s="163"/>
      <c r="E295" s="91" t="s">
        <v>133</v>
      </c>
      <c r="F295" s="3">
        <v>1992</v>
      </c>
      <c r="G295" s="3" t="s">
        <v>134</v>
      </c>
      <c r="H295" s="3" t="s">
        <v>107</v>
      </c>
      <c r="I295" s="3">
        <v>2</v>
      </c>
      <c r="J295" s="3" t="s">
        <v>105</v>
      </c>
      <c r="K295" s="3" t="s">
        <v>25</v>
      </c>
      <c r="M295" s="3">
        <v>20</v>
      </c>
    </row>
    <row r="296" customHeight="1" spans="1:13">
      <c r="A296" s="3" t="s">
        <v>2854</v>
      </c>
      <c r="B296" s="3" t="s">
        <v>4157</v>
      </c>
      <c r="D296" s="163"/>
      <c r="E296" s="91" t="s">
        <v>136</v>
      </c>
      <c r="F296" s="3">
        <v>1992</v>
      </c>
      <c r="G296" s="3" t="s">
        <v>134</v>
      </c>
      <c r="H296" s="3" t="s">
        <v>107</v>
      </c>
      <c r="I296" s="3">
        <v>2</v>
      </c>
      <c r="J296" s="3" t="s">
        <v>105</v>
      </c>
      <c r="K296" s="3" t="s">
        <v>25</v>
      </c>
      <c r="M296" s="3">
        <v>20</v>
      </c>
    </row>
    <row r="297" customHeight="1" spans="1:13">
      <c r="A297" s="3" t="s">
        <v>2854</v>
      </c>
      <c r="D297" s="163"/>
      <c r="E297" s="91" t="s">
        <v>137</v>
      </c>
      <c r="F297" s="3">
        <v>1992</v>
      </c>
      <c r="G297" s="3" t="s">
        <v>134</v>
      </c>
      <c r="H297" s="3" t="s">
        <v>107</v>
      </c>
      <c r="I297" s="3">
        <v>2</v>
      </c>
      <c r="J297" s="3" t="s">
        <v>105</v>
      </c>
      <c r="K297" s="3" t="s">
        <v>25</v>
      </c>
      <c r="M297" s="3">
        <v>20</v>
      </c>
    </row>
    <row r="298" customHeight="1" spans="1:13">
      <c r="A298" s="3" t="s">
        <v>2854</v>
      </c>
      <c r="D298" s="163"/>
      <c r="E298" s="91" t="s">
        <v>138</v>
      </c>
      <c r="F298" s="3">
        <v>1992</v>
      </c>
      <c r="G298" s="3" t="s">
        <v>134</v>
      </c>
      <c r="H298" s="3" t="s">
        <v>107</v>
      </c>
      <c r="I298" s="3">
        <v>2</v>
      </c>
      <c r="J298" s="3" t="s">
        <v>105</v>
      </c>
      <c r="K298" s="3" t="s">
        <v>25</v>
      </c>
      <c r="M298" s="3">
        <v>20</v>
      </c>
    </row>
    <row r="299" customHeight="1" spans="1:13">
      <c r="A299" s="3" t="s">
        <v>2854</v>
      </c>
      <c r="D299" s="163"/>
      <c r="E299" s="91" t="s">
        <v>139</v>
      </c>
      <c r="F299" s="3">
        <v>1992</v>
      </c>
      <c r="G299" s="3" t="s">
        <v>134</v>
      </c>
      <c r="H299" s="3" t="s">
        <v>107</v>
      </c>
      <c r="I299" s="3">
        <v>2</v>
      </c>
      <c r="J299" s="3" t="s">
        <v>105</v>
      </c>
      <c r="K299" s="3" t="s">
        <v>25</v>
      </c>
      <c r="M299" s="3">
        <v>20</v>
      </c>
    </row>
    <row r="300" customHeight="1" spans="1:13">
      <c r="A300" s="3" t="s">
        <v>2854</v>
      </c>
      <c r="D300" s="163"/>
      <c r="E300" s="91" t="s">
        <v>140</v>
      </c>
      <c r="F300" s="3">
        <v>1992</v>
      </c>
      <c r="G300" s="3" t="s">
        <v>134</v>
      </c>
      <c r="H300" s="3" t="s">
        <v>107</v>
      </c>
      <c r="I300" s="3">
        <v>2</v>
      </c>
      <c r="J300" s="3" t="s">
        <v>105</v>
      </c>
      <c r="K300" s="3" t="s">
        <v>25</v>
      </c>
      <c r="M300" s="3">
        <v>20</v>
      </c>
    </row>
    <row r="301" customHeight="1" spans="1:13">
      <c r="A301" s="3" t="s">
        <v>2854</v>
      </c>
      <c r="D301" s="163"/>
      <c r="E301" s="91" t="s">
        <v>141</v>
      </c>
      <c r="F301" s="3">
        <v>1992</v>
      </c>
      <c r="G301" s="3" t="s">
        <v>134</v>
      </c>
      <c r="H301" s="3" t="s">
        <v>107</v>
      </c>
      <c r="I301" s="3">
        <v>2</v>
      </c>
      <c r="J301" s="3" t="s">
        <v>105</v>
      </c>
      <c r="K301" s="3" t="s">
        <v>25</v>
      </c>
      <c r="M301" s="3">
        <v>20</v>
      </c>
    </row>
    <row r="302" customHeight="1" spans="1:13">
      <c r="A302" s="3" t="s">
        <v>2854</v>
      </c>
      <c r="D302" s="163"/>
      <c r="E302" s="91" t="s">
        <v>142</v>
      </c>
      <c r="F302" s="3">
        <v>1987</v>
      </c>
      <c r="G302" s="3" t="s">
        <v>119</v>
      </c>
      <c r="H302" s="3" t="s">
        <v>120</v>
      </c>
      <c r="I302" s="3">
        <v>361</v>
      </c>
      <c r="J302" s="3" t="s">
        <v>105</v>
      </c>
      <c r="K302" s="3" t="s">
        <v>25</v>
      </c>
      <c r="M302" s="3">
        <v>20</v>
      </c>
    </row>
    <row r="303" customHeight="1" spans="1:13">
      <c r="A303" s="3" t="s">
        <v>2854</v>
      </c>
      <c r="D303" s="163"/>
      <c r="E303" s="91" t="s">
        <v>143</v>
      </c>
      <c r="F303" s="3">
        <v>1994</v>
      </c>
      <c r="G303" s="3" t="s">
        <v>144</v>
      </c>
      <c r="H303" s="3" t="s">
        <v>145</v>
      </c>
      <c r="I303" s="3">
        <v>124</v>
      </c>
      <c r="J303" s="3" t="s">
        <v>105</v>
      </c>
      <c r="K303" s="3" t="s">
        <v>25</v>
      </c>
      <c r="M303" s="3">
        <v>20</v>
      </c>
    </row>
    <row r="304" customHeight="1" spans="1:13">
      <c r="A304" s="3" t="s">
        <v>2854</v>
      </c>
      <c r="D304" s="163"/>
      <c r="E304" s="91" t="s">
        <v>146</v>
      </c>
      <c r="F304" s="3">
        <v>1994</v>
      </c>
      <c r="G304" s="3" t="s">
        <v>144</v>
      </c>
      <c r="H304" s="3" t="s">
        <v>145</v>
      </c>
      <c r="I304" s="3">
        <v>124</v>
      </c>
      <c r="J304" s="3" t="s">
        <v>105</v>
      </c>
      <c r="K304" s="3" t="s">
        <v>25</v>
      </c>
      <c r="M304" s="3">
        <v>20</v>
      </c>
    </row>
    <row r="305" customHeight="1" spans="1:13">
      <c r="A305" s="3" t="s">
        <v>2854</v>
      </c>
      <c r="D305" s="163"/>
      <c r="E305" s="91" t="s">
        <v>147</v>
      </c>
      <c r="F305" s="3">
        <v>1994</v>
      </c>
      <c r="G305" s="3" t="s">
        <v>144</v>
      </c>
      <c r="H305" s="3" t="s">
        <v>145</v>
      </c>
      <c r="I305" s="3">
        <v>124</v>
      </c>
      <c r="J305" s="3" t="s">
        <v>105</v>
      </c>
      <c r="K305" s="3" t="s">
        <v>25</v>
      </c>
      <c r="M305" s="3">
        <v>20</v>
      </c>
    </row>
    <row r="306" customHeight="1" spans="1:13">
      <c r="A306" s="3" t="s">
        <v>2854</v>
      </c>
      <c r="D306" s="163"/>
      <c r="E306" s="91" t="s">
        <v>148</v>
      </c>
      <c r="F306" s="3">
        <v>1994</v>
      </c>
      <c r="G306" s="3" t="s">
        <v>144</v>
      </c>
      <c r="H306" s="3" t="s">
        <v>145</v>
      </c>
      <c r="I306" s="3">
        <v>124</v>
      </c>
      <c r="J306" s="3" t="s">
        <v>105</v>
      </c>
      <c r="K306" s="3" t="s">
        <v>25</v>
      </c>
      <c r="M306" s="3">
        <v>20</v>
      </c>
    </row>
    <row r="307" customHeight="1" spans="1:13">
      <c r="A307" s="3" t="s">
        <v>2854</v>
      </c>
      <c r="D307" s="91" t="s">
        <v>149</v>
      </c>
      <c r="E307" s="91" t="s">
        <v>150</v>
      </c>
      <c r="F307" s="3">
        <v>2013</v>
      </c>
      <c r="G307" s="3" t="s">
        <v>151</v>
      </c>
      <c r="H307" s="3" t="s">
        <v>152</v>
      </c>
      <c r="I307" s="3" t="s">
        <v>153</v>
      </c>
      <c r="J307" s="3" t="s">
        <v>154</v>
      </c>
      <c r="K307" s="3" t="s">
        <v>155</v>
      </c>
      <c r="M307" s="3">
        <v>20</v>
      </c>
    </row>
    <row r="308" customHeight="1" spans="1:13">
      <c r="A308" s="3" t="s">
        <v>2854</v>
      </c>
      <c r="D308" s="91" t="s">
        <v>21</v>
      </c>
      <c r="E308" s="91" t="s">
        <v>156</v>
      </c>
      <c r="F308" s="3">
        <v>2012</v>
      </c>
      <c r="G308" s="3" t="s">
        <v>23</v>
      </c>
      <c r="H308" s="3" t="s">
        <v>157</v>
      </c>
      <c r="I308" s="3">
        <v>160</v>
      </c>
      <c r="J308" s="3" t="s">
        <v>154</v>
      </c>
      <c r="K308" s="3" t="s">
        <v>30</v>
      </c>
      <c r="M308" s="3">
        <v>20</v>
      </c>
    </row>
    <row r="309" customHeight="1" spans="1:13">
      <c r="A309" s="3" t="s">
        <v>2854</v>
      </c>
      <c r="D309" s="91" t="s">
        <v>21</v>
      </c>
      <c r="E309" s="91" t="s">
        <v>158</v>
      </c>
      <c r="F309" s="3">
        <v>2011</v>
      </c>
      <c r="G309" s="3" t="s">
        <v>151</v>
      </c>
      <c r="H309" s="3" t="s">
        <v>157</v>
      </c>
      <c r="I309" s="3" t="s">
        <v>159</v>
      </c>
      <c r="J309" s="3" t="s">
        <v>160</v>
      </c>
      <c r="K309" s="3" t="s">
        <v>25</v>
      </c>
      <c r="M309" s="3">
        <v>20</v>
      </c>
    </row>
    <row r="310" customHeight="1" spans="1:13">
      <c r="A310" s="3" t="s">
        <v>2854</v>
      </c>
      <c r="D310" s="91" t="s">
        <v>161</v>
      </c>
      <c r="E310" s="91" t="s">
        <v>162</v>
      </c>
      <c r="F310" s="3">
        <v>2010</v>
      </c>
      <c r="G310" s="3" t="s">
        <v>163</v>
      </c>
      <c r="H310" s="3" t="s">
        <v>164</v>
      </c>
      <c r="I310" s="3" t="s">
        <v>165</v>
      </c>
      <c r="J310" s="3" t="s">
        <v>154</v>
      </c>
      <c r="K310" s="3" t="s">
        <v>30</v>
      </c>
      <c r="M310" s="3">
        <v>20</v>
      </c>
    </row>
    <row r="311" customHeight="1" spans="1:13">
      <c r="A311" s="3" t="s">
        <v>2854</v>
      </c>
      <c r="D311" s="91" t="s">
        <v>21</v>
      </c>
      <c r="E311" s="91" t="s">
        <v>166</v>
      </c>
      <c r="F311" s="3">
        <v>2009</v>
      </c>
      <c r="G311" s="3" t="s">
        <v>167</v>
      </c>
      <c r="H311" s="3" t="s">
        <v>168</v>
      </c>
      <c r="I311" s="3">
        <v>121</v>
      </c>
      <c r="J311" s="3" t="s">
        <v>169</v>
      </c>
      <c r="K311" s="3" t="s">
        <v>72</v>
      </c>
      <c r="M311" s="3">
        <v>20</v>
      </c>
    </row>
    <row r="312" customHeight="1" spans="1:13">
      <c r="A312" s="3" t="s">
        <v>2854</v>
      </c>
      <c r="B312" s="3" t="s">
        <v>3066</v>
      </c>
      <c r="D312" s="91" t="s">
        <v>21</v>
      </c>
      <c r="E312" s="91" t="s">
        <v>170</v>
      </c>
      <c r="F312" s="3">
        <v>2012</v>
      </c>
      <c r="G312" s="3" t="s">
        <v>23</v>
      </c>
      <c r="H312" s="3" t="s">
        <v>157</v>
      </c>
      <c r="I312" s="3">
        <v>160</v>
      </c>
      <c r="J312" s="3" t="s">
        <v>154</v>
      </c>
      <c r="K312" s="3" t="s">
        <v>30</v>
      </c>
      <c r="M312" s="3">
        <v>20</v>
      </c>
    </row>
    <row r="313" customHeight="1" spans="1:13">
      <c r="A313" s="3" t="s">
        <v>2854</v>
      </c>
      <c r="D313" s="91" t="s">
        <v>21</v>
      </c>
      <c r="E313" s="91" t="s">
        <v>171</v>
      </c>
      <c r="F313" s="3">
        <v>2011</v>
      </c>
      <c r="G313" s="3" t="s">
        <v>172</v>
      </c>
      <c r="H313" s="3" t="s">
        <v>157</v>
      </c>
      <c r="I313" s="3" t="s">
        <v>159</v>
      </c>
      <c r="J313" s="3" t="s">
        <v>173</v>
      </c>
      <c r="K313" s="3" t="s">
        <v>25</v>
      </c>
      <c r="M313" s="3">
        <v>20</v>
      </c>
    </row>
    <row r="314" customHeight="1" spans="1:13">
      <c r="A314" s="3" t="s">
        <v>2854</v>
      </c>
      <c r="D314" s="91" t="s">
        <v>149</v>
      </c>
      <c r="E314" s="91" t="s">
        <v>174</v>
      </c>
      <c r="F314" s="3">
        <v>2012</v>
      </c>
      <c r="G314" s="3" t="s">
        <v>175</v>
      </c>
      <c r="H314" s="3" t="s">
        <v>157</v>
      </c>
      <c r="I314" s="3" t="s">
        <v>176</v>
      </c>
      <c r="J314" s="3" t="s">
        <v>177</v>
      </c>
      <c r="K314" s="3" t="s">
        <v>178</v>
      </c>
      <c r="M314" s="3">
        <v>20</v>
      </c>
    </row>
    <row r="315" customHeight="1" spans="1:13">
      <c r="A315" s="3" t="s">
        <v>2854</v>
      </c>
      <c r="D315" s="91" t="s">
        <v>21</v>
      </c>
      <c r="E315" s="91" t="s">
        <v>179</v>
      </c>
      <c r="F315" s="3">
        <v>2020</v>
      </c>
      <c r="G315" s="3" t="s">
        <v>23</v>
      </c>
      <c r="H315" s="3" t="s">
        <v>46</v>
      </c>
      <c r="I315" s="3">
        <v>49</v>
      </c>
      <c r="J315" s="3" t="s">
        <v>180</v>
      </c>
      <c r="K315" s="3" t="s">
        <v>25</v>
      </c>
      <c r="M315" s="3">
        <v>20</v>
      </c>
    </row>
    <row r="316" customHeight="1" spans="1:13">
      <c r="A316" s="3" t="s">
        <v>2854</v>
      </c>
      <c r="D316" s="91" t="s">
        <v>21</v>
      </c>
      <c r="E316" s="91" t="s">
        <v>181</v>
      </c>
      <c r="F316" s="3">
        <v>1994</v>
      </c>
      <c r="G316" s="3" t="s">
        <v>144</v>
      </c>
      <c r="H316" s="3" t="s">
        <v>145</v>
      </c>
      <c r="I316" s="3">
        <v>124</v>
      </c>
      <c r="J316" s="3" t="s">
        <v>105</v>
      </c>
      <c r="K316" s="3" t="s">
        <v>25</v>
      </c>
      <c r="M316" s="3">
        <v>20</v>
      </c>
    </row>
    <row r="317" customHeight="1" spans="1:13">
      <c r="A317" s="3" t="s">
        <v>2854</v>
      </c>
      <c r="D317" s="91" t="s">
        <v>21</v>
      </c>
      <c r="E317" s="91" t="s">
        <v>182</v>
      </c>
      <c r="F317" s="3">
        <v>1994</v>
      </c>
      <c r="G317" s="3" t="s">
        <v>144</v>
      </c>
      <c r="H317" s="3" t="s">
        <v>145</v>
      </c>
      <c r="I317" s="3">
        <v>124</v>
      </c>
      <c r="J317" s="3" t="s">
        <v>105</v>
      </c>
      <c r="K317" s="3" t="s">
        <v>25</v>
      </c>
      <c r="M317" s="3">
        <v>20</v>
      </c>
    </row>
    <row r="318" customHeight="1" spans="1:13">
      <c r="A318" s="3" t="s">
        <v>2854</v>
      </c>
      <c r="D318" s="91" t="s">
        <v>21</v>
      </c>
      <c r="E318" s="91" t="s">
        <v>183</v>
      </c>
      <c r="F318" s="3">
        <v>1994</v>
      </c>
      <c r="G318" s="3" t="s">
        <v>144</v>
      </c>
      <c r="H318" s="3" t="s">
        <v>145</v>
      </c>
      <c r="I318" s="3">
        <v>124</v>
      </c>
      <c r="J318" s="3" t="s">
        <v>105</v>
      </c>
      <c r="K318" s="3" t="s">
        <v>25</v>
      </c>
      <c r="M318" s="3">
        <v>20</v>
      </c>
    </row>
    <row r="319" customHeight="1" spans="1:13">
      <c r="A319" s="3" t="s">
        <v>2854</v>
      </c>
      <c r="D319" s="91" t="s">
        <v>21</v>
      </c>
      <c r="E319" s="91" t="s">
        <v>184</v>
      </c>
      <c r="F319" s="3">
        <v>1994</v>
      </c>
      <c r="G319" s="3" t="s">
        <v>144</v>
      </c>
      <c r="H319" s="3" t="s">
        <v>145</v>
      </c>
      <c r="I319" s="3">
        <v>124</v>
      </c>
      <c r="J319" s="3" t="s">
        <v>105</v>
      </c>
      <c r="K319" s="3" t="s">
        <v>25</v>
      </c>
      <c r="M319" s="3">
        <v>20</v>
      </c>
    </row>
    <row r="320" customHeight="1" spans="1:13">
      <c r="A320" s="3" t="s">
        <v>2854</v>
      </c>
      <c r="D320" s="91" t="s">
        <v>21</v>
      </c>
      <c r="E320" s="91" t="s">
        <v>185</v>
      </c>
      <c r="F320" s="3">
        <v>1994</v>
      </c>
      <c r="G320" s="3" t="s">
        <v>144</v>
      </c>
      <c r="H320" s="3" t="s">
        <v>145</v>
      </c>
      <c r="I320" s="3">
        <v>124</v>
      </c>
      <c r="J320" s="3" t="s">
        <v>105</v>
      </c>
      <c r="K320" s="3" t="s">
        <v>25</v>
      </c>
      <c r="M320" s="3">
        <v>20</v>
      </c>
    </row>
    <row r="321" customHeight="1" spans="1:13">
      <c r="A321" s="3" t="s">
        <v>2854</v>
      </c>
      <c r="D321" s="91" t="s">
        <v>21</v>
      </c>
      <c r="E321" s="91" t="s">
        <v>186</v>
      </c>
      <c r="F321" s="3">
        <v>1994</v>
      </c>
      <c r="G321" s="3" t="s">
        <v>144</v>
      </c>
      <c r="H321" s="3" t="s">
        <v>145</v>
      </c>
      <c r="I321" s="3">
        <v>124</v>
      </c>
      <c r="J321" s="3" t="s">
        <v>105</v>
      </c>
      <c r="K321" s="3" t="s">
        <v>25</v>
      </c>
      <c r="M321" s="3">
        <v>20</v>
      </c>
    </row>
    <row r="322" customHeight="1" spans="1:13">
      <c r="A322" s="3" t="s">
        <v>2854</v>
      </c>
      <c r="D322" s="91" t="s">
        <v>21</v>
      </c>
      <c r="E322" s="91" t="s">
        <v>187</v>
      </c>
      <c r="F322" s="3">
        <v>1994</v>
      </c>
      <c r="G322" s="3" t="s">
        <v>144</v>
      </c>
      <c r="H322" s="3" t="s">
        <v>145</v>
      </c>
      <c r="I322" s="3">
        <v>124</v>
      </c>
      <c r="J322" s="3" t="s">
        <v>105</v>
      </c>
      <c r="K322" s="3" t="s">
        <v>25</v>
      </c>
      <c r="M322" s="3">
        <v>20</v>
      </c>
    </row>
    <row r="323" customHeight="1" spans="1:13">
      <c r="A323" s="162" t="e">
        <f>'Drop 1 BBALL'!A155+1</f>
        <v>#VALUE!</v>
      </c>
      <c r="B323" s="3"/>
      <c r="C323" s="3"/>
      <c r="D323" s="91" t="s">
        <v>21</v>
      </c>
      <c r="E323" s="91" t="s">
        <v>188</v>
      </c>
      <c r="F323" s="66">
        <v>1994</v>
      </c>
      <c r="G323" s="66" t="s">
        <v>189</v>
      </c>
      <c r="H323" s="130" t="s">
        <v>190</v>
      </c>
      <c r="I323" s="66">
        <v>15</v>
      </c>
      <c r="J323" s="88"/>
      <c r="K323" s="66" t="s">
        <v>25</v>
      </c>
      <c r="M323" s="3">
        <v>25</v>
      </c>
    </row>
    <row r="324" customHeight="1" spans="1:13">
      <c r="A324" s="162" t="e">
        <f>'Drop 1 BBALL'!A162+1</f>
        <v>#VALUE!</v>
      </c>
      <c r="B324" s="3"/>
      <c r="C324" s="3"/>
      <c r="D324" s="91" t="s">
        <v>21</v>
      </c>
      <c r="E324" s="91" t="s">
        <v>191</v>
      </c>
      <c r="F324" s="66">
        <v>1998</v>
      </c>
      <c r="G324" s="66" t="s">
        <v>192</v>
      </c>
      <c r="H324" s="130" t="s">
        <v>193</v>
      </c>
      <c r="I324" s="66">
        <v>314</v>
      </c>
      <c r="J324" s="88"/>
      <c r="K324" s="66" t="s">
        <v>25</v>
      </c>
      <c r="M324" s="3">
        <v>25</v>
      </c>
    </row>
    <row r="325" customHeight="1" spans="1:13">
      <c r="A325" s="162" t="e">
        <f>'Drop 1 Football'!A190+1</f>
        <v>#VALUE!</v>
      </c>
      <c r="B325" s="3"/>
      <c r="C325" s="3"/>
      <c r="D325" s="91" t="s">
        <v>21</v>
      </c>
      <c r="E325" s="91" t="s">
        <v>194</v>
      </c>
      <c r="F325" s="66">
        <v>2020</v>
      </c>
      <c r="G325" s="66" t="s">
        <v>195</v>
      </c>
      <c r="H325" s="130" t="s">
        <v>196</v>
      </c>
      <c r="I325" s="66">
        <v>33</v>
      </c>
      <c r="J325" s="66" t="s">
        <v>197</v>
      </c>
      <c r="K325" s="66" t="s">
        <v>30</v>
      </c>
      <c r="M325" s="3">
        <v>25</v>
      </c>
    </row>
    <row r="326" customHeight="1" spans="1:13">
      <c r="A326" s="162" t="e">
        <f t="shared" ref="A326:A336" si="11">A325+1</f>
        <v>#VALUE!</v>
      </c>
      <c r="B326" s="3"/>
      <c r="C326" s="3"/>
      <c r="D326" s="91" t="s">
        <v>21</v>
      </c>
      <c r="E326" s="91" t="s">
        <v>198</v>
      </c>
      <c r="F326" s="118">
        <v>2020</v>
      </c>
      <c r="G326" s="118" t="s">
        <v>23</v>
      </c>
      <c r="H326" s="118" t="s">
        <v>24</v>
      </c>
      <c r="I326" s="118" t="s">
        <v>199</v>
      </c>
      <c r="J326" s="119" t="s">
        <v>200</v>
      </c>
      <c r="K326" s="59" t="s">
        <v>30</v>
      </c>
      <c r="M326" s="3">
        <v>25</v>
      </c>
    </row>
    <row r="327" customHeight="1" spans="1:13">
      <c r="A327" s="162" t="e">
        <f t="shared" si="11"/>
        <v>#VALUE!</v>
      </c>
      <c r="B327" s="3"/>
      <c r="C327" s="3"/>
      <c r="D327" s="91" t="s">
        <v>21</v>
      </c>
      <c r="E327" s="91" t="s">
        <v>201</v>
      </c>
      <c r="F327" s="3">
        <v>2019</v>
      </c>
      <c r="G327" s="3" t="s">
        <v>39</v>
      </c>
      <c r="H327" s="3" t="s">
        <v>36</v>
      </c>
      <c r="I327" s="3" t="s">
        <v>202</v>
      </c>
      <c r="J327" s="3" t="s">
        <v>203</v>
      </c>
      <c r="K327" s="3" t="s">
        <v>72</v>
      </c>
      <c r="M327" s="3">
        <v>25</v>
      </c>
    </row>
    <row r="328" customHeight="1" spans="1:13">
      <c r="A328" s="162" t="e">
        <f t="shared" si="11"/>
        <v>#VALUE!</v>
      </c>
      <c r="B328" s="3"/>
      <c r="C328" s="3"/>
      <c r="D328" s="91" t="s">
        <v>21</v>
      </c>
      <c r="E328" s="91" t="s">
        <v>204</v>
      </c>
      <c r="F328" s="3">
        <v>2019</v>
      </c>
      <c r="G328" s="3" t="s">
        <v>39</v>
      </c>
      <c r="H328" s="3" t="s">
        <v>36</v>
      </c>
      <c r="I328" s="3" t="s">
        <v>202</v>
      </c>
      <c r="J328" s="3" t="s">
        <v>203</v>
      </c>
      <c r="K328" s="3" t="s">
        <v>72</v>
      </c>
      <c r="M328" s="3">
        <v>25</v>
      </c>
    </row>
    <row r="329" customHeight="1" spans="1:13">
      <c r="A329" s="162" t="e">
        <f t="shared" si="11"/>
        <v>#VALUE!</v>
      </c>
      <c r="B329" s="3"/>
      <c r="C329" s="3"/>
      <c r="D329" s="91" t="s">
        <v>21</v>
      </c>
      <c r="E329" s="91" t="s">
        <v>205</v>
      </c>
      <c r="F329" s="3">
        <v>2020</v>
      </c>
      <c r="G329" s="3" t="s">
        <v>23</v>
      </c>
      <c r="H329" s="3" t="s">
        <v>206</v>
      </c>
      <c r="I329" s="3">
        <v>200</v>
      </c>
      <c r="K329" s="3" t="s">
        <v>30</v>
      </c>
      <c r="M329" s="3">
        <v>25</v>
      </c>
    </row>
    <row r="330" customHeight="1" spans="1:13">
      <c r="A330" s="162" t="e">
        <f t="shared" si="11"/>
        <v>#VALUE!</v>
      </c>
      <c r="B330" s="3"/>
      <c r="C330" s="3"/>
      <c r="D330" s="91" t="s">
        <v>21</v>
      </c>
      <c r="E330" s="91" t="s">
        <v>207</v>
      </c>
      <c r="F330" s="3">
        <v>2020</v>
      </c>
      <c r="G330" s="3" t="s">
        <v>151</v>
      </c>
      <c r="H330" s="3" t="s">
        <v>49</v>
      </c>
      <c r="I330" s="3" t="s">
        <v>208</v>
      </c>
      <c r="J330" s="3" t="s">
        <v>209</v>
      </c>
      <c r="K330" s="3" t="s">
        <v>30</v>
      </c>
      <c r="M330" s="3">
        <v>25</v>
      </c>
    </row>
    <row r="331" customHeight="1" spans="1:13">
      <c r="A331" s="162" t="e">
        <f t="shared" si="11"/>
        <v>#VALUE!</v>
      </c>
      <c r="B331" s="3"/>
      <c r="C331" s="3"/>
      <c r="D331" s="91" t="s">
        <v>21</v>
      </c>
      <c r="E331" s="91" t="s">
        <v>210</v>
      </c>
      <c r="F331" s="3">
        <v>2020</v>
      </c>
      <c r="G331" s="3" t="s">
        <v>151</v>
      </c>
      <c r="H331" s="3" t="s">
        <v>49</v>
      </c>
      <c r="I331" s="3" t="s">
        <v>208</v>
      </c>
      <c r="J331" s="3" t="s">
        <v>209</v>
      </c>
      <c r="K331" s="3" t="s">
        <v>25</v>
      </c>
      <c r="M331" s="3">
        <v>25</v>
      </c>
    </row>
    <row r="332" customHeight="1" spans="1:13">
      <c r="A332" s="162" t="e">
        <f t="shared" si="11"/>
        <v>#VALUE!</v>
      </c>
      <c r="D332" s="91" t="s">
        <v>21</v>
      </c>
      <c r="E332" s="91" t="s">
        <v>211</v>
      </c>
      <c r="F332" s="3">
        <v>2019</v>
      </c>
      <c r="G332" s="3" t="s">
        <v>212</v>
      </c>
      <c r="H332" s="3" t="s">
        <v>213</v>
      </c>
      <c r="I332" s="3">
        <v>10</v>
      </c>
      <c r="J332" s="3" t="s">
        <v>214</v>
      </c>
      <c r="K332" s="3" t="s">
        <v>25</v>
      </c>
      <c r="M332" s="3">
        <v>25</v>
      </c>
    </row>
    <row r="333" customHeight="1" spans="1:13">
      <c r="A333" s="162" t="e">
        <f t="shared" si="11"/>
        <v>#VALUE!</v>
      </c>
      <c r="D333" s="91" t="s">
        <v>21</v>
      </c>
      <c r="E333" s="91" t="s">
        <v>215</v>
      </c>
      <c r="F333" s="3">
        <v>2019</v>
      </c>
      <c r="G333" s="3" t="s">
        <v>62</v>
      </c>
      <c r="H333" s="3" t="s">
        <v>70</v>
      </c>
      <c r="I333" s="3">
        <v>410</v>
      </c>
      <c r="J333" s="3"/>
      <c r="K333" s="3" t="s">
        <v>25</v>
      </c>
      <c r="M333" s="3">
        <v>25</v>
      </c>
    </row>
    <row r="334" customHeight="1" spans="1:13">
      <c r="A334" s="162" t="e">
        <f t="shared" si="11"/>
        <v>#VALUE!</v>
      </c>
      <c r="D334" s="91" t="s">
        <v>21</v>
      </c>
      <c r="E334" s="91" t="s">
        <v>216</v>
      </c>
      <c r="F334" s="3">
        <v>2019</v>
      </c>
      <c r="G334" s="3" t="s">
        <v>212</v>
      </c>
      <c r="H334" s="3" t="s">
        <v>213</v>
      </c>
      <c r="I334" s="3">
        <v>10</v>
      </c>
      <c r="J334" s="3" t="s">
        <v>214</v>
      </c>
      <c r="K334" s="3" t="s">
        <v>25</v>
      </c>
      <c r="M334" s="3">
        <v>25</v>
      </c>
    </row>
    <row r="335" customHeight="1" spans="1:13">
      <c r="A335" s="162" t="e">
        <f t="shared" si="11"/>
        <v>#VALUE!</v>
      </c>
      <c r="D335" s="91" t="s">
        <v>161</v>
      </c>
      <c r="E335" s="91" t="s">
        <v>217</v>
      </c>
      <c r="F335" s="3">
        <v>2017</v>
      </c>
      <c r="G335" s="3" t="s">
        <v>75</v>
      </c>
      <c r="H335" s="3" t="s">
        <v>218</v>
      </c>
      <c r="I335" s="3" t="s">
        <v>219</v>
      </c>
      <c r="J335" s="3" t="s">
        <v>220</v>
      </c>
      <c r="K335" s="3" t="s">
        <v>25</v>
      </c>
      <c r="M335" s="3">
        <v>25</v>
      </c>
    </row>
    <row r="336" customHeight="1" spans="1:13">
      <c r="A336" s="162" t="e">
        <f t="shared" si="11"/>
        <v>#VALUE!</v>
      </c>
      <c r="D336" s="91" t="s">
        <v>21</v>
      </c>
      <c r="E336" s="91" t="s">
        <v>221</v>
      </c>
      <c r="F336" s="3">
        <v>2017</v>
      </c>
      <c r="G336" s="3" t="s">
        <v>23</v>
      </c>
      <c r="H336" s="3" t="s">
        <v>218</v>
      </c>
      <c r="I336" s="3" t="s">
        <v>71</v>
      </c>
      <c r="J336" s="3" t="s">
        <v>220</v>
      </c>
      <c r="K336" s="3" t="s">
        <v>30</v>
      </c>
      <c r="M336" s="3">
        <v>25</v>
      </c>
    </row>
    <row r="337" customHeight="1" spans="1:13">
      <c r="A337" s="3">
        <v>11722</v>
      </c>
      <c r="D337" s="91" t="s">
        <v>21</v>
      </c>
      <c r="E337" s="91" t="s">
        <v>222</v>
      </c>
      <c r="F337" s="3">
        <v>2019</v>
      </c>
      <c r="G337" s="3" t="s">
        <v>23</v>
      </c>
      <c r="H337" s="3" t="s">
        <v>213</v>
      </c>
      <c r="I337" s="3" t="s">
        <v>71</v>
      </c>
      <c r="J337" s="3">
        <v>76</v>
      </c>
      <c r="K337" s="3" t="s">
        <v>30</v>
      </c>
      <c r="M337" s="3">
        <v>25</v>
      </c>
    </row>
    <row r="338" customHeight="1" spans="1:13">
      <c r="A338" s="3">
        <v>11723</v>
      </c>
      <c r="D338" s="91" t="s">
        <v>21</v>
      </c>
      <c r="E338" s="91" t="s">
        <v>223</v>
      </c>
      <c r="F338" s="3">
        <v>2018</v>
      </c>
      <c r="G338" s="3" t="s">
        <v>83</v>
      </c>
      <c r="H338" s="3" t="s">
        <v>24</v>
      </c>
      <c r="I338" s="3" t="s">
        <v>224</v>
      </c>
      <c r="J338" s="3" t="s">
        <v>225</v>
      </c>
      <c r="K338" s="3" t="s">
        <v>30</v>
      </c>
      <c r="M338" s="3">
        <v>25</v>
      </c>
    </row>
    <row r="339" customHeight="1" spans="1:13">
      <c r="A339" s="3">
        <v>11730</v>
      </c>
      <c r="D339" s="91" t="s">
        <v>21</v>
      </c>
      <c r="E339" s="91" t="s">
        <v>226</v>
      </c>
      <c r="F339" s="3">
        <v>1985</v>
      </c>
      <c r="G339" s="3" t="s">
        <v>62</v>
      </c>
      <c r="H339" s="3" t="s">
        <v>227</v>
      </c>
      <c r="I339" s="3"/>
      <c r="J339" s="3">
        <v>536</v>
      </c>
      <c r="K339" s="3" t="s">
        <v>72</v>
      </c>
      <c r="M339" s="3">
        <v>25</v>
      </c>
    </row>
    <row r="340" customHeight="1" spans="1:13">
      <c r="A340" s="3">
        <v>11875</v>
      </c>
      <c r="D340" s="91" t="s">
        <v>21</v>
      </c>
      <c r="E340" s="91" t="s">
        <v>228</v>
      </c>
      <c r="F340" s="3">
        <v>1987</v>
      </c>
      <c r="G340" s="3" t="s">
        <v>102</v>
      </c>
      <c r="H340" s="3" t="s">
        <v>229</v>
      </c>
      <c r="I340" s="3"/>
      <c r="J340" s="3">
        <v>204</v>
      </c>
      <c r="K340" s="3" t="s">
        <v>25</v>
      </c>
      <c r="M340" s="3">
        <v>25</v>
      </c>
    </row>
    <row r="341" customHeight="1" spans="1:13">
      <c r="A341" s="3">
        <v>11876</v>
      </c>
      <c r="D341" s="91" t="s">
        <v>21</v>
      </c>
      <c r="E341" s="91" t="s">
        <v>230</v>
      </c>
      <c r="F341" s="3">
        <v>1987</v>
      </c>
      <c r="G341" s="3" t="s">
        <v>102</v>
      </c>
      <c r="H341" s="3" t="s">
        <v>229</v>
      </c>
      <c r="I341" s="3"/>
      <c r="J341" s="3">
        <v>204</v>
      </c>
      <c r="K341" s="3" t="s">
        <v>25</v>
      </c>
      <c r="M341" s="3">
        <v>25</v>
      </c>
    </row>
    <row r="342" customHeight="1" spans="1:13">
      <c r="A342" s="3">
        <v>11956</v>
      </c>
      <c r="D342" s="91" t="s">
        <v>21</v>
      </c>
      <c r="E342" s="91" t="s">
        <v>231</v>
      </c>
      <c r="F342" s="3">
        <v>1987</v>
      </c>
      <c r="G342" s="3" t="s">
        <v>62</v>
      </c>
      <c r="H342" s="3" t="s">
        <v>190</v>
      </c>
      <c r="J342" s="3">
        <v>170</v>
      </c>
      <c r="K342" s="3" t="s">
        <v>25</v>
      </c>
      <c r="M342" s="3">
        <v>25</v>
      </c>
    </row>
    <row r="343" customHeight="1" spans="1:13">
      <c r="A343" s="3">
        <v>11957</v>
      </c>
      <c r="D343" s="91" t="s">
        <v>21</v>
      </c>
      <c r="E343" s="91" t="s">
        <v>232</v>
      </c>
      <c r="F343" s="3">
        <v>1987</v>
      </c>
      <c r="G343" s="3" t="s">
        <v>62</v>
      </c>
      <c r="H343" s="3" t="s">
        <v>190</v>
      </c>
      <c r="J343" s="3">
        <v>170</v>
      </c>
      <c r="K343" s="3" t="s">
        <v>25</v>
      </c>
      <c r="M343" s="3">
        <v>25</v>
      </c>
    </row>
    <row r="344" customHeight="1" spans="1:13">
      <c r="A344" s="3">
        <f t="shared" ref="A344:A345" si="12">A343+1</f>
        <v>11958</v>
      </c>
      <c r="D344" s="91" t="s">
        <v>21</v>
      </c>
      <c r="E344" s="91" t="s">
        <v>233</v>
      </c>
      <c r="F344" s="3">
        <v>1993</v>
      </c>
      <c r="G344" s="3" t="s">
        <v>234</v>
      </c>
      <c r="H344" s="3" t="s">
        <v>107</v>
      </c>
      <c r="I344" s="3">
        <v>280</v>
      </c>
      <c r="J344" s="3" t="s">
        <v>235</v>
      </c>
      <c r="K344" s="3" t="s">
        <v>72</v>
      </c>
      <c r="M344" s="3">
        <v>25</v>
      </c>
    </row>
    <row r="345" customHeight="1" spans="1:13">
      <c r="A345" s="3">
        <f t="shared" si="12"/>
        <v>11959</v>
      </c>
      <c r="D345" s="91" t="s">
        <v>21</v>
      </c>
      <c r="E345" s="91" t="s">
        <v>236</v>
      </c>
      <c r="F345" s="3">
        <v>1991</v>
      </c>
      <c r="G345" s="3" t="s">
        <v>62</v>
      </c>
      <c r="H345" s="3" t="s">
        <v>107</v>
      </c>
      <c r="I345" s="3">
        <v>333</v>
      </c>
      <c r="J345" s="3" t="s">
        <v>105</v>
      </c>
      <c r="K345" s="3" t="s">
        <v>25</v>
      </c>
      <c r="M345" s="3">
        <v>25</v>
      </c>
    </row>
    <row r="346" customHeight="1" spans="1:13">
      <c r="A346" s="3" t="s">
        <v>2854</v>
      </c>
      <c r="D346" s="91" t="s">
        <v>21</v>
      </c>
      <c r="E346" s="3">
        <v>51717174</v>
      </c>
      <c r="F346" s="3">
        <v>2018</v>
      </c>
      <c r="G346" s="3" t="s">
        <v>237</v>
      </c>
      <c r="H346" s="3" t="s">
        <v>238</v>
      </c>
      <c r="I346" s="3">
        <v>212</v>
      </c>
      <c r="J346" s="3" t="s">
        <v>105</v>
      </c>
      <c r="K346" s="3" t="s">
        <v>25</v>
      </c>
      <c r="M346" s="3">
        <v>25</v>
      </c>
    </row>
    <row r="347" customHeight="1" spans="1:13">
      <c r="A347" s="3" t="s">
        <v>2854</v>
      </c>
      <c r="D347" s="91" t="s">
        <v>21</v>
      </c>
      <c r="E347" s="3">
        <v>51717176</v>
      </c>
      <c r="F347" s="3">
        <v>2018</v>
      </c>
      <c r="G347" s="3" t="s">
        <v>237</v>
      </c>
      <c r="H347" s="3" t="s">
        <v>238</v>
      </c>
      <c r="I347" s="3">
        <v>212</v>
      </c>
      <c r="J347" s="3" t="s">
        <v>105</v>
      </c>
      <c r="K347" s="3" t="s">
        <v>25</v>
      </c>
      <c r="M347" s="3">
        <v>25</v>
      </c>
    </row>
    <row r="348" customHeight="1" spans="1:13">
      <c r="A348" s="3" t="s">
        <v>2854</v>
      </c>
      <c r="D348" s="91" t="s">
        <v>21</v>
      </c>
      <c r="E348" s="3">
        <v>51717177</v>
      </c>
      <c r="F348" s="3">
        <v>2018</v>
      </c>
      <c r="G348" s="3" t="s">
        <v>237</v>
      </c>
      <c r="H348" s="3" t="s">
        <v>238</v>
      </c>
      <c r="I348" s="3">
        <v>212</v>
      </c>
      <c r="J348" s="3" t="s">
        <v>105</v>
      </c>
      <c r="K348" s="3" t="s">
        <v>25</v>
      </c>
      <c r="M348" s="3">
        <v>25</v>
      </c>
    </row>
    <row r="349" customHeight="1" spans="1:13">
      <c r="A349" s="3" t="s">
        <v>2854</v>
      </c>
      <c r="D349" s="91" t="s">
        <v>21</v>
      </c>
      <c r="E349" s="3">
        <v>51717178</v>
      </c>
      <c r="F349" s="3">
        <v>2018</v>
      </c>
      <c r="G349" s="3" t="s">
        <v>237</v>
      </c>
      <c r="H349" s="3" t="s">
        <v>238</v>
      </c>
      <c r="I349" s="3">
        <v>212</v>
      </c>
      <c r="J349" s="3" t="s">
        <v>105</v>
      </c>
      <c r="K349" s="3" t="s">
        <v>25</v>
      </c>
      <c r="M349" s="3">
        <v>25</v>
      </c>
    </row>
    <row r="350" customHeight="1" spans="1:13">
      <c r="A350" s="3" t="s">
        <v>2854</v>
      </c>
      <c r="D350" s="91" t="s">
        <v>21</v>
      </c>
      <c r="E350" s="3">
        <v>51717170</v>
      </c>
      <c r="F350" s="3">
        <v>2018</v>
      </c>
      <c r="G350" s="3" t="s">
        <v>237</v>
      </c>
      <c r="H350" s="3" t="s">
        <v>238</v>
      </c>
      <c r="I350" s="3">
        <v>212</v>
      </c>
      <c r="J350" s="3" t="s">
        <v>105</v>
      </c>
      <c r="K350" s="3" t="s">
        <v>25</v>
      </c>
      <c r="M350" s="3">
        <v>25</v>
      </c>
    </row>
    <row r="351" customHeight="1" spans="1:13">
      <c r="A351" s="3" t="s">
        <v>2854</v>
      </c>
      <c r="D351" s="91" t="s">
        <v>21</v>
      </c>
      <c r="E351" s="3">
        <v>51717173</v>
      </c>
      <c r="F351" s="3">
        <v>2018</v>
      </c>
      <c r="G351" s="3" t="s">
        <v>237</v>
      </c>
      <c r="H351" s="3" t="s">
        <v>238</v>
      </c>
      <c r="I351" s="3">
        <v>212</v>
      </c>
      <c r="J351" s="3" t="s">
        <v>105</v>
      </c>
      <c r="K351" s="3" t="s">
        <v>25</v>
      </c>
      <c r="M351" s="3">
        <v>25</v>
      </c>
    </row>
    <row r="352" customHeight="1" spans="1:13">
      <c r="A352" s="3" t="s">
        <v>2854</v>
      </c>
      <c r="D352" s="91" t="s">
        <v>21</v>
      </c>
      <c r="E352" s="3">
        <v>51717175</v>
      </c>
      <c r="F352" s="3">
        <v>2018</v>
      </c>
      <c r="G352" s="3" t="s">
        <v>237</v>
      </c>
      <c r="H352" s="3" t="s">
        <v>238</v>
      </c>
      <c r="I352" s="3">
        <v>212</v>
      </c>
      <c r="J352" s="3" t="s">
        <v>105</v>
      </c>
      <c r="K352" s="3" t="s">
        <v>25</v>
      </c>
      <c r="M352" s="3">
        <v>25</v>
      </c>
    </row>
    <row r="353" customHeight="1" spans="1:13">
      <c r="A353" s="3" t="s">
        <v>2854</v>
      </c>
      <c r="D353" s="91" t="s">
        <v>66</v>
      </c>
      <c r="E353" s="91" t="s">
        <v>239</v>
      </c>
      <c r="F353" s="3">
        <v>2019</v>
      </c>
      <c r="G353" s="3" t="s">
        <v>240</v>
      </c>
      <c r="H353" s="3" t="s">
        <v>241</v>
      </c>
      <c r="I353" s="3" t="s">
        <v>242</v>
      </c>
      <c r="J353" s="3" t="s">
        <v>243</v>
      </c>
      <c r="K353" s="3" t="s">
        <v>244</v>
      </c>
      <c r="M353" s="3">
        <v>25</v>
      </c>
    </row>
    <row r="354" customHeight="1" spans="1:13">
      <c r="A354" s="3" t="s">
        <v>2854</v>
      </c>
      <c r="D354" s="91" t="s">
        <v>21</v>
      </c>
      <c r="E354" s="91" t="s">
        <v>245</v>
      </c>
      <c r="F354" s="3">
        <v>1990</v>
      </c>
      <c r="G354" s="3" t="s">
        <v>62</v>
      </c>
      <c r="H354" s="3" t="s">
        <v>91</v>
      </c>
      <c r="I354" s="3">
        <v>414</v>
      </c>
      <c r="J354" s="3" t="s">
        <v>246</v>
      </c>
      <c r="K354" s="3" t="s">
        <v>25</v>
      </c>
      <c r="M354" s="3">
        <v>25</v>
      </c>
    </row>
    <row r="355" customHeight="1" spans="1:13">
      <c r="A355" s="3" t="s">
        <v>2854</v>
      </c>
      <c r="D355" s="163"/>
      <c r="E355" s="91" t="s">
        <v>247</v>
      </c>
      <c r="F355" s="3">
        <v>1990</v>
      </c>
      <c r="G355" s="3" t="s">
        <v>62</v>
      </c>
      <c r="H355" s="3" t="s">
        <v>91</v>
      </c>
      <c r="I355" s="3">
        <v>414</v>
      </c>
      <c r="J355" s="3" t="s">
        <v>246</v>
      </c>
      <c r="K355" s="3" t="s">
        <v>25</v>
      </c>
      <c r="M355" s="3">
        <v>25</v>
      </c>
    </row>
    <row r="356" customHeight="1" spans="1:13">
      <c r="A356" s="3" t="s">
        <v>2854</v>
      </c>
      <c r="D356" s="163"/>
      <c r="E356" s="91" t="s">
        <v>248</v>
      </c>
      <c r="F356" s="3">
        <v>1990</v>
      </c>
      <c r="G356" s="3" t="s">
        <v>62</v>
      </c>
      <c r="H356" s="3" t="s">
        <v>91</v>
      </c>
      <c r="I356" s="3">
        <v>414</v>
      </c>
      <c r="J356" s="3" t="s">
        <v>246</v>
      </c>
      <c r="K356" s="3" t="s">
        <v>25</v>
      </c>
      <c r="M356" s="3">
        <v>25</v>
      </c>
    </row>
    <row r="357" customHeight="1" spans="1:13">
      <c r="A357" s="3" t="s">
        <v>2854</v>
      </c>
      <c r="D357" s="163"/>
      <c r="E357" s="91" t="s">
        <v>249</v>
      </c>
      <c r="F357" s="3">
        <v>1990</v>
      </c>
      <c r="G357" s="3" t="s">
        <v>62</v>
      </c>
      <c r="H357" s="3" t="s">
        <v>91</v>
      </c>
      <c r="I357" s="3">
        <v>414</v>
      </c>
      <c r="J357" s="3" t="s">
        <v>246</v>
      </c>
      <c r="K357" s="3" t="s">
        <v>25</v>
      </c>
      <c r="M357" s="3">
        <v>25</v>
      </c>
    </row>
    <row r="358" customHeight="1" spans="1:13">
      <c r="A358" s="3" t="s">
        <v>2854</v>
      </c>
      <c r="D358" s="163"/>
      <c r="E358" s="91" t="s">
        <v>250</v>
      </c>
      <c r="F358" s="3">
        <v>1990</v>
      </c>
      <c r="G358" s="3" t="s">
        <v>62</v>
      </c>
      <c r="H358" s="3" t="s">
        <v>91</v>
      </c>
      <c r="I358" s="3">
        <v>414</v>
      </c>
      <c r="J358" s="3" t="s">
        <v>246</v>
      </c>
      <c r="K358" s="3" t="s">
        <v>25</v>
      </c>
      <c r="M358" s="3">
        <v>25</v>
      </c>
    </row>
    <row r="359" customHeight="1" spans="1:13">
      <c r="A359" s="3" t="s">
        <v>2854</v>
      </c>
      <c r="D359" s="163"/>
      <c r="E359" s="91" t="s">
        <v>251</v>
      </c>
      <c r="F359" s="3">
        <v>1990</v>
      </c>
      <c r="G359" s="3" t="s">
        <v>62</v>
      </c>
      <c r="H359" s="3" t="s">
        <v>91</v>
      </c>
      <c r="I359" s="3">
        <v>414</v>
      </c>
      <c r="J359" s="3" t="s">
        <v>246</v>
      </c>
      <c r="K359" s="3" t="s">
        <v>25</v>
      </c>
      <c r="M359" s="3">
        <v>25</v>
      </c>
    </row>
    <row r="360" customHeight="1" spans="1:13">
      <c r="A360" s="3" t="s">
        <v>2854</v>
      </c>
      <c r="D360" s="163"/>
      <c r="E360" s="91" t="s">
        <v>252</v>
      </c>
      <c r="F360" s="3">
        <v>1990</v>
      </c>
      <c r="G360" s="3" t="s">
        <v>62</v>
      </c>
      <c r="H360" s="3" t="s">
        <v>91</v>
      </c>
      <c r="I360" s="3">
        <v>414</v>
      </c>
      <c r="J360" s="3" t="s">
        <v>246</v>
      </c>
      <c r="K360" s="3" t="s">
        <v>25</v>
      </c>
      <c r="M360" s="3">
        <v>25</v>
      </c>
    </row>
    <row r="361" customHeight="1" spans="1:13">
      <c r="A361" s="3" t="s">
        <v>2854</v>
      </c>
      <c r="D361" s="163"/>
      <c r="E361" s="91" t="s">
        <v>253</v>
      </c>
      <c r="F361" s="3">
        <v>1990</v>
      </c>
      <c r="G361" s="3" t="s">
        <v>62</v>
      </c>
      <c r="H361" s="3" t="s">
        <v>91</v>
      </c>
      <c r="I361" s="3">
        <v>414</v>
      </c>
      <c r="J361" s="3" t="s">
        <v>246</v>
      </c>
      <c r="K361" s="3" t="s">
        <v>25</v>
      </c>
      <c r="M361" s="3">
        <v>25</v>
      </c>
    </row>
    <row r="362" customHeight="1" spans="1:13">
      <c r="A362" s="3" t="s">
        <v>2854</v>
      </c>
      <c r="D362" s="163"/>
      <c r="E362" s="91" t="s">
        <v>254</v>
      </c>
      <c r="F362" s="3">
        <v>1990</v>
      </c>
      <c r="G362" s="3" t="s">
        <v>62</v>
      </c>
      <c r="H362" s="3" t="s">
        <v>91</v>
      </c>
      <c r="I362" s="3">
        <v>414</v>
      </c>
      <c r="J362" s="3" t="s">
        <v>246</v>
      </c>
      <c r="K362" s="3" t="s">
        <v>25</v>
      </c>
      <c r="M362" s="3">
        <v>25</v>
      </c>
    </row>
    <row r="363" customHeight="1" spans="1:13">
      <c r="A363" s="3" t="s">
        <v>2854</v>
      </c>
      <c r="D363" s="163"/>
      <c r="E363" s="91" t="s">
        <v>255</v>
      </c>
      <c r="F363" s="3">
        <v>1990</v>
      </c>
      <c r="G363" s="3" t="s">
        <v>62</v>
      </c>
      <c r="H363" s="3" t="s">
        <v>91</v>
      </c>
      <c r="I363" s="3">
        <v>414</v>
      </c>
      <c r="J363" s="3" t="s">
        <v>246</v>
      </c>
      <c r="K363" s="3" t="s">
        <v>25</v>
      </c>
      <c r="M363" s="3">
        <v>25</v>
      </c>
    </row>
    <row r="364" customHeight="1" spans="1:13">
      <c r="A364" s="3" t="s">
        <v>2854</v>
      </c>
      <c r="D364" s="163"/>
      <c r="E364" s="91" t="s">
        <v>256</v>
      </c>
      <c r="F364" s="3">
        <v>1990</v>
      </c>
      <c r="G364" s="3" t="s">
        <v>62</v>
      </c>
      <c r="H364" s="3" t="s">
        <v>91</v>
      </c>
      <c r="I364" s="3">
        <v>414</v>
      </c>
      <c r="J364" s="3" t="s">
        <v>246</v>
      </c>
      <c r="K364" s="3" t="s">
        <v>25</v>
      </c>
      <c r="M364" s="3">
        <v>25</v>
      </c>
    </row>
    <row r="365" customHeight="1" spans="1:13">
      <c r="A365" s="3" t="s">
        <v>2854</v>
      </c>
      <c r="D365" s="163"/>
      <c r="E365" s="91" t="s">
        <v>257</v>
      </c>
      <c r="F365" s="3">
        <v>1990</v>
      </c>
      <c r="G365" s="3" t="s">
        <v>62</v>
      </c>
      <c r="H365" s="3" t="s">
        <v>91</v>
      </c>
      <c r="I365" s="3">
        <v>414</v>
      </c>
      <c r="K365" s="3" t="s">
        <v>25</v>
      </c>
      <c r="M365" s="3">
        <v>25</v>
      </c>
    </row>
    <row r="366" customHeight="1" spans="1:13">
      <c r="A366" s="3" t="s">
        <v>2854</v>
      </c>
      <c r="D366" s="163"/>
      <c r="E366" s="91" t="s">
        <v>258</v>
      </c>
      <c r="F366" s="3">
        <v>1990</v>
      </c>
      <c r="G366" s="3" t="s">
        <v>62</v>
      </c>
      <c r="H366" s="3" t="s">
        <v>91</v>
      </c>
      <c r="I366" s="3">
        <v>414</v>
      </c>
      <c r="J366" s="3" t="s">
        <v>246</v>
      </c>
      <c r="K366" s="3" t="s">
        <v>25</v>
      </c>
      <c r="M366" s="3">
        <v>25</v>
      </c>
    </row>
    <row r="367" customHeight="1" spans="1:13">
      <c r="A367" s="3" t="s">
        <v>2854</v>
      </c>
      <c r="D367" s="163"/>
      <c r="E367" s="91" t="s">
        <v>259</v>
      </c>
      <c r="F367" s="3">
        <v>1990</v>
      </c>
      <c r="G367" s="3" t="s">
        <v>62</v>
      </c>
      <c r="H367" s="3" t="s">
        <v>91</v>
      </c>
      <c r="I367" s="3">
        <v>414</v>
      </c>
      <c r="J367" s="3" t="s">
        <v>246</v>
      </c>
      <c r="K367" s="3" t="s">
        <v>25</v>
      </c>
      <c r="M367" s="3">
        <v>25</v>
      </c>
    </row>
    <row r="368" customHeight="1" spans="1:13">
      <c r="A368" s="3" t="s">
        <v>2854</v>
      </c>
      <c r="D368" s="163"/>
      <c r="E368" s="91" t="s">
        <v>260</v>
      </c>
      <c r="F368" s="3">
        <v>1990</v>
      </c>
      <c r="G368" s="3" t="s">
        <v>62</v>
      </c>
      <c r="H368" s="3" t="s">
        <v>91</v>
      </c>
      <c r="I368" s="3">
        <v>414</v>
      </c>
      <c r="J368" s="3" t="s">
        <v>246</v>
      </c>
      <c r="K368" s="3" t="s">
        <v>25</v>
      </c>
      <c r="M368" s="3">
        <v>25</v>
      </c>
    </row>
    <row r="369" customHeight="1" spans="1:13">
      <c r="A369" s="3" t="s">
        <v>2854</v>
      </c>
      <c r="D369" s="163"/>
      <c r="E369" s="91" t="s">
        <v>261</v>
      </c>
      <c r="F369" s="3">
        <v>1990</v>
      </c>
      <c r="G369" s="3" t="s">
        <v>62</v>
      </c>
      <c r="H369" s="3" t="s">
        <v>91</v>
      </c>
      <c r="I369" s="3">
        <v>414</v>
      </c>
      <c r="J369" s="3" t="s">
        <v>246</v>
      </c>
      <c r="K369" s="3" t="s">
        <v>25</v>
      </c>
      <c r="M369" s="3">
        <v>25</v>
      </c>
    </row>
    <row r="370" customHeight="1" spans="1:13">
      <c r="A370" s="3" t="s">
        <v>2854</v>
      </c>
      <c r="D370" s="163"/>
      <c r="E370" s="91" t="s">
        <v>262</v>
      </c>
      <c r="F370" s="3">
        <v>1990</v>
      </c>
      <c r="G370" s="3" t="s">
        <v>62</v>
      </c>
      <c r="H370" s="3" t="s">
        <v>91</v>
      </c>
      <c r="I370" s="3">
        <v>414</v>
      </c>
      <c r="J370" s="3" t="s">
        <v>246</v>
      </c>
      <c r="K370" s="3" t="s">
        <v>25</v>
      </c>
      <c r="M370" s="3">
        <v>25</v>
      </c>
    </row>
    <row r="371" customHeight="1" spans="1:13">
      <c r="A371" s="3" t="s">
        <v>2854</v>
      </c>
      <c r="D371" s="163"/>
      <c r="E371" s="91" t="s">
        <v>263</v>
      </c>
      <c r="F371" s="3">
        <v>1990</v>
      </c>
      <c r="G371" s="3" t="s">
        <v>62</v>
      </c>
      <c r="H371" s="3" t="s">
        <v>91</v>
      </c>
      <c r="I371" s="3">
        <v>414</v>
      </c>
      <c r="J371" s="3" t="s">
        <v>246</v>
      </c>
      <c r="K371" s="3" t="s">
        <v>25</v>
      </c>
      <c r="M371" s="3">
        <v>25</v>
      </c>
    </row>
    <row r="372" customHeight="1" spans="1:13">
      <c r="A372" s="3" t="s">
        <v>2854</v>
      </c>
      <c r="D372" s="163"/>
      <c r="E372" s="91" t="s">
        <v>264</v>
      </c>
      <c r="F372" s="3">
        <v>1990</v>
      </c>
      <c r="G372" s="3" t="s">
        <v>62</v>
      </c>
      <c r="H372" s="3" t="s">
        <v>91</v>
      </c>
      <c r="I372" s="3">
        <v>414</v>
      </c>
      <c r="J372" s="3" t="s">
        <v>246</v>
      </c>
      <c r="K372" s="3" t="s">
        <v>25</v>
      </c>
      <c r="M372" s="3">
        <v>25</v>
      </c>
    </row>
    <row r="373" customHeight="1" spans="1:13">
      <c r="A373" s="3" t="s">
        <v>2854</v>
      </c>
      <c r="D373" s="163"/>
      <c r="E373" s="91" t="s">
        <v>265</v>
      </c>
      <c r="F373" s="3">
        <v>1989</v>
      </c>
      <c r="G373" s="3" t="s">
        <v>266</v>
      </c>
      <c r="H373" s="3" t="s">
        <v>193</v>
      </c>
      <c r="I373" s="3" t="s">
        <v>267</v>
      </c>
      <c r="J373" s="3" t="s">
        <v>105</v>
      </c>
      <c r="K373" s="3" t="s">
        <v>25</v>
      </c>
      <c r="M373" s="3">
        <v>25</v>
      </c>
    </row>
    <row r="374" customHeight="1" spans="1:13">
      <c r="A374" s="3" t="s">
        <v>2854</v>
      </c>
      <c r="D374" s="163"/>
      <c r="E374" s="91" t="s">
        <v>268</v>
      </c>
      <c r="F374" s="3">
        <v>1989</v>
      </c>
      <c r="G374" s="3" t="s">
        <v>266</v>
      </c>
      <c r="H374" s="3" t="s">
        <v>193</v>
      </c>
      <c r="I374" s="3" t="s">
        <v>267</v>
      </c>
      <c r="J374" s="3" t="s">
        <v>105</v>
      </c>
      <c r="K374" s="3" t="s">
        <v>25</v>
      </c>
      <c r="M374" s="3">
        <v>25</v>
      </c>
    </row>
    <row r="375" customHeight="1" spans="1:13">
      <c r="A375" s="3" t="s">
        <v>2854</v>
      </c>
      <c r="D375" s="163"/>
      <c r="E375" s="91" t="s">
        <v>269</v>
      </c>
      <c r="F375" s="3">
        <v>1989</v>
      </c>
      <c r="G375" s="3" t="s">
        <v>266</v>
      </c>
      <c r="H375" s="3" t="s">
        <v>193</v>
      </c>
      <c r="I375" s="3" t="s">
        <v>267</v>
      </c>
      <c r="J375" s="3" t="s">
        <v>105</v>
      </c>
      <c r="K375" s="3" t="s">
        <v>25</v>
      </c>
      <c r="M375" s="3">
        <v>25</v>
      </c>
    </row>
    <row r="376" customHeight="1" spans="1:13">
      <c r="A376" s="3" t="s">
        <v>2854</v>
      </c>
      <c r="D376" s="163"/>
      <c r="E376" s="91" t="s">
        <v>270</v>
      </c>
      <c r="F376" s="3">
        <v>2020</v>
      </c>
      <c r="G376" s="3" t="s">
        <v>57</v>
      </c>
      <c r="H376" s="3" t="s">
        <v>46</v>
      </c>
      <c r="I376" s="3">
        <v>229</v>
      </c>
      <c r="J376" s="3" t="s">
        <v>271</v>
      </c>
      <c r="K376" s="3" t="s">
        <v>30</v>
      </c>
      <c r="M376" s="3">
        <v>25</v>
      </c>
    </row>
    <row r="377" customHeight="1" spans="1:13">
      <c r="A377" s="3" t="s">
        <v>2854</v>
      </c>
      <c r="D377" s="163"/>
      <c r="E377" s="91" t="s">
        <v>272</v>
      </c>
      <c r="F377" s="3">
        <v>2020</v>
      </c>
      <c r="G377" s="3" t="s">
        <v>62</v>
      </c>
      <c r="H377" s="3" t="s">
        <v>273</v>
      </c>
      <c r="I377" s="3">
        <v>78</v>
      </c>
      <c r="J377" s="3" t="s">
        <v>105</v>
      </c>
      <c r="K377" s="3" t="s">
        <v>30</v>
      </c>
      <c r="M377" s="3">
        <v>25</v>
      </c>
    </row>
    <row r="378" customHeight="1" spans="1:13">
      <c r="A378" s="3" t="s">
        <v>2854</v>
      </c>
      <c r="D378" s="91" t="s">
        <v>21</v>
      </c>
      <c r="E378" s="91" t="s">
        <v>274</v>
      </c>
      <c r="F378" s="3">
        <v>2011</v>
      </c>
      <c r="G378" s="3" t="s">
        <v>151</v>
      </c>
      <c r="H378" s="3" t="s">
        <v>275</v>
      </c>
      <c r="I378" s="3">
        <v>199</v>
      </c>
      <c r="J378" s="3" t="s">
        <v>276</v>
      </c>
      <c r="K378" s="3" t="s">
        <v>30</v>
      </c>
      <c r="M378" s="3">
        <v>25</v>
      </c>
    </row>
    <row r="379" customHeight="1" spans="1:13">
      <c r="A379" s="3" t="s">
        <v>2854</v>
      </c>
      <c r="D379" s="91" t="s">
        <v>21</v>
      </c>
      <c r="E379" s="91" t="s">
        <v>277</v>
      </c>
      <c r="F379" s="3">
        <v>2011</v>
      </c>
      <c r="G379" s="3" t="s">
        <v>151</v>
      </c>
      <c r="H379" s="3" t="s">
        <v>275</v>
      </c>
      <c r="I379" s="3">
        <v>199</v>
      </c>
      <c r="J379" s="3" t="s">
        <v>276</v>
      </c>
      <c r="K379" s="3" t="s">
        <v>30</v>
      </c>
      <c r="M379" s="3">
        <v>25</v>
      </c>
    </row>
    <row r="380" customHeight="1" spans="1:13">
      <c r="A380" s="3" t="s">
        <v>2854</v>
      </c>
      <c r="D380" s="91" t="s">
        <v>21</v>
      </c>
      <c r="E380" s="91" t="s">
        <v>278</v>
      </c>
      <c r="F380" s="3">
        <v>1978</v>
      </c>
      <c r="G380" s="3" t="s">
        <v>62</v>
      </c>
      <c r="H380" s="3" t="s">
        <v>279</v>
      </c>
      <c r="I380" s="3">
        <v>450</v>
      </c>
      <c r="J380" s="3" t="s">
        <v>105</v>
      </c>
      <c r="K380" s="3" t="s">
        <v>72</v>
      </c>
      <c r="M380" s="3">
        <v>25</v>
      </c>
    </row>
    <row r="381" customHeight="1" spans="1:13">
      <c r="A381" s="3" t="s">
        <v>2854</v>
      </c>
      <c r="D381" s="91" t="s">
        <v>21</v>
      </c>
      <c r="E381" s="91" t="s">
        <v>280</v>
      </c>
      <c r="F381" s="3">
        <v>1978</v>
      </c>
      <c r="G381" s="3" t="s">
        <v>62</v>
      </c>
      <c r="H381" s="3" t="s">
        <v>279</v>
      </c>
      <c r="I381" s="3">
        <v>450</v>
      </c>
      <c r="J381" s="3" t="s">
        <v>105</v>
      </c>
      <c r="K381" s="3" t="s">
        <v>72</v>
      </c>
      <c r="M381" s="3">
        <v>25</v>
      </c>
    </row>
    <row r="382" customHeight="1" spans="1:13">
      <c r="A382" s="3" t="s">
        <v>2854</v>
      </c>
      <c r="D382" s="91" t="s">
        <v>21</v>
      </c>
      <c r="E382" s="91" t="s">
        <v>281</v>
      </c>
      <c r="F382" s="3">
        <v>2006</v>
      </c>
      <c r="G382" s="3" t="s">
        <v>151</v>
      </c>
      <c r="H382" s="3" t="s">
        <v>168</v>
      </c>
      <c r="I382" s="3" t="s">
        <v>282</v>
      </c>
      <c r="J382" s="3" t="s">
        <v>283</v>
      </c>
      <c r="K382" s="3" t="s">
        <v>72</v>
      </c>
      <c r="M382" s="3">
        <v>25</v>
      </c>
    </row>
    <row r="383" customHeight="1" spans="1:13">
      <c r="A383" s="3" t="s">
        <v>2854</v>
      </c>
      <c r="D383" s="91" t="s">
        <v>21</v>
      </c>
      <c r="E383" s="91" t="s">
        <v>284</v>
      </c>
      <c r="F383" s="3">
        <v>2011</v>
      </c>
      <c r="G383" s="3" t="s">
        <v>151</v>
      </c>
      <c r="H383" s="3" t="s">
        <v>275</v>
      </c>
      <c r="I383" s="3">
        <v>199</v>
      </c>
      <c r="J383" s="3" t="s">
        <v>154</v>
      </c>
      <c r="K383" s="3" t="s">
        <v>30</v>
      </c>
      <c r="M383" s="3">
        <v>25</v>
      </c>
    </row>
    <row r="384" customHeight="1" spans="1:13">
      <c r="A384" s="3" t="s">
        <v>2854</v>
      </c>
      <c r="D384" s="91" t="s">
        <v>21</v>
      </c>
      <c r="E384" s="91" t="s">
        <v>285</v>
      </c>
      <c r="F384" s="3">
        <v>2011</v>
      </c>
      <c r="G384" s="3" t="s">
        <v>151</v>
      </c>
      <c r="H384" s="3" t="s">
        <v>275</v>
      </c>
      <c r="I384" s="3">
        <v>199</v>
      </c>
      <c r="J384" s="3" t="s">
        <v>154</v>
      </c>
      <c r="K384" s="3" t="s">
        <v>30</v>
      </c>
      <c r="M384" s="3">
        <v>25</v>
      </c>
    </row>
    <row r="385" customHeight="1" spans="1:13">
      <c r="A385" s="3" t="s">
        <v>2854</v>
      </c>
      <c r="D385" s="91" t="s">
        <v>21</v>
      </c>
      <c r="E385" s="91" t="s">
        <v>286</v>
      </c>
      <c r="F385" s="3">
        <v>1994</v>
      </c>
      <c r="G385" s="3" t="s">
        <v>287</v>
      </c>
      <c r="H385" s="3" t="s">
        <v>288</v>
      </c>
      <c r="I385" s="3">
        <v>633</v>
      </c>
      <c r="J385" s="3" t="s">
        <v>289</v>
      </c>
      <c r="K385" s="3" t="s">
        <v>72</v>
      </c>
      <c r="M385" s="3">
        <v>25</v>
      </c>
    </row>
    <row r="386" customHeight="1" spans="1:13">
      <c r="A386" s="3" t="s">
        <v>2854</v>
      </c>
      <c r="D386" s="91" t="s">
        <v>21</v>
      </c>
      <c r="E386" s="91" t="s">
        <v>290</v>
      </c>
      <c r="F386" s="3">
        <v>1994</v>
      </c>
      <c r="G386" s="3" t="s">
        <v>287</v>
      </c>
      <c r="H386" s="3" t="s">
        <v>288</v>
      </c>
      <c r="I386" s="3">
        <v>633</v>
      </c>
      <c r="J386" s="3" t="s">
        <v>289</v>
      </c>
      <c r="K386" s="3" t="s">
        <v>72</v>
      </c>
      <c r="M386" s="3">
        <v>25</v>
      </c>
    </row>
    <row r="387" customHeight="1" spans="1:13">
      <c r="A387" s="3" t="s">
        <v>2854</v>
      </c>
      <c r="D387" s="163"/>
      <c r="E387" s="91" t="s">
        <v>291</v>
      </c>
      <c r="F387" s="3">
        <v>1987</v>
      </c>
      <c r="G387" s="3" t="s">
        <v>62</v>
      </c>
      <c r="H387" s="3" t="s">
        <v>120</v>
      </c>
      <c r="I387" s="3">
        <v>320</v>
      </c>
      <c r="J387" s="3" t="s">
        <v>105</v>
      </c>
      <c r="K387" s="3" t="s">
        <v>25</v>
      </c>
      <c r="M387" s="3">
        <v>25</v>
      </c>
    </row>
    <row r="388" customHeight="1" spans="1:13">
      <c r="A388" s="162" t="e">
        <f t="shared" ref="A388:A393" si="13">A387+1</f>
        <v>#VALUE!</v>
      </c>
      <c r="B388" s="3"/>
      <c r="C388" s="3"/>
      <c r="D388" s="91" t="s">
        <v>21</v>
      </c>
      <c r="E388" s="91" t="s">
        <v>292</v>
      </c>
      <c r="F388" s="3">
        <v>2019</v>
      </c>
      <c r="G388" s="3" t="s">
        <v>39</v>
      </c>
      <c r="H388" s="3" t="s">
        <v>36</v>
      </c>
      <c r="I388" s="3" t="s">
        <v>293</v>
      </c>
      <c r="J388" s="3" t="s">
        <v>294</v>
      </c>
      <c r="K388" s="3" t="s">
        <v>25</v>
      </c>
      <c r="M388" s="3">
        <v>30</v>
      </c>
    </row>
    <row r="389" customHeight="1" spans="1:13">
      <c r="A389" s="162" t="e">
        <f t="shared" si="13"/>
        <v>#VALUE!</v>
      </c>
      <c r="B389" s="3"/>
      <c r="C389" s="3"/>
      <c r="D389" s="91" t="s">
        <v>21</v>
      </c>
      <c r="E389" s="91" t="s">
        <v>295</v>
      </c>
      <c r="F389" s="3">
        <v>2019</v>
      </c>
      <c r="G389" s="3" t="s">
        <v>296</v>
      </c>
      <c r="H389" s="3" t="s">
        <v>297</v>
      </c>
      <c r="I389" s="3">
        <v>25</v>
      </c>
      <c r="J389" s="3" t="s">
        <v>298</v>
      </c>
      <c r="K389" s="3" t="s">
        <v>30</v>
      </c>
      <c r="M389" s="3">
        <v>30</v>
      </c>
    </row>
    <row r="390" customHeight="1" spans="1:13">
      <c r="A390" s="162" t="e">
        <f t="shared" si="13"/>
        <v>#VALUE!</v>
      </c>
      <c r="B390" s="3"/>
      <c r="C390" s="3"/>
      <c r="D390" s="91" t="s">
        <v>21</v>
      </c>
      <c r="E390" s="91" t="s">
        <v>299</v>
      </c>
      <c r="F390" s="3">
        <v>2020</v>
      </c>
      <c r="G390" s="3" t="s">
        <v>151</v>
      </c>
      <c r="H390" s="3" t="s">
        <v>46</v>
      </c>
      <c r="I390" s="3">
        <v>11</v>
      </c>
      <c r="K390" s="3" t="s">
        <v>30</v>
      </c>
      <c r="M390" s="3">
        <v>30</v>
      </c>
    </row>
    <row r="391" customHeight="1" spans="1:13">
      <c r="A391" s="162" t="e">
        <f t="shared" si="13"/>
        <v>#VALUE!</v>
      </c>
      <c r="B391" s="3"/>
      <c r="C391" s="3"/>
      <c r="D391" s="91" t="s">
        <v>21</v>
      </c>
      <c r="E391" s="91" t="s">
        <v>300</v>
      </c>
      <c r="F391" s="3">
        <v>2020</v>
      </c>
      <c r="G391" s="3" t="s">
        <v>151</v>
      </c>
      <c r="H391" s="3" t="s">
        <v>46</v>
      </c>
      <c r="I391" s="3">
        <v>11</v>
      </c>
      <c r="K391" s="3" t="s">
        <v>30</v>
      </c>
      <c r="M391" s="3">
        <v>30</v>
      </c>
    </row>
    <row r="392" customHeight="1" spans="1:13">
      <c r="A392" s="162" t="e">
        <f t="shared" si="13"/>
        <v>#VALUE!</v>
      </c>
      <c r="B392" s="3"/>
      <c r="C392" s="3"/>
      <c r="D392" s="91" t="s">
        <v>21</v>
      </c>
      <c r="E392" s="91" t="s">
        <v>301</v>
      </c>
      <c r="F392" s="3">
        <v>2020</v>
      </c>
      <c r="G392" s="3" t="s">
        <v>151</v>
      </c>
      <c r="H392" s="3" t="s">
        <v>46</v>
      </c>
      <c r="I392" s="3">
        <v>11</v>
      </c>
      <c r="K392" s="3" t="s">
        <v>30</v>
      </c>
      <c r="M392" s="3">
        <v>30</v>
      </c>
    </row>
    <row r="393" customHeight="1" spans="1:13">
      <c r="A393" s="162" t="e">
        <f t="shared" si="13"/>
        <v>#VALUE!</v>
      </c>
      <c r="B393" s="3"/>
      <c r="C393" s="3"/>
      <c r="D393" s="91" t="s">
        <v>21</v>
      </c>
      <c r="E393" s="91" t="s">
        <v>302</v>
      </c>
      <c r="F393" s="3">
        <v>2020</v>
      </c>
      <c r="G393" s="3" t="s">
        <v>303</v>
      </c>
      <c r="H393" s="3" t="s">
        <v>49</v>
      </c>
      <c r="I393" s="3">
        <v>112</v>
      </c>
      <c r="K393" s="3" t="s">
        <v>30</v>
      </c>
      <c r="M393" s="3">
        <v>30</v>
      </c>
    </row>
    <row r="394" customHeight="1" spans="1:13">
      <c r="A394" s="162" t="e">
        <f>'Drop 1 Football'!A573+1</f>
        <v>#VALUE!</v>
      </c>
      <c r="B394" s="143"/>
      <c r="C394" s="143"/>
      <c r="D394" s="144" t="s">
        <v>21</v>
      </c>
      <c r="E394" s="144" t="s">
        <v>304</v>
      </c>
      <c r="F394" s="239">
        <v>2020</v>
      </c>
      <c r="G394" s="240" t="s">
        <v>305</v>
      </c>
      <c r="H394" s="240" t="s">
        <v>24</v>
      </c>
      <c r="I394" s="240">
        <v>62</v>
      </c>
      <c r="J394" s="239"/>
      <c r="K394" s="140" t="s">
        <v>30</v>
      </c>
      <c r="M394" s="3">
        <v>30</v>
      </c>
    </row>
    <row r="395" customHeight="1" spans="1:13">
      <c r="A395" s="162" t="e">
        <f>'Drop 1 BBALL'!A394+1</f>
        <v>#VALUE!</v>
      </c>
      <c r="D395" s="91" t="s">
        <v>21</v>
      </c>
      <c r="E395" s="91" t="s">
        <v>306</v>
      </c>
      <c r="F395" s="3">
        <v>2019</v>
      </c>
      <c r="G395" s="3" t="s">
        <v>23</v>
      </c>
      <c r="H395" s="3" t="s">
        <v>70</v>
      </c>
      <c r="I395" s="3">
        <v>54</v>
      </c>
      <c r="J395" s="3" t="s">
        <v>71</v>
      </c>
      <c r="K395" s="3" t="s">
        <v>25</v>
      </c>
      <c r="M395" s="3">
        <v>30</v>
      </c>
    </row>
    <row r="396" customHeight="1" spans="1:13">
      <c r="A396" s="162" t="e">
        <f t="shared" ref="A396:A403" si="14">A395+1</f>
        <v>#VALUE!</v>
      </c>
      <c r="D396" s="91" t="s">
        <v>21</v>
      </c>
      <c r="E396" s="91" t="s">
        <v>307</v>
      </c>
      <c r="F396" s="3">
        <v>2019</v>
      </c>
      <c r="G396" s="3" t="s">
        <v>23</v>
      </c>
      <c r="H396" s="3" t="s">
        <v>70</v>
      </c>
      <c r="I396" s="3">
        <v>54</v>
      </c>
      <c r="J396" s="3" t="s">
        <v>71</v>
      </c>
      <c r="K396" s="3" t="s">
        <v>25</v>
      </c>
      <c r="M396" s="3">
        <v>30</v>
      </c>
    </row>
    <row r="397" customHeight="1" spans="1:13">
      <c r="A397" s="162" t="e">
        <f t="shared" si="14"/>
        <v>#VALUE!</v>
      </c>
      <c r="D397" s="91" t="s">
        <v>21</v>
      </c>
      <c r="E397" s="91" t="s">
        <v>308</v>
      </c>
      <c r="F397" s="3">
        <v>2019</v>
      </c>
      <c r="G397" s="3" t="s">
        <v>23</v>
      </c>
      <c r="H397" s="3" t="s">
        <v>70</v>
      </c>
      <c r="I397" s="3">
        <v>54</v>
      </c>
      <c r="J397" s="3" t="s">
        <v>71</v>
      </c>
      <c r="K397" s="3" t="s">
        <v>25</v>
      </c>
      <c r="M397" s="3">
        <v>30</v>
      </c>
    </row>
    <row r="398" customHeight="1" spans="1:13">
      <c r="A398" s="162" t="e">
        <f t="shared" si="14"/>
        <v>#VALUE!</v>
      </c>
      <c r="D398" s="91" t="s">
        <v>21</v>
      </c>
      <c r="E398" s="91" t="s">
        <v>309</v>
      </c>
      <c r="F398" s="3">
        <v>2019</v>
      </c>
      <c r="G398" s="3" t="s">
        <v>23</v>
      </c>
      <c r="H398" s="3" t="s">
        <v>70</v>
      </c>
      <c r="I398" s="3">
        <v>54</v>
      </c>
      <c r="J398" s="3" t="s">
        <v>71</v>
      </c>
      <c r="K398" s="3" t="s">
        <v>25</v>
      </c>
      <c r="M398" s="3">
        <v>30</v>
      </c>
    </row>
    <row r="399" customHeight="1" spans="1:13">
      <c r="A399" s="162" t="e">
        <f t="shared" si="14"/>
        <v>#VALUE!</v>
      </c>
      <c r="D399" s="91" t="s">
        <v>21</v>
      </c>
      <c r="E399" s="91" t="s">
        <v>310</v>
      </c>
      <c r="F399" s="3">
        <v>2015</v>
      </c>
      <c r="G399" s="3" t="s">
        <v>75</v>
      </c>
      <c r="H399" s="3" t="s">
        <v>311</v>
      </c>
      <c r="I399" s="3" t="s">
        <v>312</v>
      </c>
      <c r="J399" s="3" t="s">
        <v>313</v>
      </c>
      <c r="K399" s="3" t="s">
        <v>25</v>
      </c>
      <c r="M399" s="3">
        <v>30</v>
      </c>
    </row>
    <row r="400" customHeight="1" spans="1:13">
      <c r="A400" s="162" t="e">
        <f t="shared" si="14"/>
        <v>#VALUE!</v>
      </c>
      <c r="D400" s="91" t="s">
        <v>21</v>
      </c>
      <c r="E400" s="91" t="s">
        <v>314</v>
      </c>
      <c r="F400" s="3">
        <v>2015</v>
      </c>
      <c r="G400" s="3" t="s">
        <v>75</v>
      </c>
      <c r="H400" s="3" t="s">
        <v>311</v>
      </c>
      <c r="I400" s="3" t="s">
        <v>312</v>
      </c>
      <c r="J400" s="3" t="s">
        <v>313</v>
      </c>
      <c r="K400" s="3" t="s">
        <v>25</v>
      </c>
      <c r="M400" s="3">
        <v>30</v>
      </c>
    </row>
    <row r="401" customHeight="1" spans="1:13">
      <c r="A401" s="162" t="e">
        <f t="shared" si="14"/>
        <v>#VALUE!</v>
      </c>
      <c r="D401" s="91" t="s">
        <v>21</v>
      </c>
      <c r="E401" s="91" t="s">
        <v>315</v>
      </c>
      <c r="F401" s="3">
        <v>2015</v>
      </c>
      <c r="G401" s="3" t="s">
        <v>75</v>
      </c>
      <c r="H401" s="3" t="s">
        <v>311</v>
      </c>
      <c r="I401" s="3" t="s">
        <v>312</v>
      </c>
      <c r="J401" s="3" t="s">
        <v>313</v>
      </c>
      <c r="K401" s="3" t="s">
        <v>25</v>
      </c>
      <c r="M401" s="3">
        <v>30</v>
      </c>
    </row>
    <row r="402" customHeight="1" spans="1:13">
      <c r="A402" s="6" t="e">
        <f t="shared" si="14"/>
        <v>#VALUE!</v>
      </c>
      <c r="D402" s="91" t="s">
        <v>21</v>
      </c>
      <c r="E402" s="91" t="s">
        <v>316</v>
      </c>
      <c r="F402" s="3">
        <v>2020</v>
      </c>
      <c r="G402" s="3" t="s">
        <v>39</v>
      </c>
      <c r="H402" s="3" t="s">
        <v>19</v>
      </c>
      <c r="I402" s="3" t="s">
        <v>203</v>
      </c>
      <c r="J402" s="3" t="s">
        <v>317</v>
      </c>
      <c r="K402" s="3" t="s">
        <v>30</v>
      </c>
      <c r="M402" s="3">
        <v>30</v>
      </c>
    </row>
    <row r="403" customHeight="1" spans="1:13">
      <c r="A403" s="6" t="e">
        <f t="shared" si="14"/>
        <v>#VALUE!</v>
      </c>
      <c r="D403" s="91" t="s">
        <v>21</v>
      </c>
      <c r="E403" s="91" t="s">
        <v>318</v>
      </c>
      <c r="F403" s="3">
        <v>2018</v>
      </c>
      <c r="G403" s="3" t="s">
        <v>319</v>
      </c>
      <c r="H403" s="3" t="s">
        <v>43</v>
      </c>
      <c r="I403" s="3"/>
      <c r="J403" s="3">
        <v>63</v>
      </c>
      <c r="K403" s="3" t="s">
        <v>25</v>
      </c>
      <c r="M403" s="3">
        <v>30</v>
      </c>
    </row>
    <row r="404" customHeight="1" spans="1:13">
      <c r="A404" s="3">
        <v>11758</v>
      </c>
      <c r="D404" s="91" t="s">
        <v>21</v>
      </c>
      <c r="E404" s="91" t="s">
        <v>320</v>
      </c>
      <c r="F404" s="3">
        <v>2020</v>
      </c>
      <c r="G404" s="3" t="s">
        <v>83</v>
      </c>
      <c r="H404" s="3" t="s">
        <v>84</v>
      </c>
      <c r="I404" s="3"/>
      <c r="J404" s="3" t="s">
        <v>85</v>
      </c>
      <c r="K404" s="3" t="s">
        <v>25</v>
      </c>
      <c r="M404" s="3">
        <v>30</v>
      </c>
    </row>
    <row r="405" customHeight="1" spans="1:13">
      <c r="A405" s="3">
        <v>11761</v>
      </c>
      <c r="D405" s="91" t="s">
        <v>21</v>
      </c>
      <c r="E405" s="91" t="s">
        <v>321</v>
      </c>
      <c r="F405" s="3">
        <v>2018</v>
      </c>
      <c r="G405" s="3" t="s">
        <v>322</v>
      </c>
      <c r="H405" s="3" t="s">
        <v>323</v>
      </c>
      <c r="I405" s="3" t="s">
        <v>324</v>
      </c>
      <c r="J405" s="3">
        <v>75</v>
      </c>
      <c r="K405" s="3" t="s">
        <v>25</v>
      </c>
      <c r="M405" s="3">
        <v>30</v>
      </c>
    </row>
    <row r="406" customHeight="1" spans="1:13">
      <c r="A406" s="3">
        <v>11762</v>
      </c>
      <c r="D406" s="91" t="s">
        <v>21</v>
      </c>
      <c r="E406" s="91" t="s">
        <v>325</v>
      </c>
      <c r="F406" s="3">
        <v>2018</v>
      </c>
      <c r="G406" s="3" t="s">
        <v>151</v>
      </c>
      <c r="H406" s="3" t="s">
        <v>43</v>
      </c>
      <c r="I406" s="3"/>
      <c r="J406" s="3">
        <v>40</v>
      </c>
      <c r="K406" s="3" t="s">
        <v>25</v>
      </c>
      <c r="M406" s="3">
        <v>30</v>
      </c>
    </row>
    <row r="407" customHeight="1" spans="1:13">
      <c r="A407" s="3">
        <v>11891</v>
      </c>
      <c r="D407" s="91" t="s">
        <v>21</v>
      </c>
      <c r="E407" s="91" t="s">
        <v>326</v>
      </c>
      <c r="F407" s="3">
        <v>1989</v>
      </c>
      <c r="G407" s="3" t="s">
        <v>102</v>
      </c>
      <c r="H407" s="3" t="s">
        <v>103</v>
      </c>
      <c r="I407" s="3"/>
      <c r="J407" s="3">
        <v>548</v>
      </c>
      <c r="K407" s="3" t="s">
        <v>25</v>
      </c>
      <c r="M407" s="3">
        <v>30</v>
      </c>
    </row>
    <row r="408" customHeight="1" spans="1:13">
      <c r="A408" s="3">
        <v>11892</v>
      </c>
      <c r="D408" s="91" t="s">
        <v>21</v>
      </c>
      <c r="E408" s="91" t="s">
        <v>327</v>
      </c>
      <c r="F408" s="3">
        <v>1989</v>
      </c>
      <c r="G408" s="3" t="s">
        <v>102</v>
      </c>
      <c r="H408" s="3" t="s">
        <v>103</v>
      </c>
      <c r="I408" s="3"/>
      <c r="J408" s="3">
        <v>548</v>
      </c>
      <c r="K408" s="3" t="s">
        <v>25</v>
      </c>
      <c r="M408" s="3">
        <v>30</v>
      </c>
    </row>
    <row r="409" customHeight="1" spans="1:13">
      <c r="A409" s="3">
        <v>11893</v>
      </c>
      <c r="D409" s="91" t="s">
        <v>21</v>
      </c>
      <c r="E409" s="91" t="s">
        <v>328</v>
      </c>
      <c r="F409" s="3">
        <v>1989</v>
      </c>
      <c r="G409" s="3" t="s">
        <v>102</v>
      </c>
      <c r="H409" s="3" t="s">
        <v>103</v>
      </c>
      <c r="I409" s="3"/>
      <c r="J409" s="3">
        <v>548</v>
      </c>
      <c r="K409" s="3" t="s">
        <v>25</v>
      </c>
      <c r="M409" s="3">
        <v>30</v>
      </c>
    </row>
    <row r="410" customHeight="1" spans="1:13">
      <c r="A410" s="3">
        <v>11895</v>
      </c>
      <c r="D410" s="91" t="s">
        <v>21</v>
      </c>
      <c r="E410" s="91" t="s">
        <v>329</v>
      </c>
      <c r="F410" s="3">
        <v>1989</v>
      </c>
      <c r="G410" s="3" t="s">
        <v>330</v>
      </c>
      <c r="H410" s="3" t="s">
        <v>103</v>
      </c>
      <c r="I410" s="3"/>
      <c r="J410" s="3" t="s">
        <v>331</v>
      </c>
      <c r="K410" s="3" t="s">
        <v>25</v>
      </c>
      <c r="M410" s="3">
        <v>30</v>
      </c>
    </row>
    <row r="411" customHeight="1" spans="1:13">
      <c r="A411" s="3">
        <v>11953</v>
      </c>
      <c r="D411" s="91" t="s">
        <v>21</v>
      </c>
      <c r="E411" s="91" t="s">
        <v>332</v>
      </c>
      <c r="F411" s="3">
        <v>1987</v>
      </c>
      <c r="G411" s="3" t="s">
        <v>62</v>
      </c>
      <c r="H411" s="3" t="s">
        <v>120</v>
      </c>
      <c r="J411" s="3">
        <v>320</v>
      </c>
      <c r="K411" s="3" t="s">
        <v>25</v>
      </c>
      <c r="M411" s="3">
        <v>30</v>
      </c>
    </row>
    <row r="412" customHeight="1" spans="1:13">
      <c r="A412" s="3" t="e">
        <f>'Drop 1 Football'!A681+1</f>
        <v>#VALUE!</v>
      </c>
      <c r="D412" s="91" t="s">
        <v>21</v>
      </c>
      <c r="E412" s="91" t="s">
        <v>333</v>
      </c>
      <c r="F412" s="3">
        <v>1989</v>
      </c>
      <c r="G412" s="3" t="s">
        <v>102</v>
      </c>
      <c r="H412" s="3" t="s">
        <v>193</v>
      </c>
      <c r="I412" s="3">
        <v>548</v>
      </c>
      <c r="J412" s="3" t="s">
        <v>105</v>
      </c>
      <c r="K412" s="3" t="s">
        <v>25</v>
      </c>
      <c r="M412" s="3">
        <v>30</v>
      </c>
    </row>
    <row r="413" customHeight="1" spans="1:13">
      <c r="A413" s="3" t="e">
        <f t="shared" ref="A413:A428" si="15">A412+1</f>
        <v>#VALUE!</v>
      </c>
      <c r="D413" s="91" t="s">
        <v>21</v>
      </c>
      <c r="E413" s="91" t="s">
        <v>334</v>
      </c>
      <c r="F413" s="3">
        <v>1989</v>
      </c>
      <c r="G413" s="3" t="s">
        <v>102</v>
      </c>
      <c r="H413" s="3" t="s">
        <v>193</v>
      </c>
      <c r="I413" s="3">
        <v>548</v>
      </c>
      <c r="J413" s="3" t="s">
        <v>105</v>
      </c>
      <c r="K413" s="3" t="s">
        <v>25</v>
      </c>
      <c r="M413" s="3">
        <v>30</v>
      </c>
    </row>
    <row r="414" customHeight="1" spans="1:13">
      <c r="A414" s="3" t="e">
        <f t="shared" si="15"/>
        <v>#VALUE!</v>
      </c>
      <c r="D414" s="91" t="s">
        <v>21</v>
      </c>
      <c r="E414" s="91" t="s">
        <v>335</v>
      </c>
      <c r="F414" s="3">
        <v>1989</v>
      </c>
      <c r="G414" s="3" t="s">
        <v>102</v>
      </c>
      <c r="H414" s="3" t="s">
        <v>193</v>
      </c>
      <c r="I414" s="3">
        <v>548</v>
      </c>
      <c r="J414" s="3" t="s">
        <v>105</v>
      </c>
      <c r="K414" s="3" t="s">
        <v>25</v>
      </c>
      <c r="M414" s="3">
        <v>30</v>
      </c>
    </row>
    <row r="415" customHeight="1" spans="1:13">
      <c r="A415" s="3" t="e">
        <f t="shared" si="15"/>
        <v>#VALUE!</v>
      </c>
      <c r="D415" s="91" t="s">
        <v>21</v>
      </c>
      <c r="E415" s="91" t="s">
        <v>336</v>
      </c>
      <c r="F415" s="3">
        <v>1989</v>
      </c>
      <c r="G415" s="3" t="s">
        <v>102</v>
      </c>
      <c r="H415" s="3" t="s">
        <v>193</v>
      </c>
      <c r="I415" s="3">
        <v>548</v>
      </c>
      <c r="J415" s="3" t="s">
        <v>105</v>
      </c>
      <c r="K415" s="3" t="s">
        <v>25</v>
      </c>
      <c r="M415" s="3">
        <v>30</v>
      </c>
    </row>
    <row r="416" customHeight="1" spans="1:13">
      <c r="A416" s="3" t="e">
        <f t="shared" si="15"/>
        <v>#VALUE!</v>
      </c>
      <c r="D416" s="91" t="s">
        <v>21</v>
      </c>
      <c r="E416" s="91" t="s">
        <v>337</v>
      </c>
      <c r="F416" s="3">
        <v>1989</v>
      </c>
      <c r="G416" s="3" t="s">
        <v>102</v>
      </c>
      <c r="H416" s="3" t="s">
        <v>193</v>
      </c>
      <c r="I416" s="3">
        <v>548</v>
      </c>
      <c r="J416" s="3" t="s">
        <v>105</v>
      </c>
      <c r="K416" s="3" t="s">
        <v>25</v>
      </c>
      <c r="M416" s="3">
        <v>30</v>
      </c>
    </row>
    <row r="417" customHeight="1" spans="1:13">
      <c r="A417" s="3" t="e">
        <f t="shared" si="15"/>
        <v>#VALUE!</v>
      </c>
      <c r="D417" s="91" t="s">
        <v>21</v>
      </c>
      <c r="E417" s="91" t="s">
        <v>338</v>
      </c>
      <c r="F417" s="3">
        <v>1989</v>
      </c>
      <c r="G417" s="3" t="s">
        <v>102</v>
      </c>
      <c r="H417" s="3" t="s">
        <v>193</v>
      </c>
      <c r="I417" s="3">
        <v>548</v>
      </c>
      <c r="J417" s="3" t="s">
        <v>105</v>
      </c>
      <c r="K417" s="3" t="s">
        <v>25</v>
      </c>
      <c r="M417" s="3">
        <v>30</v>
      </c>
    </row>
    <row r="418" customHeight="1" spans="1:13">
      <c r="A418" s="3" t="e">
        <f t="shared" si="15"/>
        <v>#VALUE!</v>
      </c>
      <c r="D418" s="91" t="s">
        <v>21</v>
      </c>
      <c r="E418" s="91" t="s">
        <v>339</v>
      </c>
      <c r="F418" s="3">
        <v>1989</v>
      </c>
      <c r="G418" s="3" t="s">
        <v>102</v>
      </c>
      <c r="H418" s="3" t="s">
        <v>193</v>
      </c>
      <c r="I418" s="3">
        <v>548</v>
      </c>
      <c r="J418" s="3" t="s">
        <v>105</v>
      </c>
      <c r="K418" s="3" t="s">
        <v>25</v>
      </c>
      <c r="M418" s="3">
        <v>30</v>
      </c>
    </row>
    <row r="419" customHeight="1" spans="1:13">
      <c r="A419" s="3" t="e">
        <f t="shared" si="15"/>
        <v>#VALUE!</v>
      </c>
      <c r="D419" s="91" t="s">
        <v>21</v>
      </c>
      <c r="E419" s="91" t="s">
        <v>340</v>
      </c>
      <c r="F419" s="3">
        <v>1989</v>
      </c>
      <c r="G419" s="3" t="s">
        <v>102</v>
      </c>
      <c r="H419" s="3" t="s">
        <v>193</v>
      </c>
      <c r="I419" s="3">
        <v>548</v>
      </c>
      <c r="J419" s="3" t="s">
        <v>105</v>
      </c>
      <c r="K419" s="3" t="s">
        <v>25</v>
      </c>
      <c r="M419" s="3">
        <v>30</v>
      </c>
    </row>
    <row r="420" customHeight="1" spans="1:13">
      <c r="A420" s="3" t="e">
        <f t="shared" si="15"/>
        <v>#VALUE!</v>
      </c>
      <c r="D420" s="91" t="s">
        <v>21</v>
      </c>
      <c r="E420" s="91" t="s">
        <v>341</v>
      </c>
      <c r="F420" s="3">
        <v>1989</v>
      </c>
      <c r="G420" s="3" t="s">
        <v>102</v>
      </c>
      <c r="H420" s="3" t="s">
        <v>193</v>
      </c>
      <c r="I420" s="3">
        <v>548</v>
      </c>
      <c r="J420" s="3" t="s">
        <v>105</v>
      </c>
      <c r="K420" s="3" t="s">
        <v>25</v>
      </c>
      <c r="M420" s="3">
        <v>30</v>
      </c>
    </row>
    <row r="421" customHeight="1" spans="1:13">
      <c r="A421" s="3" t="e">
        <f t="shared" si="15"/>
        <v>#VALUE!</v>
      </c>
      <c r="D421" s="91" t="s">
        <v>21</v>
      </c>
      <c r="E421" s="91" t="s">
        <v>342</v>
      </c>
      <c r="F421" s="3">
        <v>1989</v>
      </c>
      <c r="G421" s="3" t="s">
        <v>102</v>
      </c>
      <c r="H421" s="3" t="s">
        <v>193</v>
      </c>
      <c r="I421" s="3">
        <v>548</v>
      </c>
      <c r="J421" s="3" t="s">
        <v>105</v>
      </c>
      <c r="K421" s="3" t="s">
        <v>25</v>
      </c>
      <c r="M421" s="3">
        <v>30</v>
      </c>
    </row>
    <row r="422" customHeight="1" spans="1:13">
      <c r="A422" s="3" t="e">
        <f t="shared" si="15"/>
        <v>#VALUE!</v>
      </c>
      <c r="D422" s="91" t="s">
        <v>21</v>
      </c>
      <c r="E422" s="91" t="s">
        <v>343</v>
      </c>
      <c r="F422" s="3">
        <v>1989</v>
      </c>
      <c r="G422" s="3" t="s">
        <v>102</v>
      </c>
      <c r="H422" s="3" t="s">
        <v>193</v>
      </c>
      <c r="I422" s="3">
        <v>548</v>
      </c>
      <c r="J422" s="3" t="s">
        <v>105</v>
      </c>
      <c r="K422" s="3" t="s">
        <v>25</v>
      </c>
      <c r="M422" s="3">
        <v>30</v>
      </c>
    </row>
    <row r="423" customHeight="1" spans="1:13">
      <c r="A423" s="3" t="e">
        <f t="shared" si="15"/>
        <v>#VALUE!</v>
      </c>
      <c r="D423" s="91" t="s">
        <v>21</v>
      </c>
      <c r="E423" s="91" t="s">
        <v>344</v>
      </c>
      <c r="F423" s="3">
        <v>1989</v>
      </c>
      <c r="G423" s="3" t="s">
        <v>102</v>
      </c>
      <c r="H423" s="3" t="s">
        <v>193</v>
      </c>
      <c r="I423" s="3">
        <v>548</v>
      </c>
      <c r="J423" s="3" t="s">
        <v>105</v>
      </c>
      <c r="K423" s="3" t="s">
        <v>25</v>
      </c>
      <c r="M423" s="3">
        <v>30</v>
      </c>
    </row>
    <row r="424" customHeight="1" spans="1:13">
      <c r="A424" s="3" t="e">
        <f t="shared" si="15"/>
        <v>#VALUE!</v>
      </c>
      <c r="D424" s="91" t="s">
        <v>21</v>
      </c>
      <c r="E424" s="91" t="s">
        <v>345</v>
      </c>
      <c r="F424" s="3">
        <v>1989</v>
      </c>
      <c r="G424" s="3" t="s">
        <v>102</v>
      </c>
      <c r="H424" s="3" t="s">
        <v>193</v>
      </c>
      <c r="I424" s="3">
        <v>548</v>
      </c>
      <c r="J424" s="3" t="s">
        <v>105</v>
      </c>
      <c r="K424" s="3" t="s">
        <v>25</v>
      </c>
      <c r="M424" s="3">
        <v>30</v>
      </c>
    </row>
    <row r="425" customHeight="1" spans="1:13">
      <c r="A425" s="3" t="e">
        <f t="shared" si="15"/>
        <v>#VALUE!</v>
      </c>
      <c r="D425" s="91" t="s">
        <v>21</v>
      </c>
      <c r="E425" s="91" t="s">
        <v>346</v>
      </c>
      <c r="F425" s="3">
        <v>1989</v>
      </c>
      <c r="G425" s="3" t="s">
        <v>102</v>
      </c>
      <c r="H425" s="3" t="s">
        <v>193</v>
      </c>
      <c r="I425" s="3">
        <v>548</v>
      </c>
      <c r="J425" s="3" t="s">
        <v>105</v>
      </c>
      <c r="K425" s="3" t="s">
        <v>25</v>
      </c>
      <c r="M425" s="3">
        <v>30</v>
      </c>
    </row>
    <row r="426" customHeight="1" spans="1:13">
      <c r="A426" s="3" t="e">
        <f t="shared" si="15"/>
        <v>#VALUE!</v>
      </c>
      <c r="D426" s="91" t="s">
        <v>21</v>
      </c>
      <c r="E426" s="91" t="s">
        <v>347</v>
      </c>
      <c r="F426" s="3">
        <v>1989</v>
      </c>
      <c r="G426" s="3" t="s">
        <v>102</v>
      </c>
      <c r="H426" s="3" t="s">
        <v>193</v>
      </c>
      <c r="I426" s="3">
        <v>548</v>
      </c>
      <c r="J426" s="3" t="s">
        <v>105</v>
      </c>
      <c r="K426" s="3" t="s">
        <v>25</v>
      </c>
      <c r="M426" s="3">
        <v>30</v>
      </c>
    </row>
    <row r="427" customHeight="1" spans="1:13">
      <c r="A427" s="3" t="e">
        <f t="shared" si="15"/>
        <v>#VALUE!</v>
      </c>
      <c r="D427" s="91" t="s">
        <v>21</v>
      </c>
      <c r="E427" s="91" t="s">
        <v>348</v>
      </c>
      <c r="F427" s="3">
        <v>1989</v>
      </c>
      <c r="G427" s="3" t="s">
        <v>102</v>
      </c>
      <c r="H427" s="3" t="s">
        <v>193</v>
      </c>
      <c r="I427" s="3">
        <v>548</v>
      </c>
      <c r="J427" s="3" t="s">
        <v>105</v>
      </c>
      <c r="K427" s="3" t="s">
        <v>25</v>
      </c>
      <c r="M427" s="3">
        <v>30</v>
      </c>
    </row>
    <row r="428" customHeight="1" spans="1:13">
      <c r="A428" s="3" t="e">
        <f t="shared" si="15"/>
        <v>#VALUE!</v>
      </c>
      <c r="D428" s="91" t="s">
        <v>21</v>
      </c>
      <c r="E428" s="91" t="s">
        <v>349</v>
      </c>
      <c r="F428" s="3">
        <v>1989</v>
      </c>
      <c r="G428" s="3" t="s">
        <v>102</v>
      </c>
      <c r="H428" s="3" t="s">
        <v>193</v>
      </c>
      <c r="I428" s="3">
        <v>548</v>
      </c>
      <c r="J428" s="3" t="s">
        <v>105</v>
      </c>
      <c r="K428" s="3" t="s">
        <v>25</v>
      </c>
      <c r="M428" s="3">
        <v>30</v>
      </c>
    </row>
    <row r="429" customHeight="1" spans="1:13">
      <c r="A429" s="3">
        <v>12283</v>
      </c>
      <c r="D429" s="91" t="s">
        <v>21</v>
      </c>
      <c r="E429" s="91" t="s">
        <v>350</v>
      </c>
      <c r="F429" s="3">
        <v>1989</v>
      </c>
      <c r="G429" s="3" t="s">
        <v>102</v>
      </c>
      <c r="H429" s="3" t="s">
        <v>193</v>
      </c>
      <c r="I429" s="3">
        <v>548</v>
      </c>
      <c r="J429" s="3" t="s">
        <v>105</v>
      </c>
      <c r="K429" s="3" t="s">
        <v>25</v>
      </c>
      <c r="M429" s="3">
        <v>30</v>
      </c>
    </row>
    <row r="430" customHeight="1" spans="1:13">
      <c r="A430" s="3">
        <f t="shared" ref="A430:A433" si="16">A429+1</f>
        <v>12284</v>
      </c>
      <c r="D430" s="91" t="s">
        <v>21</v>
      </c>
      <c r="E430" s="91" t="s">
        <v>351</v>
      </c>
      <c r="F430" s="3">
        <v>1989</v>
      </c>
      <c r="G430" s="3" t="s">
        <v>102</v>
      </c>
      <c r="H430" s="3" t="s">
        <v>193</v>
      </c>
      <c r="I430" s="3">
        <v>548</v>
      </c>
      <c r="J430" s="3" t="s">
        <v>105</v>
      </c>
      <c r="K430" s="3" t="s">
        <v>25</v>
      </c>
      <c r="M430" s="3">
        <v>30</v>
      </c>
    </row>
    <row r="431" customHeight="1" spans="1:13">
      <c r="A431" s="3">
        <f t="shared" si="16"/>
        <v>12285</v>
      </c>
      <c r="D431" s="91" t="s">
        <v>21</v>
      </c>
      <c r="E431" s="91" t="s">
        <v>352</v>
      </c>
      <c r="F431" s="3">
        <v>1989</v>
      </c>
      <c r="G431" s="3" t="s">
        <v>102</v>
      </c>
      <c r="H431" s="3" t="s">
        <v>193</v>
      </c>
      <c r="I431" s="3">
        <v>548</v>
      </c>
      <c r="J431" s="3" t="s">
        <v>105</v>
      </c>
      <c r="K431" s="3" t="s">
        <v>25</v>
      </c>
      <c r="M431" s="3">
        <v>30</v>
      </c>
    </row>
    <row r="432" customHeight="1" spans="1:13">
      <c r="A432" s="3">
        <f t="shared" si="16"/>
        <v>12286</v>
      </c>
      <c r="D432" s="91" t="s">
        <v>21</v>
      </c>
      <c r="E432" s="91" t="s">
        <v>353</v>
      </c>
      <c r="F432" s="3">
        <v>1989</v>
      </c>
      <c r="G432" s="3" t="s">
        <v>102</v>
      </c>
      <c r="H432" s="3" t="s">
        <v>193</v>
      </c>
      <c r="I432" s="3">
        <v>548</v>
      </c>
      <c r="J432" s="3" t="s">
        <v>105</v>
      </c>
      <c r="K432" s="3" t="s">
        <v>25</v>
      </c>
      <c r="M432" s="3">
        <v>30</v>
      </c>
    </row>
    <row r="433" customHeight="1" spans="1:13">
      <c r="A433" s="3">
        <f t="shared" si="16"/>
        <v>12287</v>
      </c>
      <c r="D433" s="91" t="s">
        <v>21</v>
      </c>
      <c r="E433" s="91" t="s">
        <v>354</v>
      </c>
      <c r="F433" s="3">
        <v>1989</v>
      </c>
      <c r="G433" s="3" t="s">
        <v>102</v>
      </c>
      <c r="H433" s="3" t="s">
        <v>193</v>
      </c>
      <c r="I433" s="3">
        <v>548</v>
      </c>
      <c r="J433" s="3" t="s">
        <v>105</v>
      </c>
      <c r="K433" s="3" t="s">
        <v>25</v>
      </c>
      <c r="M433" s="3">
        <v>30</v>
      </c>
    </row>
    <row r="434" customHeight="1" spans="1:13">
      <c r="A434" s="3">
        <v>12290</v>
      </c>
      <c r="D434" s="91" t="s">
        <v>21</v>
      </c>
      <c r="E434" s="91" t="s">
        <v>355</v>
      </c>
      <c r="F434" s="3">
        <v>1989</v>
      </c>
      <c r="G434" s="3" t="s">
        <v>102</v>
      </c>
      <c r="H434" s="3" t="s">
        <v>193</v>
      </c>
      <c r="I434" s="3">
        <v>548</v>
      </c>
      <c r="J434" s="3" t="s">
        <v>105</v>
      </c>
      <c r="K434" s="3" t="s">
        <v>25</v>
      </c>
      <c r="M434" s="3">
        <v>30</v>
      </c>
    </row>
    <row r="435" customHeight="1" spans="1:13">
      <c r="A435" s="3">
        <f t="shared" ref="A435:A439" si="17">A434+1</f>
        <v>12291</v>
      </c>
      <c r="D435" s="91" t="s">
        <v>21</v>
      </c>
      <c r="E435" s="91" t="s">
        <v>356</v>
      </c>
      <c r="F435" s="3">
        <v>1989</v>
      </c>
      <c r="G435" s="3" t="s">
        <v>102</v>
      </c>
      <c r="H435" s="3" t="s">
        <v>193</v>
      </c>
      <c r="I435" s="3">
        <v>548</v>
      </c>
      <c r="J435" s="3" t="s">
        <v>105</v>
      </c>
      <c r="K435" s="3" t="s">
        <v>25</v>
      </c>
      <c r="M435" s="3">
        <v>30</v>
      </c>
    </row>
    <row r="436" customHeight="1" spans="1:13">
      <c r="A436" s="3">
        <f t="shared" si="17"/>
        <v>12292</v>
      </c>
      <c r="D436" s="91" t="s">
        <v>21</v>
      </c>
      <c r="E436" s="91" t="s">
        <v>357</v>
      </c>
      <c r="F436" s="3">
        <v>1989</v>
      </c>
      <c r="G436" s="3" t="s">
        <v>102</v>
      </c>
      <c r="H436" s="3" t="s">
        <v>193</v>
      </c>
      <c r="I436" s="3">
        <v>548</v>
      </c>
      <c r="J436" s="3" t="s">
        <v>105</v>
      </c>
      <c r="K436" s="3" t="s">
        <v>25</v>
      </c>
      <c r="M436" s="3">
        <v>30</v>
      </c>
    </row>
    <row r="437" customHeight="1" spans="1:13">
      <c r="A437" s="3">
        <f t="shared" si="17"/>
        <v>12293</v>
      </c>
      <c r="D437" s="91" t="s">
        <v>21</v>
      </c>
      <c r="E437" s="91" t="s">
        <v>358</v>
      </c>
      <c r="F437" s="3">
        <v>1989</v>
      </c>
      <c r="G437" s="3" t="s">
        <v>102</v>
      </c>
      <c r="H437" s="3" t="s">
        <v>193</v>
      </c>
      <c r="I437" s="3">
        <v>548</v>
      </c>
      <c r="J437" s="3" t="s">
        <v>105</v>
      </c>
      <c r="K437" s="3" t="s">
        <v>25</v>
      </c>
      <c r="M437" s="3">
        <v>30</v>
      </c>
    </row>
    <row r="438" customHeight="1" spans="1:13">
      <c r="A438" s="3">
        <f t="shared" si="17"/>
        <v>12294</v>
      </c>
      <c r="D438" s="91" t="s">
        <v>21</v>
      </c>
      <c r="E438" s="91" t="s">
        <v>359</v>
      </c>
      <c r="F438" s="3">
        <v>1989</v>
      </c>
      <c r="G438" s="3" t="s">
        <v>102</v>
      </c>
      <c r="H438" s="3" t="s">
        <v>193</v>
      </c>
      <c r="I438" s="3">
        <v>548</v>
      </c>
      <c r="J438" s="3" t="s">
        <v>105</v>
      </c>
      <c r="K438" s="3" t="s">
        <v>25</v>
      </c>
      <c r="M438" s="3">
        <v>30</v>
      </c>
    </row>
    <row r="439" customHeight="1" spans="1:13">
      <c r="A439" s="3">
        <f t="shared" si="17"/>
        <v>12295</v>
      </c>
      <c r="D439" s="91" t="s">
        <v>21</v>
      </c>
      <c r="E439" s="91" t="s">
        <v>360</v>
      </c>
      <c r="F439" s="3">
        <v>1989</v>
      </c>
      <c r="G439" s="3" t="s">
        <v>102</v>
      </c>
      <c r="H439" s="3" t="s">
        <v>193</v>
      </c>
      <c r="I439" s="3">
        <v>548</v>
      </c>
      <c r="J439" s="3" t="s">
        <v>105</v>
      </c>
      <c r="K439" s="3" t="s">
        <v>25</v>
      </c>
      <c r="M439" s="3">
        <v>30</v>
      </c>
    </row>
    <row r="440" customHeight="1" spans="1:13">
      <c r="A440" s="3">
        <f>'Drop 1 Football'!A709+1</f>
        <v>12298</v>
      </c>
      <c r="D440" s="91" t="s">
        <v>21</v>
      </c>
      <c r="E440" s="91" t="s">
        <v>361</v>
      </c>
      <c r="F440" s="3">
        <v>1989</v>
      </c>
      <c r="G440" s="3" t="s">
        <v>102</v>
      </c>
      <c r="H440" s="3" t="s">
        <v>193</v>
      </c>
      <c r="I440" s="3">
        <v>548</v>
      </c>
      <c r="J440" s="3" t="s">
        <v>105</v>
      </c>
      <c r="K440" s="3" t="s">
        <v>25</v>
      </c>
      <c r="M440" s="3">
        <v>30</v>
      </c>
    </row>
    <row r="441" customHeight="1" spans="1:13">
      <c r="A441" s="3">
        <f>A440+1</f>
        <v>12299</v>
      </c>
      <c r="D441" s="91" t="s">
        <v>21</v>
      </c>
      <c r="E441" s="91" t="s">
        <v>362</v>
      </c>
      <c r="F441" s="3">
        <v>1989</v>
      </c>
      <c r="G441" s="3" t="s">
        <v>102</v>
      </c>
      <c r="H441" s="3" t="s">
        <v>193</v>
      </c>
      <c r="I441" s="3">
        <v>548</v>
      </c>
      <c r="J441" s="3" t="s">
        <v>105</v>
      </c>
      <c r="K441" s="3" t="s">
        <v>25</v>
      </c>
      <c r="M441" s="3">
        <v>30</v>
      </c>
    </row>
    <row r="442" customHeight="1" spans="1:13">
      <c r="A442" s="3">
        <f>'Drop 1 Football'!A717+1</f>
        <v>12307</v>
      </c>
      <c r="D442" s="91" t="s">
        <v>21</v>
      </c>
      <c r="E442" s="91" t="s">
        <v>363</v>
      </c>
      <c r="F442" s="3">
        <v>1989</v>
      </c>
      <c r="G442" s="3" t="s">
        <v>102</v>
      </c>
      <c r="H442" s="3" t="s">
        <v>193</v>
      </c>
      <c r="I442" s="3">
        <v>548</v>
      </c>
      <c r="J442" s="3" t="s">
        <v>105</v>
      </c>
      <c r="K442" s="3" t="s">
        <v>25</v>
      </c>
      <c r="M442" s="3">
        <v>30</v>
      </c>
    </row>
    <row r="443" customHeight="1" spans="1:13">
      <c r="A443" s="3">
        <f t="shared" ref="A443:A445" si="18">A442+1</f>
        <v>12308</v>
      </c>
      <c r="D443" s="91" t="s">
        <v>21</v>
      </c>
      <c r="E443" s="91" t="s">
        <v>364</v>
      </c>
      <c r="F443" s="3">
        <v>1989</v>
      </c>
      <c r="G443" s="3" t="s">
        <v>102</v>
      </c>
      <c r="H443" s="3" t="s">
        <v>193</v>
      </c>
      <c r="I443" s="3">
        <v>548</v>
      </c>
      <c r="J443" s="3" t="s">
        <v>105</v>
      </c>
      <c r="K443" s="3" t="s">
        <v>25</v>
      </c>
      <c r="M443" s="3">
        <v>30</v>
      </c>
    </row>
    <row r="444" customHeight="1" spans="1:13">
      <c r="A444" s="3">
        <f t="shared" si="18"/>
        <v>12309</v>
      </c>
      <c r="D444" s="91" t="s">
        <v>21</v>
      </c>
      <c r="E444" s="91" t="s">
        <v>365</v>
      </c>
      <c r="F444" s="3">
        <v>1989</v>
      </c>
      <c r="G444" s="3" t="s">
        <v>102</v>
      </c>
      <c r="H444" s="3" t="s">
        <v>193</v>
      </c>
      <c r="I444" s="3">
        <v>548</v>
      </c>
      <c r="J444" s="3" t="s">
        <v>105</v>
      </c>
      <c r="K444" s="3" t="s">
        <v>25</v>
      </c>
      <c r="M444" s="3">
        <v>30</v>
      </c>
    </row>
    <row r="445" customHeight="1" spans="1:13">
      <c r="A445" s="3">
        <f t="shared" si="18"/>
        <v>12310</v>
      </c>
      <c r="D445" s="91" t="s">
        <v>21</v>
      </c>
      <c r="E445" s="91" t="s">
        <v>366</v>
      </c>
      <c r="F445" s="3">
        <v>1989</v>
      </c>
      <c r="G445" s="3" t="s">
        <v>102</v>
      </c>
      <c r="H445" s="3" t="s">
        <v>193</v>
      </c>
      <c r="I445" s="3">
        <v>548</v>
      </c>
      <c r="J445" s="3" t="s">
        <v>105</v>
      </c>
      <c r="K445" s="3" t="s">
        <v>25</v>
      </c>
      <c r="M445" s="3">
        <v>30</v>
      </c>
    </row>
    <row r="446" customHeight="1" spans="1:13">
      <c r="A446" s="3">
        <v>12366</v>
      </c>
      <c r="D446" s="91" t="s">
        <v>21</v>
      </c>
      <c r="E446" s="91" t="s">
        <v>367</v>
      </c>
      <c r="F446" s="3">
        <v>1989</v>
      </c>
      <c r="G446" s="3" t="s">
        <v>102</v>
      </c>
      <c r="H446" s="3" t="s">
        <v>193</v>
      </c>
      <c r="I446" s="3">
        <v>548</v>
      </c>
      <c r="J446" s="3" t="s">
        <v>105</v>
      </c>
      <c r="K446" s="3" t="s">
        <v>25</v>
      </c>
      <c r="M446" s="3">
        <v>30</v>
      </c>
    </row>
    <row r="447" customHeight="1" spans="1:13">
      <c r="A447" s="3">
        <f t="shared" ref="A447:A453" si="19">A446+1</f>
        <v>12367</v>
      </c>
      <c r="D447" s="91" t="s">
        <v>21</v>
      </c>
      <c r="E447" s="91" t="s">
        <v>368</v>
      </c>
      <c r="F447" s="3">
        <v>1989</v>
      </c>
      <c r="G447" s="3" t="s">
        <v>102</v>
      </c>
      <c r="H447" s="3" t="s">
        <v>193</v>
      </c>
      <c r="I447" s="3">
        <v>548</v>
      </c>
      <c r="J447" s="3" t="s">
        <v>105</v>
      </c>
      <c r="K447" s="3" t="s">
        <v>25</v>
      </c>
      <c r="M447" s="3">
        <v>30</v>
      </c>
    </row>
    <row r="448" customHeight="1" spans="1:13">
      <c r="A448" s="3">
        <f t="shared" si="19"/>
        <v>12368</v>
      </c>
      <c r="D448" s="91" t="s">
        <v>21</v>
      </c>
      <c r="E448" s="91" t="s">
        <v>369</v>
      </c>
      <c r="F448" s="3">
        <v>1989</v>
      </c>
      <c r="G448" s="3" t="s">
        <v>102</v>
      </c>
      <c r="H448" s="3" t="s">
        <v>193</v>
      </c>
      <c r="I448" s="3">
        <v>548</v>
      </c>
      <c r="J448" s="3" t="s">
        <v>105</v>
      </c>
      <c r="K448" s="3" t="s">
        <v>25</v>
      </c>
      <c r="M448" s="3">
        <v>30</v>
      </c>
    </row>
    <row r="449" customHeight="1" spans="1:13">
      <c r="A449" s="3">
        <f t="shared" si="19"/>
        <v>12369</v>
      </c>
      <c r="D449" s="91" t="s">
        <v>21</v>
      </c>
      <c r="E449" s="91" t="s">
        <v>370</v>
      </c>
      <c r="F449" s="3">
        <v>1989</v>
      </c>
      <c r="G449" s="3" t="s">
        <v>102</v>
      </c>
      <c r="H449" s="3" t="s">
        <v>193</v>
      </c>
      <c r="I449" s="3">
        <v>548</v>
      </c>
      <c r="J449" s="3" t="s">
        <v>105</v>
      </c>
      <c r="K449" s="3" t="s">
        <v>25</v>
      </c>
      <c r="M449" s="3">
        <v>30</v>
      </c>
    </row>
    <row r="450" customHeight="1" spans="1:13">
      <c r="A450" s="3">
        <f t="shared" si="19"/>
        <v>12370</v>
      </c>
      <c r="D450" s="91" t="s">
        <v>21</v>
      </c>
      <c r="E450" s="91" t="s">
        <v>371</v>
      </c>
      <c r="F450" s="3">
        <v>1989</v>
      </c>
      <c r="G450" s="3" t="s">
        <v>102</v>
      </c>
      <c r="H450" s="3" t="s">
        <v>193</v>
      </c>
      <c r="I450" s="3">
        <v>548</v>
      </c>
      <c r="J450" s="3" t="s">
        <v>105</v>
      </c>
      <c r="K450" s="3" t="s">
        <v>25</v>
      </c>
      <c r="M450" s="3">
        <v>30</v>
      </c>
    </row>
    <row r="451" customHeight="1" spans="1:13">
      <c r="A451" s="3">
        <f t="shared" si="19"/>
        <v>12371</v>
      </c>
      <c r="D451" s="91" t="s">
        <v>21</v>
      </c>
      <c r="E451" s="91" t="s">
        <v>372</v>
      </c>
      <c r="F451" s="3">
        <v>1989</v>
      </c>
      <c r="G451" s="3" t="s">
        <v>102</v>
      </c>
      <c r="H451" s="3" t="s">
        <v>193</v>
      </c>
      <c r="I451" s="3">
        <v>548</v>
      </c>
      <c r="J451" s="3" t="s">
        <v>105</v>
      </c>
      <c r="K451" s="3" t="s">
        <v>25</v>
      </c>
      <c r="M451" s="3">
        <v>30</v>
      </c>
    </row>
    <row r="452" customHeight="1" spans="1:13">
      <c r="A452" s="3">
        <f t="shared" si="19"/>
        <v>12372</v>
      </c>
      <c r="D452" s="91" t="s">
        <v>21</v>
      </c>
      <c r="E452" s="91" t="s">
        <v>373</v>
      </c>
      <c r="F452" s="3">
        <v>1989</v>
      </c>
      <c r="G452" s="3" t="s">
        <v>102</v>
      </c>
      <c r="H452" s="3" t="s">
        <v>193</v>
      </c>
      <c r="I452" s="3">
        <v>548</v>
      </c>
      <c r="J452" s="3" t="s">
        <v>105</v>
      </c>
      <c r="K452" s="3" t="s">
        <v>25</v>
      </c>
      <c r="M452" s="3">
        <v>30</v>
      </c>
    </row>
    <row r="453" customHeight="1" spans="1:13">
      <c r="A453" s="3">
        <f t="shared" si="19"/>
        <v>12373</v>
      </c>
      <c r="D453" s="91" t="s">
        <v>21</v>
      </c>
      <c r="E453" s="91" t="s">
        <v>374</v>
      </c>
      <c r="F453" s="3">
        <v>1989</v>
      </c>
      <c r="G453" s="3" t="s">
        <v>102</v>
      </c>
      <c r="H453" s="3" t="s">
        <v>193</v>
      </c>
      <c r="I453" s="3">
        <v>548</v>
      </c>
      <c r="J453" s="3" t="s">
        <v>105</v>
      </c>
      <c r="K453" s="3" t="s">
        <v>25</v>
      </c>
      <c r="M453" s="3">
        <v>30</v>
      </c>
    </row>
    <row r="454" customHeight="1" spans="1:13">
      <c r="A454" s="3" t="s">
        <v>2854</v>
      </c>
      <c r="D454" s="91" t="s">
        <v>21</v>
      </c>
      <c r="E454" s="91" t="s">
        <v>375</v>
      </c>
      <c r="F454" s="3">
        <v>1989</v>
      </c>
      <c r="G454" s="3" t="s">
        <v>102</v>
      </c>
      <c r="H454" s="3" t="s">
        <v>193</v>
      </c>
      <c r="I454" s="3">
        <v>548</v>
      </c>
      <c r="J454" s="3" t="s">
        <v>105</v>
      </c>
      <c r="K454" s="3" t="s">
        <v>25</v>
      </c>
      <c r="M454" s="3">
        <v>30</v>
      </c>
    </row>
    <row r="455" customHeight="1" spans="1:13">
      <c r="A455" s="3" t="s">
        <v>2854</v>
      </c>
      <c r="D455" s="91" t="s">
        <v>21</v>
      </c>
      <c r="E455" s="91" t="s">
        <v>376</v>
      </c>
      <c r="F455" s="3">
        <v>1989</v>
      </c>
      <c r="G455" s="3" t="s">
        <v>102</v>
      </c>
      <c r="H455" s="3" t="s">
        <v>193</v>
      </c>
      <c r="I455" s="3">
        <v>548</v>
      </c>
      <c r="J455" s="3" t="s">
        <v>105</v>
      </c>
      <c r="K455" s="3" t="s">
        <v>25</v>
      </c>
      <c r="M455" s="3">
        <v>30</v>
      </c>
    </row>
    <row r="456" customHeight="1" spans="1:13">
      <c r="A456" s="3" t="s">
        <v>2854</v>
      </c>
      <c r="D456" s="91" t="s">
        <v>21</v>
      </c>
      <c r="E456" s="91" t="s">
        <v>377</v>
      </c>
      <c r="F456" s="3">
        <v>1989</v>
      </c>
      <c r="G456" s="3" t="s">
        <v>102</v>
      </c>
      <c r="H456" s="3" t="s">
        <v>193</v>
      </c>
      <c r="I456" s="3">
        <v>548</v>
      </c>
      <c r="J456" s="3" t="s">
        <v>105</v>
      </c>
      <c r="K456" s="3" t="s">
        <v>25</v>
      </c>
      <c r="M456" s="3">
        <v>30</v>
      </c>
    </row>
    <row r="457" customHeight="1" spans="1:13">
      <c r="A457" s="3" t="s">
        <v>2854</v>
      </c>
      <c r="D457" s="91" t="s">
        <v>21</v>
      </c>
      <c r="E457" s="91" t="s">
        <v>378</v>
      </c>
      <c r="F457" s="3">
        <v>1989</v>
      </c>
      <c r="G457" s="3" t="s">
        <v>102</v>
      </c>
      <c r="H457" s="3" t="s">
        <v>193</v>
      </c>
      <c r="I457" s="3">
        <v>548</v>
      </c>
      <c r="J457" s="3" t="s">
        <v>105</v>
      </c>
      <c r="K457" s="3" t="s">
        <v>25</v>
      </c>
      <c r="M457" s="3">
        <v>30</v>
      </c>
    </row>
    <row r="458" customHeight="1" spans="1:13">
      <c r="A458" s="3" t="s">
        <v>2854</v>
      </c>
      <c r="D458" s="91" t="s">
        <v>21</v>
      </c>
      <c r="E458" s="91" t="s">
        <v>379</v>
      </c>
      <c r="F458" s="3">
        <v>1989</v>
      </c>
      <c r="G458" s="3" t="s">
        <v>102</v>
      </c>
      <c r="H458" s="3" t="s">
        <v>193</v>
      </c>
      <c r="I458" s="3">
        <v>548</v>
      </c>
      <c r="J458" s="3" t="s">
        <v>105</v>
      </c>
      <c r="K458" s="3" t="s">
        <v>25</v>
      </c>
      <c r="M458" s="3">
        <v>30</v>
      </c>
    </row>
    <row r="459" customHeight="1" spans="1:13">
      <c r="A459" s="3" t="s">
        <v>2854</v>
      </c>
      <c r="D459" s="91" t="s">
        <v>21</v>
      </c>
      <c r="E459" s="91" t="s">
        <v>380</v>
      </c>
      <c r="F459" s="3">
        <v>1989</v>
      </c>
      <c r="G459" s="3" t="s">
        <v>102</v>
      </c>
      <c r="H459" s="3" t="s">
        <v>193</v>
      </c>
      <c r="I459" s="3">
        <v>548</v>
      </c>
      <c r="J459" s="3" t="s">
        <v>105</v>
      </c>
      <c r="K459" s="3" t="s">
        <v>25</v>
      </c>
      <c r="M459" s="3">
        <v>30</v>
      </c>
    </row>
    <row r="460" customHeight="1" spans="1:13">
      <c r="A460" s="3" t="s">
        <v>2854</v>
      </c>
      <c r="D460" s="91" t="s">
        <v>21</v>
      </c>
      <c r="E460" s="91" t="s">
        <v>381</v>
      </c>
      <c r="F460" s="3">
        <v>1989</v>
      </c>
      <c r="G460" s="3" t="s">
        <v>102</v>
      </c>
      <c r="H460" s="3" t="s">
        <v>193</v>
      </c>
      <c r="I460" s="3">
        <v>548</v>
      </c>
      <c r="J460" s="3" t="s">
        <v>105</v>
      </c>
      <c r="K460" s="3" t="s">
        <v>25</v>
      </c>
      <c r="M460" s="3">
        <v>30</v>
      </c>
    </row>
    <row r="461" customHeight="1" spans="1:13">
      <c r="A461" s="3" t="s">
        <v>2854</v>
      </c>
      <c r="D461" s="91" t="s">
        <v>21</v>
      </c>
      <c r="E461" s="91" t="s">
        <v>382</v>
      </c>
      <c r="F461" s="3">
        <v>1989</v>
      </c>
      <c r="G461" s="3" t="s">
        <v>102</v>
      </c>
      <c r="H461" s="3" t="s">
        <v>193</v>
      </c>
      <c r="I461" s="3">
        <v>548</v>
      </c>
      <c r="J461" s="3" t="s">
        <v>105</v>
      </c>
      <c r="K461" s="3" t="s">
        <v>25</v>
      </c>
      <c r="M461" s="3">
        <v>30</v>
      </c>
    </row>
    <row r="462" customHeight="1" spans="1:13">
      <c r="A462" s="3" t="s">
        <v>2854</v>
      </c>
      <c r="D462" s="91" t="s">
        <v>21</v>
      </c>
      <c r="E462" s="91" t="s">
        <v>383</v>
      </c>
      <c r="F462" s="3">
        <v>1989</v>
      </c>
      <c r="G462" s="3" t="s">
        <v>102</v>
      </c>
      <c r="H462" s="3" t="s">
        <v>193</v>
      </c>
      <c r="I462" s="3">
        <v>548</v>
      </c>
      <c r="J462" s="3" t="s">
        <v>105</v>
      </c>
      <c r="K462" s="3" t="s">
        <v>25</v>
      </c>
      <c r="M462" s="3">
        <v>30</v>
      </c>
    </row>
    <row r="463" customHeight="1" spans="1:13">
      <c r="A463" s="3" t="s">
        <v>2854</v>
      </c>
      <c r="D463" s="91" t="s">
        <v>21</v>
      </c>
      <c r="E463" s="91" t="s">
        <v>384</v>
      </c>
      <c r="F463" s="3">
        <v>1989</v>
      </c>
      <c r="G463" s="3" t="s">
        <v>102</v>
      </c>
      <c r="H463" s="3" t="s">
        <v>193</v>
      </c>
      <c r="I463" s="3">
        <v>548</v>
      </c>
      <c r="J463" s="3" t="s">
        <v>105</v>
      </c>
      <c r="K463" s="3" t="s">
        <v>25</v>
      </c>
      <c r="M463" s="3">
        <v>30</v>
      </c>
    </row>
    <row r="464" customHeight="1" spans="1:13">
      <c r="A464" s="3" t="s">
        <v>2854</v>
      </c>
      <c r="D464" s="91" t="s">
        <v>21</v>
      </c>
      <c r="E464" s="91" t="s">
        <v>385</v>
      </c>
      <c r="F464" s="3">
        <v>1989</v>
      </c>
      <c r="G464" s="3" t="s">
        <v>102</v>
      </c>
      <c r="H464" s="3" t="s">
        <v>193</v>
      </c>
      <c r="I464" s="3">
        <v>548</v>
      </c>
      <c r="J464" s="3" t="s">
        <v>105</v>
      </c>
      <c r="K464" s="3" t="s">
        <v>25</v>
      </c>
      <c r="M464" s="3">
        <v>30</v>
      </c>
    </row>
    <row r="465" customHeight="1" spans="1:13">
      <c r="A465" s="3" t="s">
        <v>2854</v>
      </c>
      <c r="D465" s="91" t="s">
        <v>21</v>
      </c>
      <c r="E465" s="91" t="s">
        <v>386</v>
      </c>
      <c r="F465" s="3">
        <v>2011</v>
      </c>
      <c r="G465" s="3" t="s">
        <v>172</v>
      </c>
      <c r="H465" s="3" t="s">
        <v>387</v>
      </c>
      <c r="I465" s="3" t="s">
        <v>388</v>
      </c>
      <c r="J465" s="3" t="s">
        <v>173</v>
      </c>
      <c r="K465" s="3" t="s">
        <v>25</v>
      </c>
      <c r="M465" s="3">
        <v>30</v>
      </c>
    </row>
    <row r="466" customHeight="1" spans="1:13">
      <c r="A466" s="3" t="s">
        <v>2854</v>
      </c>
      <c r="D466" s="91" t="s">
        <v>21</v>
      </c>
      <c r="E466" s="91" t="s">
        <v>389</v>
      </c>
      <c r="F466" s="3">
        <v>1978</v>
      </c>
      <c r="G466" s="3" t="s">
        <v>62</v>
      </c>
      <c r="H466" s="3" t="s">
        <v>390</v>
      </c>
      <c r="I466" s="3">
        <v>160</v>
      </c>
      <c r="J466" s="3" t="s">
        <v>105</v>
      </c>
      <c r="K466" s="3" t="s">
        <v>72</v>
      </c>
      <c r="M466" s="3">
        <v>30</v>
      </c>
    </row>
    <row r="467" customHeight="1" spans="1:13">
      <c r="A467" s="3" t="s">
        <v>2854</v>
      </c>
      <c r="D467" s="91" t="s">
        <v>21</v>
      </c>
      <c r="E467" s="91" t="s">
        <v>391</v>
      </c>
      <c r="F467" s="3">
        <v>2011</v>
      </c>
      <c r="G467" s="3" t="s">
        <v>151</v>
      </c>
      <c r="H467" s="3" t="s">
        <v>392</v>
      </c>
      <c r="I467" s="3" t="s">
        <v>393</v>
      </c>
      <c r="J467" s="3" t="s">
        <v>160</v>
      </c>
      <c r="K467" s="3" t="s">
        <v>25</v>
      </c>
      <c r="M467" s="3">
        <v>30</v>
      </c>
    </row>
    <row r="468" customHeight="1" spans="1:13">
      <c r="A468" s="3" t="s">
        <v>2854</v>
      </c>
      <c r="D468" s="91" t="s">
        <v>21</v>
      </c>
      <c r="E468" s="91" t="s">
        <v>394</v>
      </c>
      <c r="F468" s="3">
        <v>2010</v>
      </c>
      <c r="G468" s="3" t="s">
        <v>163</v>
      </c>
      <c r="H468" s="3" t="s">
        <v>395</v>
      </c>
      <c r="I468" s="3" t="s">
        <v>396</v>
      </c>
      <c r="J468" s="3" t="s">
        <v>154</v>
      </c>
      <c r="K468" s="3" t="s">
        <v>25</v>
      </c>
      <c r="M468" s="3">
        <v>30</v>
      </c>
    </row>
    <row r="469" customHeight="1" spans="1:13">
      <c r="A469" s="3" t="s">
        <v>2854</v>
      </c>
      <c r="D469" s="163"/>
      <c r="E469" s="91" t="s">
        <v>397</v>
      </c>
      <c r="F469" s="3">
        <v>1987</v>
      </c>
      <c r="G469" s="3" t="s">
        <v>62</v>
      </c>
      <c r="H469" s="3" t="s">
        <v>190</v>
      </c>
      <c r="I469" s="3">
        <v>170</v>
      </c>
      <c r="J469" s="3" t="s">
        <v>398</v>
      </c>
      <c r="K469" s="3" t="s">
        <v>25</v>
      </c>
      <c r="M469" s="3">
        <v>30</v>
      </c>
    </row>
    <row r="470" customHeight="1" spans="1:13">
      <c r="A470" s="3" t="s">
        <v>2854</v>
      </c>
      <c r="D470" s="163"/>
      <c r="E470" s="91" t="s">
        <v>399</v>
      </c>
      <c r="F470" s="3">
        <v>1993</v>
      </c>
      <c r="G470" s="3" t="s">
        <v>62</v>
      </c>
      <c r="H470" s="3" t="s">
        <v>145</v>
      </c>
      <c r="I470" s="3">
        <v>98</v>
      </c>
      <c r="J470" s="3" t="s">
        <v>105</v>
      </c>
      <c r="K470" s="3" t="s">
        <v>72</v>
      </c>
      <c r="M470" s="3">
        <v>30</v>
      </c>
    </row>
    <row r="471" customHeight="1" spans="1:13">
      <c r="A471" s="3" t="s">
        <v>2854</v>
      </c>
      <c r="D471" s="163"/>
      <c r="E471" s="91" t="s">
        <v>400</v>
      </c>
      <c r="F471" s="3">
        <v>1993</v>
      </c>
      <c r="G471" s="3" t="s">
        <v>62</v>
      </c>
      <c r="H471" s="3" t="s">
        <v>145</v>
      </c>
      <c r="I471" s="3">
        <v>98</v>
      </c>
      <c r="J471" s="3" t="s">
        <v>105</v>
      </c>
      <c r="K471" s="3" t="s">
        <v>72</v>
      </c>
      <c r="M471" s="3">
        <v>30</v>
      </c>
    </row>
    <row r="472" customHeight="1" spans="1:13">
      <c r="A472" s="3" t="s">
        <v>2854</v>
      </c>
      <c r="D472" s="163"/>
      <c r="E472" s="91" t="s">
        <v>401</v>
      </c>
      <c r="F472" s="3">
        <v>1993</v>
      </c>
      <c r="G472" s="3" t="s">
        <v>62</v>
      </c>
      <c r="H472" s="3" t="s">
        <v>145</v>
      </c>
      <c r="I472" s="3">
        <v>98</v>
      </c>
      <c r="J472" s="3" t="s">
        <v>105</v>
      </c>
      <c r="K472" s="3" t="s">
        <v>72</v>
      </c>
      <c r="M472" s="3">
        <v>30</v>
      </c>
    </row>
    <row r="473" customHeight="1" spans="1:13">
      <c r="A473" s="3" t="s">
        <v>2854</v>
      </c>
      <c r="D473" s="163"/>
      <c r="E473" s="91" t="s">
        <v>402</v>
      </c>
      <c r="F473" s="3">
        <v>1993</v>
      </c>
      <c r="G473" s="3" t="s">
        <v>62</v>
      </c>
      <c r="H473" s="3" t="s">
        <v>145</v>
      </c>
      <c r="I473" s="3">
        <v>98</v>
      </c>
      <c r="J473" s="3" t="s">
        <v>105</v>
      </c>
      <c r="K473" s="3" t="s">
        <v>72</v>
      </c>
      <c r="M473" s="3">
        <v>30</v>
      </c>
    </row>
    <row r="474" customHeight="1" spans="1:13">
      <c r="A474" s="3" t="s">
        <v>2854</v>
      </c>
      <c r="D474" s="163"/>
      <c r="E474" s="91" t="s">
        <v>403</v>
      </c>
      <c r="F474" s="3">
        <v>1993</v>
      </c>
      <c r="G474" s="3" t="s">
        <v>62</v>
      </c>
      <c r="H474" s="3" t="s">
        <v>145</v>
      </c>
      <c r="I474" s="3">
        <v>98</v>
      </c>
      <c r="J474" s="3" t="s">
        <v>105</v>
      </c>
      <c r="K474" s="3" t="s">
        <v>72</v>
      </c>
      <c r="M474" s="3">
        <v>30</v>
      </c>
    </row>
    <row r="475" customHeight="1" spans="1:13">
      <c r="A475" s="3" t="s">
        <v>2854</v>
      </c>
      <c r="D475" s="163"/>
      <c r="E475" s="91" t="s">
        <v>404</v>
      </c>
      <c r="F475" s="3">
        <v>1993</v>
      </c>
      <c r="G475" s="3" t="s">
        <v>62</v>
      </c>
      <c r="H475" s="3" t="s">
        <v>145</v>
      </c>
      <c r="I475" s="3">
        <v>98</v>
      </c>
      <c r="J475" s="3" t="s">
        <v>105</v>
      </c>
      <c r="K475" s="3" t="s">
        <v>72</v>
      </c>
      <c r="M475" s="3">
        <v>30</v>
      </c>
    </row>
    <row r="476" customHeight="1" spans="1:13">
      <c r="A476" s="3" t="s">
        <v>2854</v>
      </c>
      <c r="D476" s="163"/>
      <c r="E476" s="91" t="s">
        <v>405</v>
      </c>
      <c r="F476" s="3">
        <v>1993</v>
      </c>
      <c r="G476" s="3" t="s">
        <v>62</v>
      </c>
      <c r="H476" s="3" t="s">
        <v>145</v>
      </c>
      <c r="I476" s="3">
        <v>98</v>
      </c>
      <c r="J476" s="3" t="s">
        <v>105</v>
      </c>
      <c r="K476" s="3" t="s">
        <v>72</v>
      </c>
      <c r="M476" s="3">
        <v>30</v>
      </c>
    </row>
    <row r="477" customHeight="1" spans="1:13">
      <c r="A477" s="162" t="e">
        <f t="shared" ref="A477:A482" si="20">A476+1</f>
        <v>#VALUE!</v>
      </c>
      <c r="B477" s="3"/>
      <c r="C477" s="3"/>
      <c r="D477" s="91" t="s">
        <v>21</v>
      </c>
      <c r="E477" s="91" t="s">
        <v>406</v>
      </c>
      <c r="F477" s="3">
        <v>2018</v>
      </c>
      <c r="G477" s="3" t="s">
        <v>75</v>
      </c>
      <c r="H477" s="3" t="s">
        <v>407</v>
      </c>
      <c r="I477" s="3" t="s">
        <v>408</v>
      </c>
      <c r="J477" s="3" t="s">
        <v>298</v>
      </c>
      <c r="K477" s="3" t="s">
        <v>72</v>
      </c>
      <c r="M477" s="3">
        <v>35</v>
      </c>
    </row>
    <row r="478" customHeight="1" spans="1:13">
      <c r="A478" s="162" t="e">
        <f t="shared" si="20"/>
        <v>#VALUE!</v>
      </c>
      <c r="B478" s="3"/>
      <c r="C478" s="3"/>
      <c r="D478" s="91" t="s">
        <v>21</v>
      </c>
      <c r="E478" s="91" t="s">
        <v>409</v>
      </c>
      <c r="F478" s="3">
        <v>2019</v>
      </c>
      <c r="G478" s="3" t="s">
        <v>39</v>
      </c>
      <c r="H478" s="3" t="s">
        <v>36</v>
      </c>
      <c r="I478" s="3" t="s">
        <v>202</v>
      </c>
      <c r="J478" s="3" t="s">
        <v>203</v>
      </c>
      <c r="K478" s="3" t="s">
        <v>25</v>
      </c>
      <c r="M478" s="3">
        <v>35</v>
      </c>
    </row>
    <row r="479" customHeight="1" spans="1:13">
      <c r="A479" s="162" t="e">
        <f t="shared" si="20"/>
        <v>#VALUE!</v>
      </c>
      <c r="B479" s="3"/>
      <c r="C479" s="3"/>
      <c r="D479" s="91" t="s">
        <v>21</v>
      </c>
      <c r="E479" s="91" t="s">
        <v>410</v>
      </c>
      <c r="F479" s="3">
        <v>2019</v>
      </c>
      <c r="G479" s="3" t="s">
        <v>39</v>
      </c>
      <c r="H479" s="3" t="s">
        <v>36</v>
      </c>
      <c r="I479" s="3" t="s">
        <v>202</v>
      </c>
      <c r="J479" s="3" t="s">
        <v>203</v>
      </c>
      <c r="K479" s="3" t="s">
        <v>25</v>
      </c>
      <c r="M479" s="3">
        <v>35</v>
      </c>
    </row>
    <row r="480" customHeight="1" spans="1:13">
      <c r="A480" s="162" t="e">
        <f t="shared" si="20"/>
        <v>#VALUE!</v>
      </c>
      <c r="B480" s="3"/>
      <c r="C480" s="3"/>
      <c r="D480" s="91" t="s">
        <v>21</v>
      </c>
      <c r="E480" s="91" t="s">
        <v>411</v>
      </c>
      <c r="F480" s="3">
        <v>2019</v>
      </c>
      <c r="G480" s="3" t="s">
        <v>39</v>
      </c>
      <c r="H480" s="3" t="s">
        <v>36</v>
      </c>
      <c r="I480" s="3" t="s">
        <v>202</v>
      </c>
      <c r="J480" s="3" t="s">
        <v>203</v>
      </c>
      <c r="K480" s="3" t="s">
        <v>25</v>
      </c>
      <c r="M480" s="3">
        <v>35</v>
      </c>
    </row>
    <row r="481" customHeight="1" spans="1:13">
      <c r="A481" s="162" t="e">
        <f t="shared" si="20"/>
        <v>#VALUE!</v>
      </c>
      <c r="B481" s="3"/>
      <c r="C481" s="3"/>
      <c r="D481" s="233" t="s">
        <v>16</v>
      </c>
      <c r="E481" s="91" t="s">
        <v>412</v>
      </c>
      <c r="F481" s="3">
        <v>2019</v>
      </c>
      <c r="G481" s="3" t="s">
        <v>413</v>
      </c>
      <c r="H481" s="3" t="s">
        <v>297</v>
      </c>
      <c r="I481" s="3">
        <v>85</v>
      </c>
      <c r="K481" s="3" t="s">
        <v>20</v>
      </c>
      <c r="M481" s="3">
        <v>35</v>
      </c>
    </row>
    <row r="482" customHeight="1" spans="1:13">
      <c r="A482" s="162" t="e">
        <f t="shared" si="20"/>
        <v>#VALUE!</v>
      </c>
      <c r="B482" s="3"/>
      <c r="C482" s="3"/>
      <c r="D482" s="91" t="s">
        <v>21</v>
      </c>
      <c r="E482" s="91" t="s">
        <v>414</v>
      </c>
      <c r="F482" s="3">
        <v>2018</v>
      </c>
      <c r="G482" s="3" t="s">
        <v>415</v>
      </c>
      <c r="H482" s="3" t="s">
        <v>43</v>
      </c>
      <c r="I482" s="3" t="s">
        <v>416</v>
      </c>
      <c r="J482" s="3" t="s">
        <v>417</v>
      </c>
      <c r="K482" s="3" t="s">
        <v>30</v>
      </c>
      <c r="M482" s="3">
        <v>35</v>
      </c>
    </row>
    <row r="483" customHeight="1" spans="1:13">
      <c r="A483" s="3">
        <v>11955</v>
      </c>
      <c r="D483" s="91" t="s">
        <v>21</v>
      </c>
      <c r="E483" s="91" t="s">
        <v>418</v>
      </c>
      <c r="F483" s="3">
        <v>1984</v>
      </c>
      <c r="G483" s="3" t="s">
        <v>62</v>
      </c>
      <c r="H483" s="3" t="s">
        <v>419</v>
      </c>
      <c r="J483" s="3">
        <v>182</v>
      </c>
      <c r="K483" s="3" t="s">
        <v>25</v>
      </c>
      <c r="M483" s="3">
        <v>35</v>
      </c>
    </row>
    <row r="484" customHeight="1" spans="1:13">
      <c r="A484" s="3" t="s">
        <v>2854</v>
      </c>
      <c r="D484" s="91" t="s">
        <v>66</v>
      </c>
      <c r="E484" s="91" t="s">
        <v>420</v>
      </c>
      <c r="F484" s="3">
        <v>2020</v>
      </c>
      <c r="G484" s="3" t="s">
        <v>23</v>
      </c>
      <c r="H484" s="3" t="s">
        <v>49</v>
      </c>
      <c r="I484" s="3">
        <v>150</v>
      </c>
      <c r="J484" s="3" t="s">
        <v>243</v>
      </c>
      <c r="K484" s="3" t="s">
        <v>68</v>
      </c>
      <c r="M484" s="3">
        <v>35</v>
      </c>
    </row>
    <row r="485" customHeight="1" spans="1:13">
      <c r="A485" s="3" t="s">
        <v>2854</v>
      </c>
      <c r="D485" s="91" t="s">
        <v>66</v>
      </c>
      <c r="E485" s="91" t="s">
        <v>421</v>
      </c>
      <c r="F485" s="3">
        <v>2020</v>
      </c>
      <c r="G485" s="3" t="s">
        <v>23</v>
      </c>
      <c r="H485" s="3" t="s">
        <v>49</v>
      </c>
      <c r="I485" s="3">
        <v>150</v>
      </c>
      <c r="J485" s="3" t="s">
        <v>243</v>
      </c>
      <c r="K485" s="3" t="s">
        <v>68</v>
      </c>
      <c r="M485" s="3">
        <v>35</v>
      </c>
    </row>
    <row r="486" customHeight="1" spans="1:13">
      <c r="A486" s="3" t="s">
        <v>2854</v>
      </c>
      <c r="D486" s="91" t="s">
        <v>66</v>
      </c>
      <c r="E486" s="91" t="s">
        <v>422</v>
      </c>
      <c r="F486" s="3">
        <v>2020</v>
      </c>
      <c r="G486" s="3" t="s">
        <v>23</v>
      </c>
      <c r="H486" s="3" t="s">
        <v>49</v>
      </c>
      <c r="I486" s="3">
        <v>150</v>
      </c>
      <c r="J486" s="3" t="s">
        <v>243</v>
      </c>
      <c r="K486" s="3" t="s">
        <v>68</v>
      </c>
      <c r="M486" s="3">
        <v>35</v>
      </c>
    </row>
    <row r="487" customHeight="1" spans="1:13">
      <c r="A487" s="3" t="s">
        <v>2854</v>
      </c>
      <c r="D487" s="91" t="s">
        <v>21</v>
      </c>
      <c r="E487" s="91" t="s">
        <v>423</v>
      </c>
      <c r="F487" s="3">
        <v>2015</v>
      </c>
      <c r="G487" s="3" t="s">
        <v>75</v>
      </c>
      <c r="H487" s="3" t="s">
        <v>424</v>
      </c>
      <c r="I487" s="3" t="s">
        <v>425</v>
      </c>
      <c r="J487" s="3" t="s">
        <v>105</v>
      </c>
      <c r="K487" s="3" t="s">
        <v>30</v>
      </c>
      <c r="M487" s="3">
        <v>35</v>
      </c>
    </row>
    <row r="488" customHeight="1" spans="1:13">
      <c r="A488" s="3" t="s">
        <v>2854</v>
      </c>
      <c r="D488" s="91" t="s">
        <v>21</v>
      </c>
      <c r="E488" s="91" t="s">
        <v>426</v>
      </c>
      <c r="F488" s="3">
        <v>2015</v>
      </c>
      <c r="G488" s="3" t="s">
        <v>75</v>
      </c>
      <c r="H488" s="3" t="s">
        <v>424</v>
      </c>
      <c r="I488" s="3" t="s">
        <v>425</v>
      </c>
      <c r="J488" s="3" t="s">
        <v>105</v>
      </c>
      <c r="K488" s="3" t="s">
        <v>30</v>
      </c>
      <c r="M488" s="3">
        <v>35</v>
      </c>
    </row>
    <row r="489" customHeight="1" spans="1:13">
      <c r="A489" s="3" t="s">
        <v>2854</v>
      </c>
      <c r="D489" s="91" t="s">
        <v>21</v>
      </c>
      <c r="E489" s="91" t="s">
        <v>427</v>
      </c>
      <c r="F489" s="3">
        <v>2015</v>
      </c>
      <c r="G489" s="3" t="s">
        <v>75</v>
      </c>
      <c r="H489" s="3" t="s">
        <v>424</v>
      </c>
      <c r="I489" s="3" t="s">
        <v>425</v>
      </c>
      <c r="J489" s="3" t="s">
        <v>105</v>
      </c>
      <c r="K489" s="3" t="s">
        <v>30</v>
      </c>
      <c r="M489" s="3">
        <v>35</v>
      </c>
    </row>
    <row r="490" customHeight="1" spans="1:13">
      <c r="A490" s="3" t="s">
        <v>2854</v>
      </c>
      <c r="D490" s="91" t="s">
        <v>21</v>
      </c>
      <c r="E490" s="91" t="s">
        <v>428</v>
      </c>
      <c r="F490" s="3">
        <v>2015</v>
      </c>
      <c r="G490" s="3" t="s">
        <v>75</v>
      </c>
      <c r="H490" s="3" t="s">
        <v>424</v>
      </c>
      <c r="I490" s="3" t="s">
        <v>425</v>
      </c>
      <c r="J490" s="3" t="s">
        <v>105</v>
      </c>
      <c r="K490" s="3" t="s">
        <v>30</v>
      </c>
      <c r="M490" s="3">
        <v>35</v>
      </c>
    </row>
    <row r="491" customHeight="1" spans="1:13">
      <c r="A491" s="3" t="s">
        <v>2854</v>
      </c>
      <c r="D491" s="91" t="s">
        <v>21</v>
      </c>
      <c r="E491" s="91" t="s">
        <v>429</v>
      </c>
      <c r="F491" s="3">
        <v>2015</v>
      </c>
      <c r="G491" s="3" t="s">
        <v>75</v>
      </c>
      <c r="H491" s="3" t="s">
        <v>424</v>
      </c>
      <c r="I491" s="3" t="s">
        <v>425</v>
      </c>
      <c r="J491" s="3" t="s">
        <v>105</v>
      </c>
      <c r="K491" s="3" t="s">
        <v>30</v>
      </c>
      <c r="M491" s="3">
        <v>35</v>
      </c>
    </row>
    <row r="492" customHeight="1" spans="1:13">
      <c r="A492" s="3" t="s">
        <v>2854</v>
      </c>
      <c r="D492" s="91" t="s">
        <v>21</v>
      </c>
      <c r="E492" s="91" t="s">
        <v>430</v>
      </c>
      <c r="F492" s="3">
        <v>2015</v>
      </c>
      <c r="G492" s="3" t="s">
        <v>75</v>
      </c>
      <c r="H492" s="3" t="s">
        <v>424</v>
      </c>
      <c r="I492" s="3" t="s">
        <v>425</v>
      </c>
      <c r="J492" s="3" t="s">
        <v>105</v>
      </c>
      <c r="K492" s="3" t="s">
        <v>30</v>
      </c>
      <c r="M492" s="3">
        <v>35</v>
      </c>
    </row>
    <row r="493" customHeight="1" spans="1:13">
      <c r="A493" s="3" t="s">
        <v>2854</v>
      </c>
      <c r="D493" s="91" t="s">
        <v>21</v>
      </c>
      <c r="E493" s="91" t="s">
        <v>431</v>
      </c>
      <c r="F493" s="3">
        <v>2015</v>
      </c>
      <c r="G493" s="3" t="s">
        <v>75</v>
      </c>
      <c r="H493" s="3" t="s">
        <v>424</v>
      </c>
      <c r="I493" s="3" t="s">
        <v>425</v>
      </c>
      <c r="J493" s="3" t="s">
        <v>105</v>
      </c>
      <c r="K493" s="3" t="s">
        <v>30</v>
      </c>
      <c r="M493" s="3">
        <v>35</v>
      </c>
    </row>
    <row r="494" customHeight="1" spans="1:13">
      <c r="A494" s="3" t="s">
        <v>2854</v>
      </c>
      <c r="D494" s="91" t="s">
        <v>21</v>
      </c>
      <c r="E494" s="91" t="s">
        <v>432</v>
      </c>
      <c r="F494" s="3">
        <v>2015</v>
      </c>
      <c r="G494" s="3" t="s">
        <v>75</v>
      </c>
      <c r="H494" s="3" t="s">
        <v>424</v>
      </c>
      <c r="I494" s="3" t="s">
        <v>425</v>
      </c>
      <c r="J494" s="3" t="s">
        <v>105</v>
      </c>
      <c r="K494" s="3" t="s">
        <v>30</v>
      </c>
      <c r="M494" s="3">
        <v>35</v>
      </c>
    </row>
    <row r="495" customHeight="1" spans="1:13">
      <c r="A495" s="3" t="s">
        <v>2854</v>
      </c>
      <c r="D495" s="91" t="s">
        <v>21</v>
      </c>
      <c r="E495" s="91" t="s">
        <v>433</v>
      </c>
      <c r="F495" s="3">
        <v>2015</v>
      </c>
      <c r="G495" s="3" t="s">
        <v>75</v>
      </c>
      <c r="H495" s="3" t="s">
        <v>424</v>
      </c>
      <c r="I495" s="3" t="s">
        <v>425</v>
      </c>
      <c r="J495" s="3" t="s">
        <v>105</v>
      </c>
      <c r="K495" s="3" t="s">
        <v>30</v>
      </c>
      <c r="M495" s="3">
        <v>35</v>
      </c>
    </row>
    <row r="496" customHeight="1" spans="1:13">
      <c r="A496" s="3" t="s">
        <v>2854</v>
      </c>
      <c r="D496" s="91" t="s">
        <v>21</v>
      </c>
      <c r="E496" s="91" t="s">
        <v>434</v>
      </c>
      <c r="F496" s="3">
        <v>2015</v>
      </c>
      <c r="G496" s="3" t="s">
        <v>75</v>
      </c>
      <c r="H496" s="3" t="s">
        <v>424</v>
      </c>
      <c r="I496" s="3" t="s">
        <v>425</v>
      </c>
      <c r="J496" s="3" t="s">
        <v>105</v>
      </c>
      <c r="K496" s="3" t="s">
        <v>30</v>
      </c>
      <c r="M496" s="3">
        <v>35</v>
      </c>
    </row>
    <row r="497" customHeight="1" spans="1:13">
      <c r="A497" s="3" t="s">
        <v>2854</v>
      </c>
      <c r="D497" s="91" t="s">
        <v>21</v>
      </c>
      <c r="E497" s="91" t="s">
        <v>435</v>
      </c>
      <c r="F497" s="3">
        <v>2015</v>
      </c>
      <c r="G497" s="3" t="s">
        <v>75</v>
      </c>
      <c r="H497" s="3" t="s">
        <v>424</v>
      </c>
      <c r="I497" s="3" t="s">
        <v>425</v>
      </c>
      <c r="J497" s="3" t="s">
        <v>105</v>
      </c>
      <c r="K497" s="3" t="s">
        <v>30</v>
      </c>
      <c r="M497" s="3">
        <v>35</v>
      </c>
    </row>
    <row r="498" customHeight="1" spans="1:13">
      <c r="A498" s="3" t="s">
        <v>2854</v>
      </c>
      <c r="D498" s="91" t="s">
        <v>21</v>
      </c>
      <c r="E498" s="91" t="s">
        <v>436</v>
      </c>
      <c r="F498" s="3">
        <v>2015</v>
      </c>
      <c r="G498" s="3" t="s">
        <v>75</v>
      </c>
      <c r="H498" s="3" t="s">
        <v>424</v>
      </c>
      <c r="I498" s="3" t="s">
        <v>425</v>
      </c>
      <c r="J498" s="3" t="s">
        <v>105</v>
      </c>
      <c r="K498" s="3" t="s">
        <v>30</v>
      </c>
      <c r="M498" s="3">
        <v>35</v>
      </c>
    </row>
    <row r="499" customHeight="1" spans="1:13">
      <c r="A499" s="3" t="s">
        <v>2854</v>
      </c>
      <c r="D499" s="91" t="s">
        <v>21</v>
      </c>
      <c r="E499" s="91" t="s">
        <v>437</v>
      </c>
      <c r="F499" s="3">
        <v>2015</v>
      </c>
      <c r="G499" s="3" t="s">
        <v>75</v>
      </c>
      <c r="H499" s="3" t="s">
        <v>424</v>
      </c>
      <c r="I499" s="3" t="s">
        <v>425</v>
      </c>
      <c r="J499" s="3" t="s">
        <v>105</v>
      </c>
      <c r="K499" s="3" t="s">
        <v>30</v>
      </c>
      <c r="M499" s="3">
        <v>35</v>
      </c>
    </row>
    <row r="500" customHeight="1" spans="1:13">
      <c r="A500" s="3" t="s">
        <v>2854</v>
      </c>
      <c r="D500" s="91" t="s">
        <v>21</v>
      </c>
      <c r="E500" s="91" t="s">
        <v>438</v>
      </c>
      <c r="F500" s="3">
        <v>2015</v>
      </c>
      <c r="G500" s="3" t="s">
        <v>75</v>
      </c>
      <c r="H500" s="3" t="s">
        <v>424</v>
      </c>
      <c r="I500" s="3" t="s">
        <v>425</v>
      </c>
      <c r="J500" s="3" t="s">
        <v>105</v>
      </c>
      <c r="K500" s="3" t="s">
        <v>30</v>
      </c>
      <c r="M500" s="3">
        <v>35</v>
      </c>
    </row>
    <row r="501" customHeight="1" spans="1:13">
      <c r="A501" s="3" t="s">
        <v>2854</v>
      </c>
      <c r="D501" s="91" t="s">
        <v>21</v>
      </c>
      <c r="E501" s="91" t="s">
        <v>439</v>
      </c>
      <c r="F501" s="3">
        <v>2015</v>
      </c>
      <c r="G501" s="3" t="s">
        <v>75</v>
      </c>
      <c r="H501" s="3" t="s">
        <v>424</v>
      </c>
      <c r="I501" s="3" t="s">
        <v>425</v>
      </c>
      <c r="J501" s="3" t="s">
        <v>105</v>
      </c>
      <c r="K501" s="3" t="s">
        <v>30</v>
      </c>
      <c r="M501" s="3">
        <v>35</v>
      </c>
    </row>
    <row r="502" customHeight="1" spans="1:13">
      <c r="A502" s="3" t="s">
        <v>2854</v>
      </c>
      <c r="D502" s="91" t="s">
        <v>21</v>
      </c>
      <c r="E502" s="91" t="s">
        <v>440</v>
      </c>
      <c r="F502" s="3">
        <v>2015</v>
      </c>
      <c r="G502" s="3" t="s">
        <v>75</v>
      </c>
      <c r="H502" s="3" t="s">
        <v>424</v>
      </c>
      <c r="I502" s="3" t="s">
        <v>425</v>
      </c>
      <c r="J502" s="3" t="s">
        <v>105</v>
      </c>
      <c r="K502" s="3" t="s">
        <v>30</v>
      </c>
      <c r="M502" s="3">
        <v>35</v>
      </c>
    </row>
    <row r="503" customHeight="1" spans="1:13">
      <c r="A503" s="3" t="s">
        <v>2854</v>
      </c>
      <c r="D503" s="163"/>
      <c r="E503" s="91" t="s">
        <v>441</v>
      </c>
      <c r="F503" s="3">
        <v>1987</v>
      </c>
      <c r="G503" s="3" t="s">
        <v>119</v>
      </c>
      <c r="H503" s="3" t="s">
        <v>190</v>
      </c>
      <c r="I503" s="3">
        <v>35</v>
      </c>
      <c r="J503" s="3" t="s">
        <v>105</v>
      </c>
      <c r="K503" s="3" t="s">
        <v>25</v>
      </c>
      <c r="M503" s="3">
        <v>35</v>
      </c>
    </row>
    <row r="504" customHeight="1" spans="1:13">
      <c r="A504" s="3" t="s">
        <v>2854</v>
      </c>
      <c r="D504" s="163"/>
      <c r="E504" s="91" t="s">
        <v>442</v>
      </c>
      <c r="F504" s="3">
        <v>1987</v>
      </c>
      <c r="G504" s="3" t="s">
        <v>119</v>
      </c>
      <c r="H504" s="3" t="s">
        <v>190</v>
      </c>
      <c r="I504" s="3">
        <v>35</v>
      </c>
      <c r="J504" s="3" t="s">
        <v>105</v>
      </c>
      <c r="K504" s="3" t="s">
        <v>25</v>
      </c>
      <c r="M504" s="3">
        <v>35</v>
      </c>
    </row>
    <row r="505" customHeight="1" spans="1:13">
      <c r="A505" s="3" t="s">
        <v>2854</v>
      </c>
      <c r="D505" s="163"/>
      <c r="E505" s="91" t="s">
        <v>443</v>
      </c>
      <c r="F505" s="3">
        <v>1987</v>
      </c>
      <c r="G505" s="3" t="s">
        <v>119</v>
      </c>
      <c r="H505" s="3" t="s">
        <v>190</v>
      </c>
      <c r="I505" s="3">
        <v>35</v>
      </c>
      <c r="J505" s="3" t="s">
        <v>105</v>
      </c>
      <c r="K505" s="3" t="s">
        <v>25</v>
      </c>
      <c r="M505" s="3">
        <v>35</v>
      </c>
    </row>
    <row r="506" customHeight="1" spans="1:13">
      <c r="A506" s="3" t="s">
        <v>2854</v>
      </c>
      <c r="D506" s="163"/>
      <c r="E506" s="91" t="s">
        <v>444</v>
      </c>
      <c r="F506" s="3">
        <v>1987</v>
      </c>
      <c r="G506" s="3" t="s">
        <v>119</v>
      </c>
      <c r="H506" s="3" t="s">
        <v>190</v>
      </c>
      <c r="I506" s="3">
        <v>35</v>
      </c>
      <c r="J506" s="3" t="s">
        <v>105</v>
      </c>
      <c r="K506" s="3" t="s">
        <v>25</v>
      </c>
      <c r="M506" s="3">
        <v>35</v>
      </c>
    </row>
    <row r="507" customHeight="1" spans="1:13">
      <c r="A507" s="3" t="s">
        <v>2854</v>
      </c>
      <c r="D507" s="163"/>
      <c r="E507" s="91" t="s">
        <v>445</v>
      </c>
      <c r="F507" s="3">
        <v>1987</v>
      </c>
      <c r="G507" s="3" t="s">
        <v>119</v>
      </c>
      <c r="H507" s="3" t="s">
        <v>190</v>
      </c>
      <c r="I507" s="3">
        <v>35</v>
      </c>
      <c r="J507" s="3" t="s">
        <v>105</v>
      </c>
      <c r="K507" s="3" t="s">
        <v>25</v>
      </c>
      <c r="M507" s="3">
        <v>35</v>
      </c>
    </row>
    <row r="508" customHeight="1" spans="1:13">
      <c r="A508" s="3" t="s">
        <v>2854</v>
      </c>
      <c r="D508" s="163"/>
      <c r="E508" s="91" t="s">
        <v>446</v>
      </c>
      <c r="F508" s="3">
        <v>1987</v>
      </c>
      <c r="G508" s="3" t="s">
        <v>119</v>
      </c>
      <c r="H508" s="3" t="s">
        <v>190</v>
      </c>
      <c r="I508" s="3">
        <v>35</v>
      </c>
      <c r="J508" s="3" t="s">
        <v>105</v>
      </c>
      <c r="K508" s="3" t="s">
        <v>25</v>
      </c>
      <c r="M508" s="3">
        <v>35</v>
      </c>
    </row>
    <row r="509" customHeight="1" spans="1:13">
      <c r="A509" s="3" t="s">
        <v>2854</v>
      </c>
      <c r="D509" s="163"/>
      <c r="E509" s="91" t="s">
        <v>447</v>
      </c>
      <c r="F509" s="3">
        <v>1987</v>
      </c>
      <c r="G509" s="3" t="s">
        <v>119</v>
      </c>
      <c r="H509" s="3" t="s">
        <v>190</v>
      </c>
      <c r="I509" s="3">
        <v>35</v>
      </c>
      <c r="J509" s="3" t="s">
        <v>105</v>
      </c>
      <c r="K509" s="3" t="s">
        <v>25</v>
      </c>
      <c r="M509" s="3">
        <v>35</v>
      </c>
    </row>
    <row r="510" customHeight="1" spans="1:13">
      <c r="A510" s="3" t="s">
        <v>2854</v>
      </c>
      <c r="D510" s="163"/>
      <c r="E510" s="91" t="s">
        <v>448</v>
      </c>
      <c r="F510" s="3">
        <v>1987</v>
      </c>
      <c r="G510" s="3" t="s">
        <v>119</v>
      </c>
      <c r="H510" s="3" t="s">
        <v>190</v>
      </c>
      <c r="I510" s="3">
        <v>35</v>
      </c>
      <c r="J510" s="3" t="s">
        <v>105</v>
      </c>
      <c r="K510" s="3" t="s">
        <v>25</v>
      </c>
      <c r="M510" s="3">
        <v>35</v>
      </c>
    </row>
    <row r="511" customHeight="1" spans="1:13">
      <c r="A511" s="3" t="s">
        <v>2854</v>
      </c>
      <c r="D511" s="163"/>
      <c r="E511" s="91" t="s">
        <v>449</v>
      </c>
      <c r="F511" s="3">
        <v>1987</v>
      </c>
      <c r="G511" s="3" t="s">
        <v>119</v>
      </c>
      <c r="H511" s="3" t="s">
        <v>190</v>
      </c>
      <c r="I511" s="3">
        <v>35</v>
      </c>
      <c r="J511" s="3" t="s">
        <v>105</v>
      </c>
      <c r="K511" s="3" t="s">
        <v>25</v>
      </c>
      <c r="M511" s="3">
        <v>35</v>
      </c>
    </row>
    <row r="512" customHeight="1" spans="1:13">
      <c r="A512" s="3" t="s">
        <v>2854</v>
      </c>
      <c r="D512" s="163"/>
      <c r="E512" s="91" t="s">
        <v>450</v>
      </c>
      <c r="F512" s="3">
        <v>1987</v>
      </c>
      <c r="G512" s="3" t="s">
        <v>119</v>
      </c>
      <c r="H512" s="3" t="s">
        <v>190</v>
      </c>
      <c r="I512" s="3">
        <v>35</v>
      </c>
      <c r="J512" s="3" t="s">
        <v>105</v>
      </c>
      <c r="K512" s="3" t="s">
        <v>25</v>
      </c>
      <c r="M512" s="3">
        <v>35</v>
      </c>
    </row>
    <row r="513" customHeight="1" spans="1:13">
      <c r="A513" s="3" t="s">
        <v>2854</v>
      </c>
      <c r="D513" s="163"/>
      <c r="E513" s="91" t="s">
        <v>451</v>
      </c>
      <c r="F513" s="3">
        <v>1987</v>
      </c>
      <c r="G513" s="3" t="s">
        <v>119</v>
      </c>
      <c r="H513" s="3" t="s">
        <v>190</v>
      </c>
      <c r="I513" s="3">
        <v>35</v>
      </c>
      <c r="J513" s="3" t="s">
        <v>105</v>
      </c>
      <c r="K513" s="3" t="s">
        <v>25</v>
      </c>
      <c r="M513" s="3">
        <v>35</v>
      </c>
    </row>
    <row r="514" customHeight="1" spans="1:13">
      <c r="A514" s="3" t="s">
        <v>2854</v>
      </c>
      <c r="D514" s="163"/>
      <c r="E514" s="91" t="s">
        <v>452</v>
      </c>
      <c r="F514" s="3">
        <v>1987</v>
      </c>
      <c r="G514" s="3" t="s">
        <v>119</v>
      </c>
      <c r="H514" s="3" t="s">
        <v>190</v>
      </c>
      <c r="I514" s="3">
        <v>35</v>
      </c>
      <c r="J514" s="3" t="s">
        <v>105</v>
      </c>
      <c r="K514" s="3" t="s">
        <v>25</v>
      </c>
      <c r="M514" s="3">
        <v>35</v>
      </c>
    </row>
    <row r="515" customHeight="1" spans="1:13">
      <c r="A515" s="3" t="s">
        <v>2854</v>
      </c>
      <c r="D515" s="163"/>
      <c r="E515" s="91" t="s">
        <v>453</v>
      </c>
      <c r="F515" s="3">
        <v>1987</v>
      </c>
      <c r="G515" s="3" t="s">
        <v>119</v>
      </c>
      <c r="H515" s="3" t="s">
        <v>190</v>
      </c>
      <c r="I515" s="3">
        <v>35</v>
      </c>
      <c r="J515" s="3" t="s">
        <v>105</v>
      </c>
      <c r="K515" s="3" t="s">
        <v>25</v>
      </c>
      <c r="M515" s="3">
        <v>35</v>
      </c>
    </row>
    <row r="516" customHeight="1" spans="1:13">
      <c r="A516" s="3" t="s">
        <v>2854</v>
      </c>
      <c r="D516" s="163"/>
      <c r="E516" s="91" t="s">
        <v>454</v>
      </c>
      <c r="F516" s="3">
        <v>1987</v>
      </c>
      <c r="G516" s="3" t="s">
        <v>119</v>
      </c>
      <c r="H516" s="3" t="s">
        <v>190</v>
      </c>
      <c r="I516" s="3">
        <v>35</v>
      </c>
      <c r="J516" s="3" t="s">
        <v>105</v>
      </c>
      <c r="K516" s="3" t="s">
        <v>25</v>
      </c>
      <c r="M516" s="3">
        <v>35</v>
      </c>
    </row>
    <row r="517" customHeight="1" spans="1:13">
      <c r="A517" s="3" t="s">
        <v>2854</v>
      </c>
      <c r="D517" s="163"/>
      <c r="E517" s="91" t="s">
        <v>455</v>
      </c>
      <c r="F517" s="3">
        <v>1987</v>
      </c>
      <c r="G517" s="3" t="s">
        <v>119</v>
      </c>
      <c r="H517" s="3" t="s">
        <v>190</v>
      </c>
      <c r="I517" s="3">
        <v>35</v>
      </c>
      <c r="J517" s="3" t="s">
        <v>105</v>
      </c>
      <c r="K517" s="3" t="s">
        <v>25</v>
      </c>
      <c r="M517" s="3">
        <v>35</v>
      </c>
    </row>
    <row r="518" customHeight="1" spans="1:13">
      <c r="A518" s="3" t="s">
        <v>2854</v>
      </c>
      <c r="D518" s="163"/>
      <c r="E518" s="91" t="s">
        <v>456</v>
      </c>
      <c r="F518" s="3">
        <v>1987</v>
      </c>
      <c r="G518" s="3" t="s">
        <v>119</v>
      </c>
      <c r="H518" s="3" t="s">
        <v>190</v>
      </c>
      <c r="I518" s="3">
        <v>35</v>
      </c>
      <c r="J518" s="3" t="s">
        <v>105</v>
      </c>
      <c r="K518" s="3" t="s">
        <v>25</v>
      </c>
      <c r="M518" s="3">
        <v>35</v>
      </c>
    </row>
    <row r="519" customHeight="1" spans="1:13">
      <c r="A519" s="3" t="s">
        <v>2854</v>
      </c>
      <c r="D519" s="163"/>
      <c r="E519" s="91" t="s">
        <v>457</v>
      </c>
      <c r="F519" s="3">
        <v>1987</v>
      </c>
      <c r="G519" s="3" t="s">
        <v>119</v>
      </c>
      <c r="H519" s="3" t="s">
        <v>190</v>
      </c>
      <c r="I519" s="3">
        <v>35</v>
      </c>
      <c r="J519" s="3" t="s">
        <v>105</v>
      </c>
      <c r="K519" s="3" t="s">
        <v>25</v>
      </c>
      <c r="M519" s="3">
        <v>35</v>
      </c>
    </row>
    <row r="520" customHeight="1" spans="1:13">
      <c r="A520" s="3" t="s">
        <v>2854</v>
      </c>
      <c r="D520" s="163"/>
      <c r="E520" s="91" t="s">
        <v>458</v>
      </c>
      <c r="F520" s="3">
        <v>1987</v>
      </c>
      <c r="G520" s="3" t="s">
        <v>119</v>
      </c>
      <c r="H520" s="3" t="s">
        <v>190</v>
      </c>
      <c r="I520" s="3">
        <v>35</v>
      </c>
      <c r="J520" s="3" t="s">
        <v>105</v>
      </c>
      <c r="K520" s="3" t="s">
        <v>25</v>
      </c>
      <c r="M520" s="3">
        <v>35</v>
      </c>
    </row>
    <row r="521" customHeight="1" spans="1:13">
      <c r="A521" s="3" t="s">
        <v>2854</v>
      </c>
      <c r="D521" s="163"/>
      <c r="E521" s="91" t="s">
        <v>459</v>
      </c>
      <c r="F521" s="3">
        <v>1987</v>
      </c>
      <c r="G521" s="3" t="s">
        <v>119</v>
      </c>
      <c r="H521" s="3" t="s">
        <v>190</v>
      </c>
      <c r="I521" s="3">
        <v>35</v>
      </c>
      <c r="J521" s="3" t="s">
        <v>105</v>
      </c>
      <c r="K521" s="3" t="s">
        <v>25</v>
      </c>
      <c r="M521" s="3">
        <v>35</v>
      </c>
    </row>
    <row r="522" customHeight="1" spans="1:13">
      <c r="A522" s="3" t="s">
        <v>2854</v>
      </c>
      <c r="D522" s="163"/>
      <c r="E522" s="91" t="s">
        <v>460</v>
      </c>
      <c r="F522" s="3">
        <v>1987</v>
      </c>
      <c r="G522" s="3" t="s">
        <v>119</v>
      </c>
      <c r="H522" s="3" t="s">
        <v>190</v>
      </c>
      <c r="I522" s="3">
        <v>35</v>
      </c>
      <c r="J522" s="3" t="s">
        <v>105</v>
      </c>
      <c r="K522" s="3" t="s">
        <v>25</v>
      </c>
      <c r="M522" s="3">
        <v>35</v>
      </c>
    </row>
    <row r="523" customHeight="1" spans="1:13">
      <c r="A523" s="3" t="s">
        <v>2854</v>
      </c>
      <c r="D523" s="91" t="s">
        <v>66</v>
      </c>
      <c r="E523" s="91" t="s">
        <v>461</v>
      </c>
      <c r="F523" s="3">
        <v>1993</v>
      </c>
      <c r="G523" s="3" t="s">
        <v>62</v>
      </c>
      <c r="H523" s="3" t="s">
        <v>145</v>
      </c>
      <c r="I523" s="3">
        <v>98</v>
      </c>
      <c r="J523" s="3" t="s">
        <v>105</v>
      </c>
      <c r="K523" s="3" t="s">
        <v>462</v>
      </c>
      <c r="M523" s="3">
        <v>35</v>
      </c>
    </row>
    <row r="524" customHeight="1" spans="1:13">
      <c r="A524" s="162" t="e">
        <f t="shared" ref="A524:A528" si="21">A523+1</f>
        <v>#VALUE!</v>
      </c>
      <c r="B524" s="3"/>
      <c r="C524" s="3"/>
      <c r="D524" s="91" t="s">
        <v>66</v>
      </c>
      <c r="E524" s="91" t="s">
        <v>463</v>
      </c>
      <c r="F524" s="66">
        <v>2018</v>
      </c>
      <c r="G524" s="66" t="s">
        <v>464</v>
      </c>
      <c r="H524" s="130" t="s">
        <v>58</v>
      </c>
      <c r="I524" s="66" t="s">
        <v>465</v>
      </c>
      <c r="J524" s="66" t="s">
        <v>466</v>
      </c>
      <c r="K524" s="66" t="s">
        <v>467</v>
      </c>
      <c r="M524" s="3">
        <v>40</v>
      </c>
    </row>
    <row r="525" customHeight="1" spans="1:13">
      <c r="A525" s="162" t="e">
        <f t="shared" si="21"/>
        <v>#VALUE!</v>
      </c>
      <c r="B525" s="3"/>
      <c r="C525" s="3"/>
      <c r="D525" s="91" t="s">
        <v>21</v>
      </c>
      <c r="E525" s="91" t="s">
        <v>468</v>
      </c>
      <c r="F525" s="241">
        <v>2020</v>
      </c>
      <c r="G525" s="70" t="s">
        <v>469</v>
      </c>
      <c r="H525" s="70" t="s">
        <v>19</v>
      </c>
      <c r="I525" s="70" t="s">
        <v>470</v>
      </c>
      <c r="J525" s="70"/>
      <c r="K525" s="241" t="s">
        <v>25</v>
      </c>
      <c r="M525" s="3">
        <v>40</v>
      </c>
    </row>
    <row r="526" customHeight="1" spans="1:13">
      <c r="A526" s="162" t="e">
        <f t="shared" si="21"/>
        <v>#VALUE!</v>
      </c>
      <c r="B526" s="3"/>
      <c r="C526" s="3"/>
      <c r="D526" s="91" t="s">
        <v>21</v>
      </c>
      <c r="E526" s="91" t="s">
        <v>471</v>
      </c>
      <c r="F526" s="241">
        <v>2020</v>
      </c>
      <c r="G526" s="70" t="s">
        <v>469</v>
      </c>
      <c r="H526" s="70" t="s">
        <v>19</v>
      </c>
      <c r="I526" s="70" t="s">
        <v>470</v>
      </c>
      <c r="J526" s="70"/>
      <c r="K526" s="241" t="s">
        <v>25</v>
      </c>
      <c r="M526" s="3">
        <v>40</v>
      </c>
    </row>
    <row r="527" customHeight="1" spans="1:13">
      <c r="A527" s="162" t="e">
        <f t="shared" si="21"/>
        <v>#VALUE!</v>
      </c>
      <c r="B527" s="3"/>
      <c r="C527" s="3"/>
      <c r="D527" s="91" t="s">
        <v>16</v>
      </c>
      <c r="E527" s="91" t="s">
        <v>472</v>
      </c>
      <c r="F527" s="59">
        <v>2020</v>
      </c>
      <c r="G527" s="59" t="s">
        <v>473</v>
      </c>
      <c r="H527" s="59" t="s">
        <v>19</v>
      </c>
      <c r="I527" s="59" t="s">
        <v>474</v>
      </c>
      <c r="J527" s="60"/>
      <c r="K527" s="59" t="s">
        <v>20</v>
      </c>
      <c r="M527" s="3">
        <v>40</v>
      </c>
    </row>
    <row r="528" customHeight="1" spans="1:13">
      <c r="A528" s="162" t="e">
        <f t="shared" si="21"/>
        <v>#VALUE!</v>
      </c>
      <c r="B528" s="3"/>
      <c r="C528" s="3"/>
      <c r="D528" s="91" t="s">
        <v>21</v>
      </c>
      <c r="E528" s="91" t="s">
        <v>475</v>
      </c>
      <c r="F528" s="3">
        <v>2018</v>
      </c>
      <c r="G528" s="3" t="s">
        <v>75</v>
      </c>
      <c r="H528" s="3" t="s">
        <v>43</v>
      </c>
      <c r="I528" s="3" t="s">
        <v>476</v>
      </c>
      <c r="J528" s="3" t="s">
        <v>477</v>
      </c>
      <c r="K528" s="3" t="s">
        <v>25</v>
      </c>
      <c r="M528" s="3">
        <v>40</v>
      </c>
    </row>
    <row r="529" customHeight="1" spans="1:13">
      <c r="A529" s="3">
        <f>'Drop 1 TCG'!A469+1</f>
        <v>11688</v>
      </c>
      <c r="D529" s="91" t="s">
        <v>21</v>
      </c>
      <c r="E529" s="91" t="s">
        <v>478</v>
      </c>
      <c r="F529" s="3">
        <v>1986</v>
      </c>
      <c r="G529" s="3" t="s">
        <v>119</v>
      </c>
      <c r="H529" s="3" t="s">
        <v>479</v>
      </c>
      <c r="I529" s="3"/>
      <c r="J529" s="3">
        <v>28</v>
      </c>
      <c r="K529" s="3" t="s">
        <v>25</v>
      </c>
      <c r="M529" s="3">
        <v>40</v>
      </c>
    </row>
    <row r="530" customHeight="1" spans="1:13">
      <c r="A530" s="3">
        <v>11693</v>
      </c>
      <c r="D530" s="91" t="s">
        <v>21</v>
      </c>
      <c r="E530" s="91" t="s">
        <v>480</v>
      </c>
      <c r="F530" s="3">
        <v>2018</v>
      </c>
      <c r="G530" s="3" t="s">
        <v>62</v>
      </c>
      <c r="H530" s="3" t="s">
        <v>481</v>
      </c>
      <c r="I530" s="3" t="s">
        <v>298</v>
      </c>
      <c r="J530" s="3">
        <v>18</v>
      </c>
      <c r="K530" s="3" t="s">
        <v>30</v>
      </c>
      <c r="M530" s="3">
        <v>40</v>
      </c>
    </row>
    <row r="531" customHeight="1" spans="1:13">
      <c r="A531" s="6" t="e">
        <f>'Drop 1 BBALL'!A399+1</f>
        <v>#VALUE!</v>
      </c>
      <c r="D531" s="91" t="s">
        <v>21</v>
      </c>
      <c r="E531" s="91" t="s">
        <v>482</v>
      </c>
      <c r="F531" s="3">
        <v>2019</v>
      </c>
      <c r="G531" s="3" t="s">
        <v>483</v>
      </c>
      <c r="H531" s="3" t="s">
        <v>484</v>
      </c>
      <c r="I531" s="3" t="s">
        <v>485</v>
      </c>
      <c r="J531" s="3" t="s">
        <v>486</v>
      </c>
      <c r="K531" s="3" t="s">
        <v>25</v>
      </c>
      <c r="M531" s="3">
        <v>40</v>
      </c>
    </row>
    <row r="532" customHeight="1" spans="1:13">
      <c r="A532" s="6" t="e">
        <f>A531+1</f>
        <v>#VALUE!</v>
      </c>
      <c r="D532" s="91" t="s">
        <v>21</v>
      </c>
      <c r="E532" s="91" t="s">
        <v>487</v>
      </c>
      <c r="F532" s="3">
        <v>2019</v>
      </c>
      <c r="G532" s="3" t="s">
        <v>483</v>
      </c>
      <c r="H532" s="3" t="s">
        <v>484</v>
      </c>
      <c r="I532" s="3" t="s">
        <v>485</v>
      </c>
      <c r="J532" s="3" t="s">
        <v>486</v>
      </c>
      <c r="K532" s="3" t="s">
        <v>25</v>
      </c>
      <c r="M532" s="3">
        <v>40</v>
      </c>
    </row>
    <row r="533" customHeight="1" spans="1:13">
      <c r="A533" s="3">
        <v>12170</v>
      </c>
      <c r="D533" s="91" t="s">
        <v>21</v>
      </c>
      <c r="E533" s="91" t="s">
        <v>488</v>
      </c>
      <c r="F533" s="3">
        <v>2020</v>
      </c>
      <c r="G533" s="3" t="s">
        <v>473</v>
      </c>
      <c r="H533" s="3" t="s">
        <v>19</v>
      </c>
      <c r="I533" s="3" t="s">
        <v>317</v>
      </c>
      <c r="J533" s="3" t="s">
        <v>105</v>
      </c>
      <c r="K533" s="3" t="s">
        <v>30</v>
      </c>
      <c r="M533" s="3">
        <v>40</v>
      </c>
    </row>
    <row r="534" customHeight="1" spans="1:13">
      <c r="A534" s="3">
        <v>12411</v>
      </c>
      <c r="D534" s="91" t="s">
        <v>21</v>
      </c>
      <c r="E534" s="91" t="s">
        <v>489</v>
      </c>
      <c r="F534" s="3">
        <v>2018</v>
      </c>
      <c r="G534" s="3" t="s">
        <v>23</v>
      </c>
      <c r="H534" s="3" t="s">
        <v>490</v>
      </c>
      <c r="I534" s="3">
        <v>72</v>
      </c>
      <c r="J534" s="3" t="s">
        <v>491</v>
      </c>
      <c r="K534" s="3" t="s">
        <v>30</v>
      </c>
      <c r="M534" s="3">
        <v>40</v>
      </c>
    </row>
    <row r="535" customHeight="1" spans="1:13">
      <c r="A535" s="3" t="s">
        <v>2854</v>
      </c>
      <c r="D535" s="91" t="s">
        <v>21</v>
      </c>
      <c r="E535" s="91" t="s">
        <v>492</v>
      </c>
      <c r="F535" s="3">
        <v>2019</v>
      </c>
      <c r="G535" s="3" t="s">
        <v>23</v>
      </c>
      <c r="H535" s="3" t="s">
        <v>241</v>
      </c>
      <c r="I535" s="3">
        <v>203</v>
      </c>
      <c r="J535" s="3" t="s">
        <v>243</v>
      </c>
      <c r="K535" s="3" t="s">
        <v>25</v>
      </c>
      <c r="M535" s="3">
        <v>40</v>
      </c>
    </row>
    <row r="536" customHeight="1" spans="1:13">
      <c r="A536" s="3" t="s">
        <v>2854</v>
      </c>
      <c r="D536" s="91" t="s">
        <v>21</v>
      </c>
      <c r="E536" s="91" t="s">
        <v>493</v>
      </c>
      <c r="F536" s="3">
        <v>2019</v>
      </c>
      <c r="G536" s="3" t="s">
        <v>473</v>
      </c>
      <c r="H536" s="3" t="s">
        <v>36</v>
      </c>
      <c r="I536" s="3" t="s">
        <v>202</v>
      </c>
      <c r="J536" s="3" t="s">
        <v>105</v>
      </c>
      <c r="K536" s="3" t="s">
        <v>25</v>
      </c>
      <c r="M536" s="3">
        <v>40</v>
      </c>
    </row>
    <row r="537" customHeight="1" spans="1:13">
      <c r="A537" s="3" t="s">
        <v>2854</v>
      </c>
      <c r="D537" s="91" t="s">
        <v>21</v>
      </c>
      <c r="E537" s="91" t="s">
        <v>494</v>
      </c>
      <c r="F537" s="3">
        <v>1978</v>
      </c>
      <c r="G537" s="3" t="s">
        <v>62</v>
      </c>
      <c r="H537" s="3" t="s">
        <v>495</v>
      </c>
      <c r="I537" s="3">
        <v>72</v>
      </c>
      <c r="J537" s="3" t="s">
        <v>105</v>
      </c>
      <c r="K537" s="3" t="s">
        <v>72</v>
      </c>
      <c r="M537" s="3">
        <v>40</v>
      </c>
    </row>
    <row r="538" customHeight="1" spans="1:13">
      <c r="A538" s="3" t="s">
        <v>2854</v>
      </c>
      <c r="D538" s="91" t="s">
        <v>21</v>
      </c>
      <c r="E538" s="91" t="s">
        <v>496</v>
      </c>
      <c r="F538" s="3">
        <v>1978</v>
      </c>
      <c r="G538" s="3" t="s">
        <v>62</v>
      </c>
      <c r="H538" s="3" t="s">
        <v>495</v>
      </c>
      <c r="I538" s="3">
        <v>72</v>
      </c>
      <c r="J538" s="3" t="s">
        <v>105</v>
      </c>
      <c r="K538" s="3" t="s">
        <v>72</v>
      </c>
      <c r="M538" s="3">
        <v>40</v>
      </c>
    </row>
    <row r="539" customHeight="1" spans="1:13">
      <c r="A539" s="3" t="s">
        <v>2854</v>
      </c>
      <c r="D539" s="91" t="s">
        <v>21</v>
      </c>
      <c r="E539" s="91" t="s">
        <v>497</v>
      </c>
      <c r="F539" s="3">
        <v>1994</v>
      </c>
      <c r="G539" s="3" t="s">
        <v>287</v>
      </c>
      <c r="H539" s="3" t="s">
        <v>288</v>
      </c>
      <c r="I539" s="3">
        <v>633</v>
      </c>
      <c r="J539" s="3" t="s">
        <v>289</v>
      </c>
      <c r="K539" s="3" t="s">
        <v>498</v>
      </c>
      <c r="M539" s="3">
        <v>40</v>
      </c>
    </row>
    <row r="540" customHeight="1" spans="1:13">
      <c r="A540" s="3" t="s">
        <v>2854</v>
      </c>
      <c r="D540" s="163"/>
      <c r="E540" s="237" t="s">
        <v>499</v>
      </c>
      <c r="F540" s="65">
        <v>2007</v>
      </c>
      <c r="G540" s="45" t="s">
        <v>62</v>
      </c>
      <c r="H540" s="45" t="s">
        <v>145</v>
      </c>
      <c r="I540" s="65">
        <v>40</v>
      </c>
      <c r="J540" s="45" t="s">
        <v>500</v>
      </c>
      <c r="K540" s="45" t="s">
        <v>72</v>
      </c>
      <c r="M540" s="3">
        <v>40</v>
      </c>
    </row>
    <row r="541" customHeight="1" spans="1:13">
      <c r="A541" s="3" t="s">
        <v>2854</v>
      </c>
      <c r="D541" s="163"/>
      <c r="E541" s="237" t="s">
        <v>501</v>
      </c>
      <c r="F541" s="65">
        <v>2007</v>
      </c>
      <c r="G541" s="45" t="s">
        <v>62</v>
      </c>
      <c r="H541" s="45" t="s">
        <v>145</v>
      </c>
      <c r="I541" s="65">
        <v>40</v>
      </c>
      <c r="J541" s="45" t="s">
        <v>500</v>
      </c>
      <c r="K541" s="45" t="s">
        <v>72</v>
      </c>
      <c r="M541" s="3">
        <v>40</v>
      </c>
    </row>
    <row r="542" customHeight="1" spans="1:13">
      <c r="A542" s="3" t="s">
        <v>2854</v>
      </c>
      <c r="D542" s="163"/>
      <c r="E542" s="237" t="s">
        <v>502</v>
      </c>
      <c r="F542" s="65">
        <v>2007</v>
      </c>
      <c r="G542" s="45" t="s">
        <v>62</v>
      </c>
      <c r="H542" s="45" t="s">
        <v>145</v>
      </c>
      <c r="I542" s="65">
        <v>40</v>
      </c>
      <c r="J542" s="45" t="s">
        <v>503</v>
      </c>
      <c r="K542" s="45" t="s">
        <v>72</v>
      </c>
      <c r="M542" s="3">
        <v>40</v>
      </c>
    </row>
    <row r="543" customHeight="1" spans="1:13">
      <c r="A543" s="162" t="e">
        <f>A542+1</f>
        <v>#VALUE!</v>
      </c>
      <c r="B543" s="3"/>
      <c r="C543" s="3"/>
      <c r="D543" s="91" t="s">
        <v>66</v>
      </c>
      <c r="E543" s="91" t="s">
        <v>504</v>
      </c>
      <c r="F543" s="3">
        <v>2019</v>
      </c>
      <c r="G543" s="3" t="s">
        <v>505</v>
      </c>
      <c r="H543" s="3" t="s">
        <v>297</v>
      </c>
      <c r="I543" s="3">
        <v>58</v>
      </c>
      <c r="J543" s="3" t="s">
        <v>506</v>
      </c>
      <c r="K543" s="3" t="s">
        <v>244</v>
      </c>
      <c r="M543" s="3">
        <v>45</v>
      </c>
    </row>
    <row r="544" customHeight="1" spans="1:13">
      <c r="A544" s="3" t="s">
        <v>2854</v>
      </c>
      <c r="D544" s="91" t="s">
        <v>66</v>
      </c>
      <c r="E544" s="91" t="s">
        <v>507</v>
      </c>
      <c r="F544" s="3">
        <v>2018</v>
      </c>
      <c r="G544" s="3" t="s">
        <v>75</v>
      </c>
      <c r="H544" s="3" t="s">
        <v>407</v>
      </c>
      <c r="I544" s="3" t="s">
        <v>508</v>
      </c>
      <c r="J544" s="3" t="s">
        <v>105</v>
      </c>
      <c r="K544" s="3" t="s">
        <v>68</v>
      </c>
      <c r="M544" s="3">
        <v>45</v>
      </c>
    </row>
    <row r="545" customHeight="1" spans="1:13">
      <c r="A545" s="162" t="e">
        <f t="shared" ref="A545:A549" si="22">A544+1</f>
        <v>#VALUE!</v>
      </c>
      <c r="B545" s="3"/>
      <c r="C545" s="3"/>
      <c r="D545" s="91" t="s">
        <v>66</v>
      </c>
      <c r="E545" s="91" t="s">
        <v>509</v>
      </c>
      <c r="F545" s="66">
        <v>2018</v>
      </c>
      <c r="G545" s="66" t="s">
        <v>510</v>
      </c>
      <c r="H545" s="130" t="s">
        <v>58</v>
      </c>
      <c r="I545" s="66" t="s">
        <v>511</v>
      </c>
      <c r="J545" s="66" t="s">
        <v>512</v>
      </c>
      <c r="K545" s="66" t="s">
        <v>467</v>
      </c>
      <c r="M545" s="3">
        <v>50</v>
      </c>
    </row>
    <row r="546" customHeight="1" spans="1:13">
      <c r="A546" s="162" t="e">
        <f t="shared" si="22"/>
        <v>#VALUE!</v>
      </c>
      <c r="B546" s="3"/>
      <c r="C546" s="3"/>
      <c r="D546" s="91" t="s">
        <v>21</v>
      </c>
      <c r="E546" s="91" t="s">
        <v>513</v>
      </c>
      <c r="F546" s="116">
        <v>2020</v>
      </c>
      <c r="G546" s="116" t="s">
        <v>514</v>
      </c>
      <c r="H546" s="116" t="s">
        <v>19</v>
      </c>
      <c r="I546" s="116" t="s">
        <v>317</v>
      </c>
      <c r="J546" s="117"/>
      <c r="K546" s="33" t="s">
        <v>30</v>
      </c>
      <c r="M546" s="3">
        <v>50</v>
      </c>
    </row>
    <row r="547" customHeight="1" spans="1:13">
      <c r="A547" s="162" t="e">
        <f t="shared" si="22"/>
        <v>#VALUE!</v>
      </c>
      <c r="B547" s="3"/>
      <c r="C547" s="3"/>
      <c r="D547" s="91" t="s">
        <v>21</v>
      </c>
      <c r="E547" s="91" t="s">
        <v>515</v>
      </c>
      <c r="F547" s="116">
        <v>2020</v>
      </c>
      <c r="G547" s="116" t="s">
        <v>514</v>
      </c>
      <c r="H547" s="116" t="s">
        <v>19</v>
      </c>
      <c r="I547" s="116" t="s">
        <v>317</v>
      </c>
      <c r="J547" s="117"/>
      <c r="K547" s="33" t="s">
        <v>30</v>
      </c>
      <c r="M547" s="3">
        <v>50</v>
      </c>
    </row>
    <row r="548" customHeight="1" spans="1:13">
      <c r="A548" s="162" t="e">
        <f t="shared" si="22"/>
        <v>#VALUE!</v>
      </c>
      <c r="B548" s="3"/>
      <c r="C548" s="3"/>
      <c r="D548" s="91" t="s">
        <v>21</v>
      </c>
      <c r="E548" s="91" t="s">
        <v>516</v>
      </c>
      <c r="F548" s="116">
        <v>2020</v>
      </c>
      <c r="G548" s="116" t="s">
        <v>514</v>
      </c>
      <c r="H548" s="116" t="s">
        <v>19</v>
      </c>
      <c r="I548" s="116" t="s">
        <v>317</v>
      </c>
      <c r="J548" s="117"/>
      <c r="K548" s="33" t="s">
        <v>30</v>
      </c>
      <c r="M548" s="3">
        <v>50</v>
      </c>
    </row>
    <row r="549" customHeight="1" spans="1:13">
      <c r="A549" s="162" t="e">
        <f t="shared" si="22"/>
        <v>#VALUE!</v>
      </c>
      <c r="B549" s="3"/>
      <c r="C549" s="3"/>
      <c r="D549" s="91" t="s">
        <v>21</v>
      </c>
      <c r="E549" s="91" t="s">
        <v>517</v>
      </c>
      <c r="F549" s="116">
        <v>2020</v>
      </c>
      <c r="G549" s="116" t="s">
        <v>172</v>
      </c>
      <c r="H549" s="116" t="s">
        <v>19</v>
      </c>
      <c r="I549" s="116" t="s">
        <v>470</v>
      </c>
      <c r="J549" s="117"/>
      <c r="K549" s="117" t="s">
        <v>30</v>
      </c>
      <c r="M549" s="3">
        <v>50</v>
      </c>
    </row>
    <row r="550" customHeight="1" spans="1:13">
      <c r="A550" s="162" t="e">
        <f>'Drop 1 Football'!A286+1</f>
        <v>#VALUE!</v>
      </c>
      <c r="B550" s="3"/>
      <c r="C550" s="3"/>
      <c r="D550" s="91" t="s">
        <v>21</v>
      </c>
      <c r="E550" s="91" t="s">
        <v>518</v>
      </c>
      <c r="F550" s="3">
        <v>1974</v>
      </c>
      <c r="G550" s="3" t="s">
        <v>62</v>
      </c>
      <c r="H550" s="3" t="s">
        <v>519</v>
      </c>
      <c r="I550" s="3">
        <v>456</v>
      </c>
      <c r="K550" s="3" t="s">
        <v>520</v>
      </c>
      <c r="M550" s="3">
        <v>50</v>
      </c>
    </row>
    <row r="551" customHeight="1" spans="1:13">
      <c r="A551" s="162" t="e">
        <f t="shared" ref="A551:A562" si="23">A550+1</f>
        <v>#VALUE!</v>
      </c>
      <c r="B551" s="3"/>
      <c r="C551" s="3"/>
      <c r="D551" s="91" t="s">
        <v>21</v>
      </c>
      <c r="E551" s="91" t="s">
        <v>521</v>
      </c>
      <c r="F551" s="3">
        <v>2019</v>
      </c>
      <c r="G551" s="3" t="s">
        <v>163</v>
      </c>
      <c r="H551" s="3" t="s">
        <v>297</v>
      </c>
      <c r="I551" s="3">
        <v>23</v>
      </c>
      <c r="K551" s="3" t="s">
        <v>25</v>
      </c>
      <c r="M551" s="3">
        <v>50</v>
      </c>
    </row>
    <row r="552" customHeight="1" spans="1:13">
      <c r="A552" s="162" t="e">
        <f t="shared" si="23"/>
        <v>#VALUE!</v>
      </c>
      <c r="B552" s="3"/>
      <c r="C552" s="3"/>
      <c r="D552" s="237" t="s">
        <v>21</v>
      </c>
      <c r="E552" s="237" t="s">
        <v>522</v>
      </c>
      <c r="F552" s="65">
        <v>2020</v>
      </c>
      <c r="G552" s="45" t="s">
        <v>23</v>
      </c>
      <c r="H552" s="45" t="s">
        <v>49</v>
      </c>
      <c r="I552" s="65">
        <v>150</v>
      </c>
      <c r="J552" s="45"/>
      <c r="K552" s="45" t="s">
        <v>30</v>
      </c>
      <c r="M552" s="3">
        <v>50</v>
      </c>
    </row>
    <row r="553" customHeight="1" spans="1:13">
      <c r="A553" s="162" t="e">
        <f t="shared" si="23"/>
        <v>#VALUE!</v>
      </c>
      <c r="B553" s="3"/>
      <c r="C553" s="3"/>
      <c r="D553" s="91" t="s">
        <v>21</v>
      </c>
      <c r="E553" s="91" t="s">
        <v>523</v>
      </c>
      <c r="F553" s="3">
        <v>2020</v>
      </c>
      <c r="G553" s="3" t="s">
        <v>23</v>
      </c>
      <c r="H553" s="3" t="s">
        <v>49</v>
      </c>
      <c r="I553" s="3">
        <v>150</v>
      </c>
      <c r="K553" s="3" t="s">
        <v>30</v>
      </c>
      <c r="M553" s="3">
        <v>50</v>
      </c>
    </row>
    <row r="554" customHeight="1" spans="1:13">
      <c r="A554" s="162" t="e">
        <f t="shared" si="23"/>
        <v>#VALUE!</v>
      </c>
      <c r="B554" s="3"/>
      <c r="C554" s="3"/>
      <c r="D554" s="91" t="s">
        <v>16</v>
      </c>
      <c r="E554" s="91" t="s">
        <v>524</v>
      </c>
      <c r="F554" s="3">
        <v>2018</v>
      </c>
      <c r="G554" s="3" t="s">
        <v>62</v>
      </c>
      <c r="H554" s="68" t="s">
        <v>58</v>
      </c>
      <c r="I554" s="3">
        <v>700</v>
      </c>
      <c r="K554" s="3" t="s">
        <v>20</v>
      </c>
      <c r="M554" s="3">
        <v>50</v>
      </c>
    </row>
    <row r="555" customHeight="1" spans="1:13">
      <c r="A555" s="162" t="e">
        <f t="shared" si="23"/>
        <v>#VALUE!</v>
      </c>
      <c r="B555" s="3"/>
      <c r="C555" s="3"/>
      <c r="D555" s="91" t="s">
        <v>16</v>
      </c>
      <c r="E555" s="91" t="s">
        <v>525</v>
      </c>
      <c r="F555" s="3">
        <v>2018</v>
      </c>
      <c r="G555" s="3" t="s">
        <v>526</v>
      </c>
      <c r="H555" s="68" t="s">
        <v>58</v>
      </c>
      <c r="I555" s="3">
        <v>700</v>
      </c>
      <c r="K555" s="3" t="s">
        <v>20</v>
      </c>
      <c r="M555" s="3">
        <v>50</v>
      </c>
    </row>
    <row r="556" customHeight="1" spans="1:13">
      <c r="A556" s="162" t="e">
        <f t="shared" si="23"/>
        <v>#VALUE!</v>
      </c>
      <c r="B556" s="3"/>
      <c r="C556" s="3"/>
      <c r="D556" s="91" t="s">
        <v>16</v>
      </c>
      <c r="E556" s="91" t="s">
        <v>527</v>
      </c>
      <c r="F556" s="3">
        <v>2018</v>
      </c>
      <c r="G556" s="3" t="s">
        <v>62</v>
      </c>
      <c r="H556" s="68" t="s">
        <v>58</v>
      </c>
      <c r="I556" s="3">
        <v>700</v>
      </c>
      <c r="K556" s="3" t="s">
        <v>20</v>
      </c>
      <c r="M556" s="3">
        <v>50</v>
      </c>
    </row>
    <row r="557" customHeight="1" spans="1:13">
      <c r="A557" s="162" t="e">
        <f t="shared" si="23"/>
        <v>#VALUE!</v>
      </c>
      <c r="B557" s="3"/>
      <c r="C557" s="3"/>
      <c r="D557" s="91" t="s">
        <v>21</v>
      </c>
      <c r="E557" s="91" t="s">
        <v>528</v>
      </c>
      <c r="F557" s="3">
        <v>2016</v>
      </c>
      <c r="G557" s="3" t="s">
        <v>529</v>
      </c>
      <c r="H557" s="3" t="s">
        <v>297</v>
      </c>
      <c r="I557" s="3" t="s">
        <v>530</v>
      </c>
      <c r="K557" s="3" t="s">
        <v>25</v>
      </c>
      <c r="M557" s="3">
        <v>50</v>
      </c>
    </row>
    <row r="558" customHeight="1" spans="1:13">
      <c r="A558" s="162" t="e">
        <f t="shared" si="23"/>
        <v>#VALUE!</v>
      </c>
      <c r="B558" s="3"/>
      <c r="C558" s="3"/>
      <c r="D558" s="91" t="s">
        <v>21</v>
      </c>
      <c r="E558" s="91" t="s">
        <v>531</v>
      </c>
      <c r="F558" s="3">
        <v>2018</v>
      </c>
      <c r="G558" s="3" t="s">
        <v>75</v>
      </c>
      <c r="H558" s="3" t="s">
        <v>58</v>
      </c>
      <c r="I558" s="3" t="s">
        <v>532</v>
      </c>
      <c r="J558" s="3" t="s">
        <v>533</v>
      </c>
      <c r="K558" s="3" t="s">
        <v>25</v>
      </c>
      <c r="M558" s="3">
        <v>50</v>
      </c>
    </row>
    <row r="559" customHeight="1" spans="1:13">
      <c r="A559" s="162" t="e">
        <f t="shared" si="23"/>
        <v>#VALUE!</v>
      </c>
      <c r="D559" s="91" t="s">
        <v>21</v>
      </c>
      <c r="E559" s="91" t="s">
        <v>534</v>
      </c>
      <c r="F559" s="3">
        <v>2019</v>
      </c>
      <c r="G559" s="3" t="s">
        <v>212</v>
      </c>
      <c r="H559" s="3" t="s">
        <v>213</v>
      </c>
      <c r="I559" s="3">
        <v>10</v>
      </c>
      <c r="J559" s="3" t="s">
        <v>214</v>
      </c>
      <c r="K559" s="3" t="s">
        <v>30</v>
      </c>
      <c r="M559" s="3">
        <v>50</v>
      </c>
    </row>
    <row r="560" customHeight="1" spans="1:13">
      <c r="A560" s="162" t="e">
        <f t="shared" si="23"/>
        <v>#VALUE!</v>
      </c>
      <c r="D560" s="91" t="s">
        <v>21</v>
      </c>
      <c r="E560" s="91" t="s">
        <v>535</v>
      </c>
      <c r="F560" s="3">
        <v>2019</v>
      </c>
      <c r="G560" s="3" t="s">
        <v>212</v>
      </c>
      <c r="H560" s="3" t="s">
        <v>213</v>
      </c>
      <c r="I560" s="3">
        <v>10</v>
      </c>
      <c r="J560" s="3" t="s">
        <v>214</v>
      </c>
      <c r="K560" s="3" t="s">
        <v>30</v>
      </c>
      <c r="M560" s="3">
        <v>50</v>
      </c>
    </row>
    <row r="561" customHeight="1" spans="1:13">
      <c r="A561" s="162" t="e">
        <f t="shared" si="23"/>
        <v>#VALUE!</v>
      </c>
      <c r="D561" s="91" t="s">
        <v>21</v>
      </c>
      <c r="E561" s="91" t="s">
        <v>536</v>
      </c>
      <c r="F561" s="3">
        <v>2019</v>
      </c>
      <c r="G561" s="3" t="s">
        <v>212</v>
      </c>
      <c r="H561" s="3" t="s">
        <v>213</v>
      </c>
      <c r="I561" s="3">
        <v>10</v>
      </c>
      <c r="J561" s="3" t="s">
        <v>214</v>
      </c>
      <c r="K561" s="3" t="s">
        <v>30</v>
      </c>
      <c r="M561" s="3">
        <v>50</v>
      </c>
    </row>
    <row r="562" customHeight="1" spans="1:13">
      <c r="A562" s="162" t="e">
        <f t="shared" si="23"/>
        <v>#VALUE!</v>
      </c>
      <c r="D562" s="91" t="s">
        <v>21</v>
      </c>
      <c r="E562" s="91" t="s">
        <v>537</v>
      </c>
      <c r="F562" s="3">
        <v>2019</v>
      </c>
      <c r="G562" s="3" t="s">
        <v>212</v>
      </c>
      <c r="H562" s="3" t="s">
        <v>213</v>
      </c>
      <c r="I562" s="3">
        <v>10</v>
      </c>
      <c r="J562" s="3" t="s">
        <v>214</v>
      </c>
      <c r="K562" s="3" t="s">
        <v>30</v>
      </c>
      <c r="M562" s="3">
        <v>50</v>
      </c>
    </row>
    <row r="563" customHeight="1" spans="1:13">
      <c r="A563" s="3">
        <v>11691</v>
      </c>
      <c r="D563" s="91" t="s">
        <v>21</v>
      </c>
      <c r="E563" s="91" t="s">
        <v>538</v>
      </c>
      <c r="F563" s="3">
        <v>2018</v>
      </c>
      <c r="G563" s="3" t="s">
        <v>39</v>
      </c>
      <c r="H563" s="3" t="s">
        <v>79</v>
      </c>
      <c r="I563" s="3" t="s">
        <v>539</v>
      </c>
      <c r="J563" s="3" t="s">
        <v>540</v>
      </c>
      <c r="K563" s="3" t="s">
        <v>30</v>
      </c>
      <c r="M563" s="3">
        <v>50</v>
      </c>
    </row>
    <row r="564" customHeight="1" spans="1:13">
      <c r="A564" s="3">
        <v>11960</v>
      </c>
      <c r="D564" s="91" t="s">
        <v>21</v>
      </c>
      <c r="E564" s="91" t="s">
        <v>541</v>
      </c>
      <c r="F564" s="3">
        <v>1987</v>
      </c>
      <c r="G564" s="3" t="s">
        <v>119</v>
      </c>
      <c r="H564" s="3" t="s">
        <v>542</v>
      </c>
      <c r="J564" s="3">
        <v>502</v>
      </c>
      <c r="K564" s="3" t="s">
        <v>30</v>
      </c>
      <c r="M564" s="3">
        <v>50</v>
      </c>
    </row>
    <row r="565" customHeight="1" spans="1:13">
      <c r="A565" s="3">
        <v>11961</v>
      </c>
      <c r="D565" s="91" t="s">
        <v>21</v>
      </c>
      <c r="E565" s="3">
        <v>55110195</v>
      </c>
      <c r="F565" s="3">
        <v>1987</v>
      </c>
      <c r="G565" s="3" t="s">
        <v>119</v>
      </c>
      <c r="H565" s="3" t="s">
        <v>542</v>
      </c>
      <c r="J565" s="3">
        <v>502</v>
      </c>
      <c r="K565" s="3" t="s">
        <v>30</v>
      </c>
      <c r="M565" s="3">
        <v>50</v>
      </c>
    </row>
    <row r="566" customHeight="1" spans="1:13">
      <c r="A566" s="3">
        <v>11962</v>
      </c>
      <c r="D566" s="91" t="s">
        <v>21</v>
      </c>
      <c r="E566" s="3">
        <v>55110199</v>
      </c>
      <c r="F566" s="3">
        <v>1987</v>
      </c>
      <c r="G566" s="3" t="s">
        <v>119</v>
      </c>
      <c r="H566" s="3" t="s">
        <v>542</v>
      </c>
      <c r="J566" s="3">
        <v>502</v>
      </c>
      <c r="K566" s="3" t="s">
        <v>30</v>
      </c>
      <c r="M566" s="3">
        <v>50</v>
      </c>
    </row>
    <row r="567" customHeight="1" spans="1:13">
      <c r="A567" s="3">
        <v>11963</v>
      </c>
      <c r="D567" s="91" t="s">
        <v>21</v>
      </c>
      <c r="E567" s="3">
        <v>55110200</v>
      </c>
      <c r="F567" s="3">
        <v>1987</v>
      </c>
      <c r="G567" s="3" t="s">
        <v>119</v>
      </c>
      <c r="H567" s="3" t="s">
        <v>542</v>
      </c>
      <c r="J567" s="3">
        <v>502</v>
      </c>
      <c r="K567" s="3" t="s">
        <v>30</v>
      </c>
      <c r="M567" s="3">
        <v>50</v>
      </c>
    </row>
    <row r="568" customHeight="1" spans="1:13">
      <c r="A568" s="3">
        <v>11964</v>
      </c>
      <c r="D568" s="91" t="s">
        <v>21</v>
      </c>
      <c r="E568" s="3">
        <v>55110202</v>
      </c>
      <c r="F568" s="3">
        <v>1987</v>
      </c>
      <c r="G568" s="3" t="s">
        <v>119</v>
      </c>
      <c r="H568" s="3" t="s">
        <v>542</v>
      </c>
      <c r="J568" s="3">
        <v>502</v>
      </c>
      <c r="K568" s="3" t="s">
        <v>30</v>
      </c>
      <c r="M568" s="3">
        <v>50</v>
      </c>
    </row>
    <row r="569" customHeight="1" spans="1:13">
      <c r="A569" s="3">
        <v>12077</v>
      </c>
      <c r="D569" s="91" t="s">
        <v>21</v>
      </c>
      <c r="E569" s="91" t="s">
        <v>543</v>
      </c>
      <c r="F569" s="3">
        <v>2019</v>
      </c>
      <c r="G569" s="3" t="s">
        <v>544</v>
      </c>
      <c r="H569" s="3" t="s">
        <v>36</v>
      </c>
      <c r="I569" s="3" t="s">
        <v>545</v>
      </c>
      <c r="J569" s="3">
        <v>1</v>
      </c>
      <c r="K569" s="3" t="s">
        <v>30</v>
      </c>
      <c r="M569" s="3">
        <v>50</v>
      </c>
    </row>
    <row r="570" customHeight="1" spans="1:13">
      <c r="A570" s="3">
        <v>12078</v>
      </c>
      <c r="D570" s="91" t="s">
        <v>21</v>
      </c>
      <c r="E570" s="91" t="s">
        <v>546</v>
      </c>
      <c r="F570" s="3">
        <v>2019</v>
      </c>
      <c r="G570" s="3" t="s">
        <v>544</v>
      </c>
      <c r="H570" s="3" t="s">
        <v>36</v>
      </c>
      <c r="I570" s="3" t="s">
        <v>545</v>
      </c>
      <c r="J570" s="3">
        <v>1</v>
      </c>
      <c r="K570" s="3" t="s">
        <v>30</v>
      </c>
      <c r="M570" s="3">
        <v>50</v>
      </c>
    </row>
    <row r="571" customHeight="1" spans="1:13">
      <c r="A571" s="3">
        <v>12079</v>
      </c>
      <c r="D571" s="91" t="s">
        <v>21</v>
      </c>
      <c r="E571" s="91" t="s">
        <v>547</v>
      </c>
      <c r="F571" s="3">
        <v>2019</v>
      </c>
      <c r="G571" s="3" t="s">
        <v>544</v>
      </c>
      <c r="H571" s="3" t="s">
        <v>36</v>
      </c>
      <c r="I571" s="3" t="s">
        <v>545</v>
      </c>
      <c r="J571" s="3">
        <v>1</v>
      </c>
      <c r="K571" s="3" t="s">
        <v>30</v>
      </c>
      <c r="M571" s="3">
        <v>50</v>
      </c>
    </row>
    <row r="572" customHeight="1" spans="1:13">
      <c r="A572" s="3">
        <v>12171</v>
      </c>
      <c r="D572" s="91" t="s">
        <v>21</v>
      </c>
      <c r="E572" s="91" t="s">
        <v>548</v>
      </c>
      <c r="F572" s="3">
        <v>2020</v>
      </c>
      <c r="G572" s="3" t="s">
        <v>549</v>
      </c>
      <c r="H572" s="3" t="s">
        <v>36</v>
      </c>
      <c r="I572" s="3" t="s">
        <v>550</v>
      </c>
      <c r="J572" s="3" t="s">
        <v>105</v>
      </c>
      <c r="K572" s="3" t="s">
        <v>30</v>
      </c>
      <c r="M572" s="3">
        <v>50</v>
      </c>
    </row>
    <row r="573" customHeight="1" spans="1:13">
      <c r="A573" s="3" t="s">
        <v>2854</v>
      </c>
      <c r="D573" s="91" t="s">
        <v>66</v>
      </c>
      <c r="E573" s="91" t="s">
        <v>551</v>
      </c>
      <c r="F573" s="3">
        <v>2020</v>
      </c>
      <c r="G573" s="3" t="s">
        <v>23</v>
      </c>
      <c r="H573" s="3" t="s">
        <v>46</v>
      </c>
      <c r="I573" s="3">
        <v>49</v>
      </c>
      <c r="J573" s="3" t="s">
        <v>506</v>
      </c>
      <c r="K573" s="3" t="s">
        <v>244</v>
      </c>
      <c r="M573" s="3">
        <v>50</v>
      </c>
    </row>
    <row r="574" customHeight="1" spans="1:13">
      <c r="A574" s="3" t="s">
        <v>2854</v>
      </c>
      <c r="D574" s="163"/>
      <c r="E574" s="91" t="s">
        <v>552</v>
      </c>
      <c r="F574" s="3">
        <v>2020</v>
      </c>
      <c r="G574" s="3" t="s">
        <v>23</v>
      </c>
      <c r="H574" s="3" t="s">
        <v>46</v>
      </c>
      <c r="I574" s="3">
        <v>49</v>
      </c>
      <c r="J574" s="3" t="s">
        <v>506</v>
      </c>
      <c r="K574" s="3" t="s">
        <v>25</v>
      </c>
      <c r="M574" s="3">
        <v>50</v>
      </c>
    </row>
    <row r="575" customHeight="1" spans="1:13">
      <c r="A575" s="3" t="s">
        <v>2854</v>
      </c>
      <c r="D575" s="163"/>
      <c r="E575" s="91" t="s">
        <v>553</v>
      </c>
      <c r="F575" s="3">
        <v>1990</v>
      </c>
      <c r="G575" s="3" t="s">
        <v>90</v>
      </c>
      <c r="H575" s="3" t="s">
        <v>190</v>
      </c>
      <c r="I575" s="3">
        <v>697</v>
      </c>
      <c r="J575" s="3" t="s">
        <v>105</v>
      </c>
      <c r="K575" s="3" t="s">
        <v>25</v>
      </c>
      <c r="M575" s="3">
        <v>50</v>
      </c>
    </row>
    <row r="576" customHeight="1" spans="1:13">
      <c r="A576" s="3" t="s">
        <v>2854</v>
      </c>
      <c r="D576" s="163"/>
      <c r="E576" s="91" t="s">
        <v>554</v>
      </c>
      <c r="F576" s="3">
        <v>1990</v>
      </c>
      <c r="G576" s="3" t="s">
        <v>90</v>
      </c>
      <c r="H576" s="3" t="s">
        <v>190</v>
      </c>
      <c r="I576" s="3">
        <v>697</v>
      </c>
      <c r="J576" s="3" t="s">
        <v>105</v>
      </c>
      <c r="K576" s="3" t="s">
        <v>25</v>
      </c>
      <c r="M576" s="3">
        <v>50</v>
      </c>
    </row>
    <row r="577" customHeight="1" spans="1:13">
      <c r="A577" s="3" t="s">
        <v>2854</v>
      </c>
      <c r="D577" s="163"/>
      <c r="E577" s="91" t="s">
        <v>555</v>
      </c>
      <c r="F577" s="3">
        <v>1990</v>
      </c>
      <c r="G577" s="3" t="s">
        <v>90</v>
      </c>
      <c r="H577" s="3" t="s">
        <v>190</v>
      </c>
      <c r="I577" s="3">
        <v>697</v>
      </c>
      <c r="J577" s="3" t="s">
        <v>105</v>
      </c>
      <c r="K577" s="3" t="s">
        <v>25</v>
      </c>
      <c r="M577" s="3">
        <v>50</v>
      </c>
    </row>
    <row r="578" customHeight="1" spans="1:13">
      <c r="A578" s="3" t="s">
        <v>2854</v>
      </c>
      <c r="D578" s="163"/>
      <c r="E578" s="91" t="s">
        <v>556</v>
      </c>
      <c r="F578" s="3">
        <v>1990</v>
      </c>
      <c r="G578" s="3" t="s">
        <v>90</v>
      </c>
      <c r="H578" s="3" t="s">
        <v>190</v>
      </c>
      <c r="I578" s="3">
        <v>697</v>
      </c>
      <c r="J578" s="3" t="s">
        <v>105</v>
      </c>
      <c r="K578" s="3" t="s">
        <v>25</v>
      </c>
      <c r="M578" s="3">
        <v>50</v>
      </c>
    </row>
    <row r="579" customHeight="1" spans="1:13">
      <c r="A579" s="3" t="s">
        <v>2854</v>
      </c>
      <c r="D579" s="163"/>
      <c r="E579" s="91" t="s">
        <v>557</v>
      </c>
      <c r="F579" s="3">
        <v>1990</v>
      </c>
      <c r="G579" s="3" t="s">
        <v>90</v>
      </c>
      <c r="H579" s="3" t="s">
        <v>190</v>
      </c>
      <c r="I579" s="3">
        <v>697</v>
      </c>
      <c r="J579" s="3" t="s">
        <v>105</v>
      </c>
      <c r="K579" s="3" t="s">
        <v>25</v>
      </c>
      <c r="M579" s="3">
        <v>50</v>
      </c>
    </row>
    <row r="580" customHeight="1" spans="1:13">
      <c r="A580" s="3" t="s">
        <v>2854</v>
      </c>
      <c r="D580" s="163"/>
      <c r="E580" s="91" t="s">
        <v>558</v>
      </c>
      <c r="F580" s="3">
        <v>1990</v>
      </c>
      <c r="G580" s="3" t="s">
        <v>90</v>
      </c>
      <c r="H580" s="3" t="s">
        <v>190</v>
      </c>
      <c r="I580" s="3">
        <v>697</v>
      </c>
      <c r="J580" s="3" t="s">
        <v>105</v>
      </c>
      <c r="K580" s="3" t="s">
        <v>25</v>
      </c>
      <c r="M580" s="3">
        <v>50</v>
      </c>
    </row>
    <row r="581" customHeight="1" spans="1:13">
      <c r="A581" s="3" t="s">
        <v>2854</v>
      </c>
      <c r="D581" s="163"/>
      <c r="E581" s="91" t="s">
        <v>559</v>
      </c>
      <c r="F581" s="3">
        <v>1990</v>
      </c>
      <c r="G581" s="3" t="s">
        <v>90</v>
      </c>
      <c r="H581" s="3" t="s">
        <v>190</v>
      </c>
      <c r="I581" s="3">
        <v>697</v>
      </c>
      <c r="J581" s="3" t="s">
        <v>105</v>
      </c>
      <c r="K581" s="3" t="s">
        <v>25</v>
      </c>
      <c r="M581" s="3">
        <v>50</v>
      </c>
    </row>
    <row r="582" customHeight="1" spans="1:13">
      <c r="A582" s="3" t="s">
        <v>2854</v>
      </c>
      <c r="D582" s="163"/>
      <c r="E582" s="91" t="s">
        <v>560</v>
      </c>
      <c r="F582" s="3">
        <v>1990</v>
      </c>
      <c r="G582" s="3" t="s">
        <v>90</v>
      </c>
      <c r="H582" s="3" t="s">
        <v>190</v>
      </c>
      <c r="I582" s="3">
        <v>697</v>
      </c>
      <c r="J582" s="3" t="s">
        <v>105</v>
      </c>
      <c r="K582" s="3" t="s">
        <v>25</v>
      </c>
      <c r="M582" s="3">
        <v>50</v>
      </c>
    </row>
    <row r="583" customHeight="1" spans="1:13">
      <c r="A583" s="3" t="s">
        <v>2854</v>
      </c>
      <c r="D583" s="163"/>
      <c r="E583" s="91" t="s">
        <v>561</v>
      </c>
      <c r="F583" s="3">
        <v>1990</v>
      </c>
      <c r="G583" s="3" t="s">
        <v>90</v>
      </c>
      <c r="H583" s="3" t="s">
        <v>190</v>
      </c>
      <c r="I583" s="3">
        <v>697</v>
      </c>
      <c r="J583" s="3" t="s">
        <v>105</v>
      </c>
      <c r="K583" s="3" t="s">
        <v>25</v>
      </c>
      <c r="M583" s="3">
        <v>50</v>
      </c>
    </row>
    <row r="584" customHeight="1" spans="1:13">
      <c r="A584" s="3" t="s">
        <v>2854</v>
      </c>
      <c r="D584" s="163"/>
      <c r="E584" s="91" t="s">
        <v>562</v>
      </c>
      <c r="F584" s="3">
        <v>1990</v>
      </c>
      <c r="G584" s="3" t="s">
        <v>90</v>
      </c>
      <c r="H584" s="3" t="s">
        <v>190</v>
      </c>
      <c r="I584" s="3">
        <v>697</v>
      </c>
      <c r="J584" s="3" t="s">
        <v>105</v>
      </c>
      <c r="K584" s="3" t="s">
        <v>25</v>
      </c>
      <c r="M584" s="3">
        <v>50</v>
      </c>
    </row>
    <row r="585" customHeight="1" spans="1:13">
      <c r="A585" s="3" t="s">
        <v>2854</v>
      </c>
      <c r="D585" s="163"/>
      <c r="E585" s="91" t="s">
        <v>563</v>
      </c>
      <c r="F585" s="3">
        <v>1990</v>
      </c>
      <c r="G585" s="3" t="s">
        <v>90</v>
      </c>
      <c r="H585" s="3" t="s">
        <v>190</v>
      </c>
      <c r="I585" s="3">
        <v>697</v>
      </c>
      <c r="J585" s="3" t="s">
        <v>105</v>
      </c>
      <c r="K585" s="3" t="s">
        <v>25</v>
      </c>
      <c r="M585" s="3">
        <v>50</v>
      </c>
    </row>
    <row r="586" customHeight="1" spans="1:13">
      <c r="A586" s="3" t="s">
        <v>2854</v>
      </c>
      <c r="D586" s="163"/>
      <c r="E586" s="91" t="s">
        <v>564</v>
      </c>
      <c r="F586" s="3">
        <v>1990</v>
      </c>
      <c r="G586" s="3" t="s">
        <v>90</v>
      </c>
      <c r="H586" s="3" t="s">
        <v>190</v>
      </c>
      <c r="I586" s="3">
        <v>697</v>
      </c>
      <c r="J586" s="3" t="s">
        <v>105</v>
      </c>
      <c r="K586" s="3" t="s">
        <v>25</v>
      </c>
      <c r="M586" s="3">
        <v>50</v>
      </c>
    </row>
    <row r="587" customHeight="1" spans="1:13">
      <c r="A587" s="3" t="s">
        <v>2854</v>
      </c>
      <c r="D587" s="163"/>
      <c r="E587" s="91" t="s">
        <v>565</v>
      </c>
      <c r="F587" s="3">
        <v>1990</v>
      </c>
      <c r="G587" s="3" t="s">
        <v>90</v>
      </c>
      <c r="H587" s="3" t="s">
        <v>190</v>
      </c>
      <c r="I587" s="3">
        <v>697</v>
      </c>
      <c r="J587" s="3" t="s">
        <v>105</v>
      </c>
      <c r="K587" s="3" t="s">
        <v>25</v>
      </c>
      <c r="M587" s="3">
        <v>50</v>
      </c>
    </row>
    <row r="588" customHeight="1" spans="1:13">
      <c r="A588" s="3" t="s">
        <v>2854</v>
      </c>
      <c r="D588" s="163"/>
      <c r="E588" s="91" t="s">
        <v>566</v>
      </c>
      <c r="F588" s="3">
        <v>1990</v>
      </c>
      <c r="G588" s="3" t="s">
        <v>90</v>
      </c>
      <c r="H588" s="3" t="s">
        <v>190</v>
      </c>
      <c r="I588" s="3">
        <v>697</v>
      </c>
      <c r="J588" s="3" t="s">
        <v>105</v>
      </c>
      <c r="K588" s="3" t="s">
        <v>25</v>
      </c>
      <c r="M588" s="3">
        <v>50</v>
      </c>
    </row>
    <row r="589" customHeight="1" spans="1:13">
      <c r="A589" s="3" t="s">
        <v>2854</v>
      </c>
      <c r="D589" s="163"/>
      <c r="E589" s="91" t="s">
        <v>567</v>
      </c>
      <c r="F589" s="3">
        <v>1990</v>
      </c>
      <c r="G589" s="3" t="s">
        <v>90</v>
      </c>
      <c r="H589" s="3" t="s">
        <v>190</v>
      </c>
      <c r="I589" s="3">
        <v>697</v>
      </c>
      <c r="J589" s="3" t="s">
        <v>105</v>
      </c>
      <c r="K589" s="3" t="s">
        <v>25</v>
      </c>
      <c r="M589" s="3">
        <v>50</v>
      </c>
    </row>
    <row r="590" customHeight="1" spans="1:13">
      <c r="A590" s="3" t="s">
        <v>2854</v>
      </c>
      <c r="D590" s="163"/>
      <c r="E590" s="91" t="s">
        <v>568</v>
      </c>
      <c r="F590" s="3">
        <v>1990</v>
      </c>
      <c r="G590" s="3" t="s">
        <v>90</v>
      </c>
      <c r="H590" s="3" t="s">
        <v>190</v>
      </c>
      <c r="I590" s="3">
        <v>697</v>
      </c>
      <c r="J590" s="3" t="s">
        <v>105</v>
      </c>
      <c r="K590" s="3" t="s">
        <v>25</v>
      </c>
      <c r="M590" s="3">
        <v>50</v>
      </c>
    </row>
    <row r="591" customHeight="1" spans="1:13">
      <c r="A591" s="3" t="s">
        <v>2854</v>
      </c>
      <c r="D591" s="163"/>
      <c r="E591" s="91" t="s">
        <v>569</v>
      </c>
      <c r="F591" s="3">
        <v>1990</v>
      </c>
      <c r="G591" s="3" t="s">
        <v>90</v>
      </c>
      <c r="H591" s="3" t="s">
        <v>190</v>
      </c>
      <c r="I591" s="3">
        <v>697</v>
      </c>
      <c r="J591" s="3" t="s">
        <v>105</v>
      </c>
      <c r="K591" s="3" t="s">
        <v>25</v>
      </c>
      <c r="M591" s="3">
        <v>50</v>
      </c>
    </row>
    <row r="592" customHeight="1" spans="1:13">
      <c r="A592" s="3" t="s">
        <v>2854</v>
      </c>
      <c r="D592" s="163"/>
      <c r="E592" s="91" t="s">
        <v>570</v>
      </c>
      <c r="F592" s="3">
        <v>1990</v>
      </c>
      <c r="G592" s="3" t="s">
        <v>90</v>
      </c>
      <c r="H592" s="3" t="s">
        <v>190</v>
      </c>
      <c r="I592" s="3">
        <v>697</v>
      </c>
      <c r="J592" s="3" t="s">
        <v>105</v>
      </c>
      <c r="K592" s="3" t="s">
        <v>25</v>
      </c>
      <c r="M592" s="3">
        <v>50</v>
      </c>
    </row>
    <row r="593" customHeight="1" spans="1:13">
      <c r="A593" s="3" t="s">
        <v>2854</v>
      </c>
      <c r="D593" s="163"/>
      <c r="E593" s="91" t="s">
        <v>571</v>
      </c>
      <c r="F593" s="3">
        <v>1990</v>
      </c>
      <c r="G593" s="3" t="s">
        <v>90</v>
      </c>
      <c r="H593" s="3" t="s">
        <v>190</v>
      </c>
      <c r="I593" s="3">
        <v>697</v>
      </c>
      <c r="J593" s="3" t="s">
        <v>105</v>
      </c>
      <c r="K593" s="3" t="s">
        <v>25</v>
      </c>
      <c r="M593" s="3">
        <v>50</v>
      </c>
    </row>
    <row r="594" customHeight="1" spans="1:13">
      <c r="A594" s="3" t="s">
        <v>2854</v>
      </c>
      <c r="D594" s="163"/>
      <c r="E594" s="91" t="s">
        <v>572</v>
      </c>
      <c r="F594" s="3">
        <v>1990</v>
      </c>
      <c r="G594" s="3" t="s">
        <v>90</v>
      </c>
      <c r="H594" s="3" t="s">
        <v>190</v>
      </c>
      <c r="I594" s="3">
        <v>697</v>
      </c>
      <c r="J594" s="3" t="s">
        <v>105</v>
      </c>
      <c r="K594" s="3" t="s">
        <v>25</v>
      </c>
      <c r="M594" s="3">
        <v>50</v>
      </c>
    </row>
    <row r="595" customHeight="1" spans="1:13">
      <c r="A595" s="3" t="s">
        <v>2854</v>
      </c>
      <c r="D595" s="163"/>
      <c r="E595" s="91" t="s">
        <v>573</v>
      </c>
      <c r="F595" s="3">
        <v>1990</v>
      </c>
      <c r="G595" s="3" t="s">
        <v>90</v>
      </c>
      <c r="H595" s="3" t="s">
        <v>190</v>
      </c>
      <c r="I595" s="3">
        <v>697</v>
      </c>
      <c r="J595" s="3" t="s">
        <v>105</v>
      </c>
      <c r="K595" s="3" t="s">
        <v>25</v>
      </c>
      <c r="M595" s="3">
        <v>50</v>
      </c>
    </row>
    <row r="596" customHeight="1" spans="1:13">
      <c r="A596" s="3" t="s">
        <v>2854</v>
      </c>
      <c r="D596" s="163"/>
      <c r="E596" s="91" t="s">
        <v>574</v>
      </c>
      <c r="F596" s="3">
        <v>1990</v>
      </c>
      <c r="G596" s="3" t="s">
        <v>90</v>
      </c>
      <c r="H596" s="3" t="s">
        <v>190</v>
      </c>
      <c r="I596" s="3">
        <v>697</v>
      </c>
      <c r="J596" s="3" t="s">
        <v>105</v>
      </c>
      <c r="K596" s="3" t="s">
        <v>25</v>
      </c>
      <c r="M596" s="3">
        <v>50</v>
      </c>
    </row>
    <row r="597" customHeight="1" spans="1:13">
      <c r="A597" s="3" t="s">
        <v>2854</v>
      </c>
      <c r="D597" s="163"/>
      <c r="E597" s="91" t="s">
        <v>575</v>
      </c>
      <c r="F597" s="3">
        <v>1990</v>
      </c>
      <c r="G597" s="3" t="s">
        <v>90</v>
      </c>
      <c r="H597" s="3" t="s">
        <v>190</v>
      </c>
      <c r="I597" s="3">
        <v>697</v>
      </c>
      <c r="J597" s="3" t="s">
        <v>105</v>
      </c>
      <c r="K597" s="3" t="s">
        <v>25</v>
      </c>
      <c r="M597" s="3">
        <v>50</v>
      </c>
    </row>
    <row r="598" customHeight="1" spans="1:13">
      <c r="A598" s="3" t="s">
        <v>2854</v>
      </c>
      <c r="D598" s="163"/>
      <c r="E598" s="91" t="s">
        <v>576</v>
      </c>
      <c r="F598" s="3">
        <v>1990</v>
      </c>
      <c r="G598" s="3" t="s">
        <v>90</v>
      </c>
      <c r="H598" s="3" t="s">
        <v>190</v>
      </c>
      <c r="I598" s="3">
        <v>697</v>
      </c>
      <c r="J598" s="3" t="s">
        <v>105</v>
      </c>
      <c r="K598" s="3" t="s">
        <v>25</v>
      </c>
      <c r="M598" s="3">
        <v>50</v>
      </c>
    </row>
    <row r="599" customHeight="1" spans="1:13">
      <c r="A599" s="3" t="s">
        <v>2854</v>
      </c>
      <c r="D599" s="163"/>
      <c r="E599" s="91" t="s">
        <v>577</v>
      </c>
      <c r="F599" s="3">
        <v>1990</v>
      </c>
      <c r="G599" s="3" t="s">
        <v>90</v>
      </c>
      <c r="H599" s="3" t="s">
        <v>190</v>
      </c>
      <c r="I599" s="3">
        <v>697</v>
      </c>
      <c r="J599" s="3" t="s">
        <v>105</v>
      </c>
      <c r="K599" s="3" t="s">
        <v>25</v>
      </c>
      <c r="M599" s="3">
        <v>50</v>
      </c>
    </row>
    <row r="600" customHeight="1" spans="1:13">
      <c r="A600" s="3" t="s">
        <v>2854</v>
      </c>
      <c r="D600" s="163"/>
      <c r="E600" s="91" t="s">
        <v>578</v>
      </c>
      <c r="F600" s="3">
        <v>1990</v>
      </c>
      <c r="G600" s="3" t="s">
        <v>90</v>
      </c>
      <c r="H600" s="3" t="s">
        <v>190</v>
      </c>
      <c r="I600" s="3">
        <v>697</v>
      </c>
      <c r="J600" s="3" t="s">
        <v>105</v>
      </c>
      <c r="K600" s="3" t="s">
        <v>25</v>
      </c>
      <c r="M600" s="3">
        <v>50</v>
      </c>
    </row>
    <row r="601" customHeight="1" spans="1:13">
      <c r="A601" s="3" t="s">
        <v>2854</v>
      </c>
      <c r="D601" s="163"/>
      <c r="E601" s="91" t="s">
        <v>579</v>
      </c>
      <c r="F601" s="3">
        <v>1990</v>
      </c>
      <c r="G601" s="3" t="s">
        <v>90</v>
      </c>
      <c r="H601" s="3" t="s">
        <v>190</v>
      </c>
      <c r="I601" s="3">
        <v>697</v>
      </c>
      <c r="J601" s="3" t="s">
        <v>105</v>
      </c>
      <c r="K601" s="3" t="s">
        <v>25</v>
      </c>
      <c r="M601" s="3">
        <v>50</v>
      </c>
    </row>
    <row r="602" customHeight="1" spans="1:13">
      <c r="A602" s="3" t="s">
        <v>2854</v>
      </c>
      <c r="D602" s="163"/>
      <c r="E602" s="91" t="s">
        <v>580</v>
      </c>
      <c r="F602" s="3">
        <v>1990</v>
      </c>
      <c r="G602" s="3" t="s">
        <v>90</v>
      </c>
      <c r="H602" s="3" t="s">
        <v>190</v>
      </c>
      <c r="I602" s="3">
        <v>697</v>
      </c>
      <c r="J602" s="3" t="s">
        <v>105</v>
      </c>
      <c r="K602" s="3" t="s">
        <v>25</v>
      </c>
      <c r="M602" s="3">
        <v>50</v>
      </c>
    </row>
    <row r="603" customHeight="1" spans="1:13">
      <c r="A603" s="3" t="s">
        <v>2854</v>
      </c>
      <c r="D603" s="163"/>
      <c r="E603" s="91" t="s">
        <v>553</v>
      </c>
      <c r="F603" s="3">
        <v>1990</v>
      </c>
      <c r="G603" s="3" t="s">
        <v>90</v>
      </c>
      <c r="H603" s="3" t="s">
        <v>190</v>
      </c>
      <c r="I603" s="3">
        <v>697</v>
      </c>
      <c r="J603" s="3" t="s">
        <v>105</v>
      </c>
      <c r="K603" s="3" t="s">
        <v>25</v>
      </c>
      <c r="M603" s="3">
        <v>50</v>
      </c>
    </row>
    <row r="604" customHeight="1" spans="1:13">
      <c r="A604" s="3" t="s">
        <v>2854</v>
      </c>
      <c r="D604" s="163"/>
      <c r="E604" s="91" t="s">
        <v>553</v>
      </c>
      <c r="F604" s="3">
        <v>1990</v>
      </c>
      <c r="G604" s="3" t="s">
        <v>90</v>
      </c>
      <c r="H604" s="3" t="s">
        <v>190</v>
      </c>
      <c r="I604" s="3">
        <v>697</v>
      </c>
      <c r="J604" s="3" t="s">
        <v>105</v>
      </c>
      <c r="K604" s="3" t="s">
        <v>25</v>
      </c>
      <c r="M604" s="3">
        <v>50</v>
      </c>
    </row>
    <row r="605" customHeight="1" spans="1:13">
      <c r="A605" s="3" t="s">
        <v>2854</v>
      </c>
      <c r="D605" s="163"/>
      <c r="E605" s="91" t="s">
        <v>581</v>
      </c>
      <c r="F605" s="3">
        <v>1986</v>
      </c>
      <c r="G605" s="3" t="s">
        <v>582</v>
      </c>
      <c r="H605" s="3" t="s">
        <v>190</v>
      </c>
      <c r="I605" s="3">
        <v>38</v>
      </c>
      <c r="J605" s="3" t="s">
        <v>105</v>
      </c>
      <c r="K605" s="3" t="s">
        <v>25</v>
      </c>
      <c r="M605" s="3">
        <v>50</v>
      </c>
    </row>
    <row r="606" customHeight="1" spans="1:13">
      <c r="A606" s="3" t="s">
        <v>2854</v>
      </c>
      <c r="D606" s="163"/>
      <c r="E606" s="91" t="s">
        <v>583</v>
      </c>
      <c r="F606" s="3">
        <v>1986</v>
      </c>
      <c r="G606" s="3" t="s">
        <v>582</v>
      </c>
      <c r="H606" s="3" t="s">
        <v>190</v>
      </c>
      <c r="I606" s="3">
        <v>38</v>
      </c>
      <c r="J606" s="3" t="s">
        <v>105</v>
      </c>
      <c r="K606" s="3" t="s">
        <v>25</v>
      </c>
      <c r="M606" s="3">
        <v>50</v>
      </c>
    </row>
    <row r="607" customHeight="1" spans="1:13">
      <c r="A607" s="3" t="s">
        <v>2854</v>
      </c>
      <c r="D607" s="163"/>
      <c r="E607" s="91" t="s">
        <v>584</v>
      </c>
      <c r="F607" s="3">
        <v>1986</v>
      </c>
      <c r="G607" s="3" t="s">
        <v>582</v>
      </c>
      <c r="H607" s="3" t="s">
        <v>190</v>
      </c>
      <c r="I607" s="3">
        <v>38</v>
      </c>
      <c r="J607" s="3" t="s">
        <v>105</v>
      </c>
      <c r="K607" s="3" t="s">
        <v>25</v>
      </c>
      <c r="M607" s="3">
        <v>50</v>
      </c>
    </row>
    <row r="608" customHeight="1" spans="1:13">
      <c r="A608" s="3" t="s">
        <v>2854</v>
      </c>
      <c r="D608" s="163"/>
      <c r="E608" s="91" t="s">
        <v>585</v>
      </c>
      <c r="F608" s="3">
        <v>1986</v>
      </c>
      <c r="G608" s="3" t="s">
        <v>582</v>
      </c>
      <c r="H608" s="3" t="s">
        <v>190</v>
      </c>
      <c r="I608" s="3">
        <v>38</v>
      </c>
      <c r="J608" s="3" t="s">
        <v>105</v>
      </c>
      <c r="K608" s="3" t="s">
        <v>25</v>
      </c>
      <c r="M608" s="3">
        <v>50</v>
      </c>
    </row>
    <row r="609" customHeight="1" spans="1:13">
      <c r="A609" s="3" t="s">
        <v>2854</v>
      </c>
      <c r="D609" s="91" t="s">
        <v>66</v>
      </c>
      <c r="E609" s="91" t="s">
        <v>586</v>
      </c>
      <c r="F609" s="3">
        <v>1993</v>
      </c>
      <c r="G609" s="3" t="s">
        <v>62</v>
      </c>
      <c r="H609" s="3" t="s">
        <v>145</v>
      </c>
      <c r="I609" s="3">
        <v>98</v>
      </c>
      <c r="J609" s="3" t="s">
        <v>105</v>
      </c>
      <c r="K609" s="3" t="s">
        <v>467</v>
      </c>
      <c r="M609" s="3">
        <v>50</v>
      </c>
    </row>
    <row r="610" customHeight="1" spans="1:13">
      <c r="A610" s="3" t="s">
        <v>2854</v>
      </c>
      <c r="D610" s="91" t="s">
        <v>149</v>
      </c>
      <c r="E610" s="91" t="s">
        <v>587</v>
      </c>
      <c r="F610" s="3">
        <v>2001</v>
      </c>
      <c r="G610" s="3" t="s">
        <v>588</v>
      </c>
      <c r="H610" s="3" t="s">
        <v>589</v>
      </c>
      <c r="I610" s="3">
        <v>564</v>
      </c>
      <c r="J610" s="3" t="s">
        <v>105</v>
      </c>
      <c r="K610" s="3" t="s">
        <v>155</v>
      </c>
      <c r="M610" s="3">
        <v>50</v>
      </c>
    </row>
    <row r="611" customHeight="1" spans="1:13">
      <c r="A611" s="3" t="s">
        <v>2854</v>
      </c>
      <c r="D611" s="91" t="s">
        <v>149</v>
      </c>
      <c r="E611" s="91" t="s">
        <v>590</v>
      </c>
      <c r="F611" s="3">
        <v>2001</v>
      </c>
      <c r="G611" s="3" t="s">
        <v>588</v>
      </c>
      <c r="H611" s="3" t="s">
        <v>589</v>
      </c>
      <c r="I611" s="3">
        <v>564</v>
      </c>
      <c r="J611" s="3" t="s">
        <v>105</v>
      </c>
      <c r="K611" s="3" t="s">
        <v>155</v>
      </c>
      <c r="M611" s="3">
        <v>50</v>
      </c>
    </row>
    <row r="612" customHeight="1" spans="1:13">
      <c r="A612" s="3" t="s">
        <v>2854</v>
      </c>
      <c r="D612" s="91" t="s">
        <v>149</v>
      </c>
      <c r="E612" s="91" t="s">
        <v>591</v>
      </c>
      <c r="F612" s="3">
        <v>2001</v>
      </c>
      <c r="G612" s="3" t="s">
        <v>588</v>
      </c>
      <c r="H612" s="3" t="s">
        <v>589</v>
      </c>
      <c r="I612" s="3">
        <v>564</v>
      </c>
      <c r="J612" s="3" t="s">
        <v>105</v>
      </c>
      <c r="K612" s="3" t="s">
        <v>155</v>
      </c>
      <c r="M612" s="3">
        <v>50</v>
      </c>
    </row>
    <row r="613" customHeight="1" spans="1:13">
      <c r="A613" s="3" t="s">
        <v>2854</v>
      </c>
      <c r="B613" s="3" t="s">
        <v>4158</v>
      </c>
      <c r="D613" s="91" t="s">
        <v>149</v>
      </c>
      <c r="E613" s="91" t="s">
        <v>592</v>
      </c>
      <c r="F613" s="3">
        <v>2001</v>
      </c>
      <c r="G613" s="3" t="s">
        <v>588</v>
      </c>
      <c r="H613" s="3" t="s">
        <v>589</v>
      </c>
      <c r="I613" s="3">
        <v>564</v>
      </c>
      <c r="J613" s="3" t="s">
        <v>105</v>
      </c>
      <c r="K613" s="3" t="s">
        <v>155</v>
      </c>
      <c r="M613" s="3">
        <v>50</v>
      </c>
    </row>
    <row r="614" customHeight="1" spans="1:13">
      <c r="A614" s="3" t="s">
        <v>2854</v>
      </c>
      <c r="D614" s="91" t="s">
        <v>149</v>
      </c>
      <c r="E614" s="91" t="s">
        <v>593</v>
      </c>
      <c r="F614" s="3">
        <v>2001</v>
      </c>
      <c r="G614" s="3" t="s">
        <v>588</v>
      </c>
      <c r="H614" s="3" t="s">
        <v>589</v>
      </c>
      <c r="I614" s="3">
        <v>564</v>
      </c>
      <c r="J614" s="3" t="s">
        <v>105</v>
      </c>
      <c r="K614" s="3" t="s">
        <v>155</v>
      </c>
      <c r="M614" s="3">
        <v>50</v>
      </c>
    </row>
    <row r="615" customHeight="1" spans="1:13">
      <c r="A615" s="3" t="s">
        <v>2854</v>
      </c>
      <c r="D615" s="91" t="s">
        <v>149</v>
      </c>
      <c r="E615" s="91" t="s">
        <v>594</v>
      </c>
      <c r="F615" s="3">
        <v>2001</v>
      </c>
      <c r="G615" s="3" t="s">
        <v>588</v>
      </c>
      <c r="H615" s="3" t="s">
        <v>589</v>
      </c>
      <c r="I615" s="3">
        <v>564</v>
      </c>
      <c r="J615" s="3" t="s">
        <v>105</v>
      </c>
      <c r="K615" s="3" t="s">
        <v>155</v>
      </c>
      <c r="M615" s="3">
        <v>50</v>
      </c>
    </row>
    <row r="616" customHeight="1" spans="1:13">
      <c r="A616" s="3" t="s">
        <v>2854</v>
      </c>
      <c r="D616" s="91" t="s">
        <v>149</v>
      </c>
      <c r="E616" s="91" t="s">
        <v>595</v>
      </c>
      <c r="F616" s="3">
        <v>2001</v>
      </c>
      <c r="G616" s="3" t="s">
        <v>588</v>
      </c>
      <c r="H616" s="3" t="s">
        <v>589</v>
      </c>
      <c r="I616" s="3">
        <v>564</v>
      </c>
      <c r="J616" s="3" t="s">
        <v>105</v>
      </c>
      <c r="K616" s="3" t="s">
        <v>155</v>
      </c>
      <c r="M616" s="3">
        <v>50</v>
      </c>
    </row>
    <row r="617" customHeight="1" spans="1:13">
      <c r="A617" s="3" t="s">
        <v>2854</v>
      </c>
      <c r="D617" s="91" t="s">
        <v>21</v>
      </c>
      <c r="E617" s="91" t="s">
        <v>596</v>
      </c>
      <c r="F617" s="3">
        <v>1992</v>
      </c>
      <c r="G617" s="3" t="s">
        <v>134</v>
      </c>
      <c r="H617" s="3" t="s">
        <v>107</v>
      </c>
      <c r="I617" s="3">
        <v>2</v>
      </c>
      <c r="J617" s="3" t="s">
        <v>105</v>
      </c>
      <c r="K617" s="3" t="s">
        <v>30</v>
      </c>
      <c r="M617" s="3">
        <v>50</v>
      </c>
    </row>
    <row r="618" customHeight="1" spans="1:13">
      <c r="A618" s="3" t="s">
        <v>2854</v>
      </c>
      <c r="D618" s="91" t="s">
        <v>21</v>
      </c>
      <c r="E618" s="91" t="s">
        <v>597</v>
      </c>
      <c r="F618" s="3">
        <v>1992</v>
      </c>
      <c r="G618" s="3" t="s">
        <v>134</v>
      </c>
      <c r="H618" s="3" t="s">
        <v>107</v>
      </c>
      <c r="I618" s="3">
        <v>2</v>
      </c>
      <c r="J618" s="3" t="s">
        <v>105</v>
      </c>
      <c r="K618" s="3" t="s">
        <v>30</v>
      </c>
      <c r="M618" s="3">
        <v>50</v>
      </c>
    </row>
    <row r="619" customHeight="1" spans="1:13">
      <c r="A619" s="3" t="s">
        <v>2854</v>
      </c>
      <c r="D619" s="91" t="s">
        <v>21</v>
      </c>
      <c r="E619" s="91" t="s">
        <v>598</v>
      </c>
      <c r="F619" s="3">
        <v>1992</v>
      </c>
      <c r="G619" s="3" t="s">
        <v>134</v>
      </c>
      <c r="H619" s="3" t="s">
        <v>107</v>
      </c>
      <c r="I619" s="3">
        <v>2</v>
      </c>
      <c r="J619" s="3" t="s">
        <v>105</v>
      </c>
      <c r="K619" s="3" t="s">
        <v>30</v>
      </c>
      <c r="M619" s="3">
        <v>50</v>
      </c>
    </row>
    <row r="620" customHeight="1" spans="1:13">
      <c r="A620" s="3" t="s">
        <v>2854</v>
      </c>
      <c r="D620" s="91" t="s">
        <v>21</v>
      </c>
      <c r="E620" s="91" t="s">
        <v>599</v>
      </c>
      <c r="F620" s="3">
        <v>1994</v>
      </c>
      <c r="G620" s="3" t="s">
        <v>144</v>
      </c>
      <c r="H620" s="3" t="s">
        <v>145</v>
      </c>
      <c r="I620" s="3">
        <v>124</v>
      </c>
      <c r="J620" s="3" t="s">
        <v>105</v>
      </c>
      <c r="K620" s="3" t="s">
        <v>30</v>
      </c>
      <c r="M620" s="3">
        <v>50</v>
      </c>
    </row>
    <row r="621" customHeight="1" spans="1:13">
      <c r="A621" s="3" t="s">
        <v>2854</v>
      </c>
      <c r="D621" s="91" t="s">
        <v>21</v>
      </c>
      <c r="E621" s="91" t="s">
        <v>600</v>
      </c>
      <c r="F621" s="3">
        <v>1994</v>
      </c>
      <c r="G621" s="3" t="s">
        <v>144</v>
      </c>
      <c r="H621" s="3" t="s">
        <v>145</v>
      </c>
      <c r="I621" s="3">
        <v>124</v>
      </c>
      <c r="J621" s="3" t="s">
        <v>105</v>
      </c>
      <c r="K621" s="3" t="s">
        <v>30</v>
      </c>
      <c r="M621" s="3">
        <v>50</v>
      </c>
    </row>
    <row r="622" customHeight="1" spans="1:13">
      <c r="A622" s="3" t="s">
        <v>2854</v>
      </c>
      <c r="D622" s="91" t="s">
        <v>21</v>
      </c>
      <c r="E622" s="91" t="s">
        <v>601</v>
      </c>
      <c r="F622" s="3">
        <v>1994</v>
      </c>
      <c r="G622" s="3" t="s">
        <v>144</v>
      </c>
      <c r="H622" s="3" t="s">
        <v>145</v>
      </c>
      <c r="I622" s="3">
        <v>124</v>
      </c>
      <c r="J622" s="3" t="s">
        <v>105</v>
      </c>
      <c r="K622" s="3" t="s">
        <v>30</v>
      </c>
      <c r="M622" s="3">
        <v>50</v>
      </c>
    </row>
    <row r="623" customHeight="1" spans="1:13">
      <c r="A623" s="3" t="s">
        <v>2854</v>
      </c>
      <c r="D623" s="91" t="s">
        <v>21</v>
      </c>
      <c r="E623" s="91" t="s">
        <v>602</v>
      </c>
      <c r="F623" s="3">
        <v>1994</v>
      </c>
      <c r="G623" s="3" t="s">
        <v>144</v>
      </c>
      <c r="H623" s="3" t="s">
        <v>145</v>
      </c>
      <c r="I623" s="3">
        <v>124</v>
      </c>
      <c r="J623" s="3" t="s">
        <v>105</v>
      </c>
      <c r="K623" s="3" t="s">
        <v>30</v>
      </c>
      <c r="M623" s="3">
        <v>50</v>
      </c>
    </row>
    <row r="624" customHeight="1" spans="1:13">
      <c r="A624" s="3" t="s">
        <v>2854</v>
      </c>
      <c r="D624" s="91" t="s">
        <v>21</v>
      </c>
      <c r="E624" s="91" t="s">
        <v>603</v>
      </c>
      <c r="F624" s="3">
        <v>1994</v>
      </c>
      <c r="G624" s="3" t="s">
        <v>144</v>
      </c>
      <c r="H624" s="3" t="s">
        <v>145</v>
      </c>
      <c r="I624" s="3">
        <v>124</v>
      </c>
      <c r="J624" s="3" t="s">
        <v>105</v>
      </c>
      <c r="K624" s="3" t="s">
        <v>30</v>
      </c>
      <c r="M624" s="3">
        <v>50</v>
      </c>
    </row>
    <row r="625" customHeight="1" spans="1:13">
      <c r="A625" s="162" t="e">
        <f>A624+1</f>
        <v>#VALUE!</v>
      </c>
      <c r="B625" s="3"/>
      <c r="C625" s="3"/>
      <c r="D625" s="91" t="s">
        <v>21</v>
      </c>
      <c r="E625" s="91" t="s">
        <v>605</v>
      </c>
      <c r="F625" s="116">
        <v>2020</v>
      </c>
      <c r="G625" s="116" t="s">
        <v>23</v>
      </c>
      <c r="H625" s="116" t="s">
        <v>24</v>
      </c>
      <c r="I625" s="116">
        <v>60</v>
      </c>
      <c r="J625" s="117"/>
      <c r="K625" s="33" t="s">
        <v>30</v>
      </c>
      <c r="M625" s="3">
        <v>55</v>
      </c>
    </row>
    <row r="626" customHeight="1" spans="1:13">
      <c r="A626" s="3">
        <v>11729</v>
      </c>
      <c r="D626" s="91" t="s">
        <v>21</v>
      </c>
      <c r="E626" s="91" t="s">
        <v>606</v>
      </c>
      <c r="F626" s="3">
        <v>2019</v>
      </c>
      <c r="G626" s="3" t="s">
        <v>505</v>
      </c>
      <c r="H626" s="3" t="s">
        <v>79</v>
      </c>
      <c r="I626" s="3"/>
      <c r="J626" s="3">
        <v>26</v>
      </c>
      <c r="K626" s="3" t="s">
        <v>30</v>
      </c>
      <c r="M626" s="3">
        <v>55</v>
      </c>
    </row>
    <row r="627" customHeight="1" spans="1:13">
      <c r="A627" s="162">
        <f>A626+1</f>
        <v>11730</v>
      </c>
      <c r="D627" s="91" t="s">
        <v>21</v>
      </c>
      <c r="E627" s="91" t="s">
        <v>607</v>
      </c>
      <c r="F627" s="3">
        <v>2020</v>
      </c>
      <c r="G627" s="3" t="s">
        <v>23</v>
      </c>
      <c r="H627" s="3" t="s">
        <v>46</v>
      </c>
      <c r="I627" s="3" t="s">
        <v>608</v>
      </c>
      <c r="J627" s="3" t="s">
        <v>609</v>
      </c>
      <c r="K627" s="3" t="s">
        <v>25</v>
      </c>
      <c r="M627" s="3">
        <v>60</v>
      </c>
    </row>
    <row r="628" customHeight="1" spans="1:13">
      <c r="A628" s="162" t="e">
        <f>#REF!+1</f>
        <v>#REF!</v>
      </c>
      <c r="D628" s="91" t="s">
        <v>21</v>
      </c>
      <c r="E628" s="242" t="s">
        <v>610</v>
      </c>
      <c r="F628" s="3">
        <v>2020</v>
      </c>
      <c r="G628" s="3" t="s">
        <v>151</v>
      </c>
      <c r="H628" s="3" t="s">
        <v>611</v>
      </c>
      <c r="I628" s="3" t="s">
        <v>612</v>
      </c>
      <c r="J628" s="3" t="s">
        <v>613</v>
      </c>
      <c r="K628" s="3" t="s">
        <v>30</v>
      </c>
      <c r="M628" s="3">
        <v>60</v>
      </c>
    </row>
    <row r="629" customHeight="1" spans="1:13">
      <c r="A629" s="162" t="e">
        <f>'Drop 1 Football'!A604+1</f>
        <v>#VALUE!</v>
      </c>
      <c r="D629" s="91" t="s">
        <v>21</v>
      </c>
      <c r="E629" s="91" t="s">
        <v>614</v>
      </c>
      <c r="F629" s="3">
        <v>2019</v>
      </c>
      <c r="G629" s="3" t="s">
        <v>212</v>
      </c>
      <c r="H629" s="3" t="s">
        <v>81</v>
      </c>
      <c r="I629" s="3">
        <v>20</v>
      </c>
      <c r="J629" s="3" t="s">
        <v>214</v>
      </c>
      <c r="K629" s="3" t="s">
        <v>30</v>
      </c>
      <c r="M629" s="3">
        <v>60</v>
      </c>
    </row>
    <row r="630" customHeight="1" spans="1:13">
      <c r="A630" s="162" t="e">
        <f t="shared" ref="A630:A633" si="24">A629+1</f>
        <v>#VALUE!</v>
      </c>
      <c r="D630" s="91" t="s">
        <v>21</v>
      </c>
      <c r="E630" s="91" t="s">
        <v>615</v>
      </c>
      <c r="F630" s="3">
        <v>2019</v>
      </c>
      <c r="G630" s="3" t="s">
        <v>212</v>
      </c>
      <c r="H630" s="3" t="s">
        <v>81</v>
      </c>
      <c r="I630" s="3">
        <v>20</v>
      </c>
      <c r="J630" s="3" t="s">
        <v>214</v>
      </c>
      <c r="K630" s="3" t="s">
        <v>30</v>
      </c>
      <c r="M630" s="3">
        <v>60</v>
      </c>
    </row>
    <row r="631" customHeight="1" spans="1:13">
      <c r="A631" s="162" t="e">
        <f t="shared" si="24"/>
        <v>#VALUE!</v>
      </c>
      <c r="D631" s="91" t="s">
        <v>21</v>
      </c>
      <c r="E631" s="91" t="s">
        <v>616</v>
      </c>
      <c r="F631" s="3">
        <v>2019</v>
      </c>
      <c r="G631" s="3" t="s">
        <v>212</v>
      </c>
      <c r="H631" s="3" t="s">
        <v>81</v>
      </c>
      <c r="I631" s="3">
        <v>20</v>
      </c>
      <c r="J631" s="3" t="s">
        <v>214</v>
      </c>
      <c r="K631" s="3" t="s">
        <v>30</v>
      </c>
      <c r="M631" s="3">
        <v>60</v>
      </c>
    </row>
    <row r="632" customHeight="1" spans="1:13">
      <c r="A632" s="162" t="e">
        <f t="shared" si="24"/>
        <v>#VALUE!</v>
      </c>
      <c r="D632" s="91" t="s">
        <v>21</v>
      </c>
      <c r="E632" s="91" t="s">
        <v>617</v>
      </c>
      <c r="F632" s="3">
        <v>2019</v>
      </c>
      <c r="G632" s="3" t="s">
        <v>212</v>
      </c>
      <c r="H632" s="3" t="s">
        <v>81</v>
      </c>
      <c r="I632" s="3">
        <v>20</v>
      </c>
      <c r="J632" s="3" t="s">
        <v>214</v>
      </c>
      <c r="K632" s="3" t="s">
        <v>30</v>
      </c>
      <c r="M632" s="3">
        <v>60</v>
      </c>
    </row>
    <row r="633" customHeight="1" spans="1:13">
      <c r="A633" s="162" t="e">
        <f t="shared" si="24"/>
        <v>#VALUE!</v>
      </c>
      <c r="D633" s="91" t="s">
        <v>21</v>
      </c>
      <c r="E633" s="91" t="s">
        <v>618</v>
      </c>
      <c r="F633" s="3">
        <v>2019</v>
      </c>
      <c r="G633" s="3" t="s">
        <v>212</v>
      </c>
      <c r="H633" s="3" t="s">
        <v>81</v>
      </c>
      <c r="I633" s="3">
        <v>20</v>
      </c>
      <c r="J633" s="3" t="s">
        <v>214</v>
      </c>
      <c r="K633" s="3" t="s">
        <v>30</v>
      </c>
      <c r="M633" s="3">
        <v>60</v>
      </c>
    </row>
    <row r="634" customHeight="1" spans="1:13">
      <c r="A634" s="3">
        <v>11692</v>
      </c>
      <c r="D634" s="91" t="s">
        <v>21</v>
      </c>
      <c r="E634" s="91" t="s">
        <v>619</v>
      </c>
      <c r="F634" s="3">
        <v>2017</v>
      </c>
      <c r="G634" s="3" t="s">
        <v>62</v>
      </c>
      <c r="H634" s="3" t="s">
        <v>213</v>
      </c>
      <c r="I634" s="3" t="s">
        <v>620</v>
      </c>
      <c r="J634" s="3">
        <v>20</v>
      </c>
      <c r="K634" s="3" t="s">
        <v>30</v>
      </c>
      <c r="M634" s="3">
        <v>60</v>
      </c>
    </row>
    <row r="635" customHeight="1" spans="1:13">
      <c r="A635" s="3">
        <v>11695</v>
      </c>
      <c r="D635" s="91" t="s">
        <v>21</v>
      </c>
      <c r="E635" s="91" t="s">
        <v>621</v>
      </c>
      <c r="F635" s="3">
        <v>2018</v>
      </c>
      <c r="G635" s="3" t="s">
        <v>23</v>
      </c>
      <c r="H635" s="3" t="s">
        <v>213</v>
      </c>
      <c r="I635" s="3" t="s">
        <v>622</v>
      </c>
      <c r="J635" s="3">
        <v>100</v>
      </c>
      <c r="K635" s="3" t="s">
        <v>30</v>
      </c>
      <c r="M635" s="3">
        <v>60</v>
      </c>
    </row>
    <row r="636" customHeight="1" spans="1:13">
      <c r="A636" s="3">
        <v>11724</v>
      </c>
      <c r="D636" s="91" t="s">
        <v>21</v>
      </c>
      <c r="E636" s="91" t="s">
        <v>623</v>
      </c>
      <c r="F636" s="3">
        <v>2017</v>
      </c>
      <c r="G636" s="3" t="s">
        <v>62</v>
      </c>
      <c r="H636" s="3" t="s">
        <v>213</v>
      </c>
      <c r="I636" s="3" t="s">
        <v>624</v>
      </c>
      <c r="J636" s="3">
        <v>20</v>
      </c>
      <c r="K636" s="3" t="s">
        <v>30</v>
      </c>
      <c r="M636" s="3">
        <v>60</v>
      </c>
    </row>
    <row r="637" customHeight="1" spans="1:13">
      <c r="A637" s="3">
        <v>11877</v>
      </c>
      <c r="D637" s="91" t="s">
        <v>21</v>
      </c>
      <c r="E637" s="91" t="s">
        <v>625</v>
      </c>
      <c r="F637" s="3">
        <v>1990</v>
      </c>
      <c r="G637" s="3" t="s">
        <v>90</v>
      </c>
      <c r="H637" s="3" t="s">
        <v>91</v>
      </c>
      <c r="I637" s="3"/>
      <c r="J637" s="3">
        <v>663</v>
      </c>
      <c r="K637" s="3" t="s">
        <v>30</v>
      </c>
      <c r="M637" s="3">
        <v>60</v>
      </c>
    </row>
    <row r="638" customHeight="1" spans="1:13">
      <c r="A638" s="3" t="s">
        <v>2854</v>
      </c>
      <c r="D638" s="163"/>
      <c r="E638" s="91" t="s">
        <v>626</v>
      </c>
      <c r="F638" s="3">
        <v>1993</v>
      </c>
      <c r="G638" s="3" t="s">
        <v>62</v>
      </c>
      <c r="H638" s="3" t="s">
        <v>145</v>
      </c>
      <c r="I638" s="3">
        <v>98</v>
      </c>
      <c r="J638" s="3" t="s">
        <v>105</v>
      </c>
      <c r="K638" s="3" t="s">
        <v>25</v>
      </c>
      <c r="M638" s="3">
        <v>60</v>
      </c>
    </row>
    <row r="639" customHeight="1" spans="1:13">
      <c r="A639" s="3" t="s">
        <v>2854</v>
      </c>
      <c r="D639" s="163"/>
      <c r="E639" s="91" t="s">
        <v>627</v>
      </c>
      <c r="F639" s="3">
        <v>1993</v>
      </c>
      <c r="G639" s="3" t="s">
        <v>62</v>
      </c>
      <c r="H639" s="3" t="s">
        <v>145</v>
      </c>
      <c r="I639" s="3">
        <v>98</v>
      </c>
      <c r="J639" s="3" t="s">
        <v>105</v>
      </c>
      <c r="K639" s="3" t="s">
        <v>25</v>
      </c>
      <c r="M639" s="3">
        <v>60</v>
      </c>
    </row>
    <row r="640" customHeight="1" spans="1:13">
      <c r="A640" s="3" t="s">
        <v>2854</v>
      </c>
      <c r="D640" s="91" t="s">
        <v>21</v>
      </c>
      <c r="E640" s="91" t="s">
        <v>628</v>
      </c>
      <c r="F640" s="3">
        <v>1993</v>
      </c>
      <c r="G640" s="3" t="s">
        <v>62</v>
      </c>
      <c r="H640" s="3" t="s">
        <v>145</v>
      </c>
      <c r="I640" s="3">
        <v>98</v>
      </c>
      <c r="J640" s="3" t="s">
        <v>105</v>
      </c>
      <c r="K640" s="3" t="s">
        <v>25</v>
      </c>
      <c r="M640" s="3">
        <v>60</v>
      </c>
    </row>
    <row r="641" customHeight="1" spans="1:13">
      <c r="A641" s="3" t="s">
        <v>2854</v>
      </c>
      <c r="D641" s="91" t="s">
        <v>21</v>
      </c>
      <c r="E641" s="91" t="s">
        <v>629</v>
      </c>
      <c r="F641" s="3">
        <v>1993</v>
      </c>
      <c r="G641" s="3" t="s">
        <v>62</v>
      </c>
      <c r="H641" s="3" t="s">
        <v>145</v>
      </c>
      <c r="I641" s="3">
        <v>98</v>
      </c>
      <c r="J641" s="3" t="s">
        <v>105</v>
      </c>
      <c r="K641" s="3" t="s">
        <v>25</v>
      </c>
      <c r="M641" s="3">
        <v>60</v>
      </c>
    </row>
    <row r="642" customHeight="1" spans="1:13">
      <c r="A642" s="3" t="s">
        <v>2854</v>
      </c>
      <c r="D642" s="91" t="s">
        <v>21</v>
      </c>
      <c r="E642" s="91" t="s">
        <v>630</v>
      </c>
      <c r="F642" s="3">
        <v>1993</v>
      </c>
      <c r="G642" s="3" t="s">
        <v>62</v>
      </c>
      <c r="H642" s="3" t="s">
        <v>145</v>
      </c>
      <c r="I642" s="3">
        <v>98</v>
      </c>
      <c r="J642" s="3" t="s">
        <v>105</v>
      </c>
      <c r="K642" s="3" t="s">
        <v>25</v>
      </c>
      <c r="M642" s="3">
        <v>60</v>
      </c>
    </row>
    <row r="643" customHeight="1" spans="1:13">
      <c r="A643" s="3" t="s">
        <v>2854</v>
      </c>
      <c r="D643" s="91" t="s">
        <v>21</v>
      </c>
      <c r="E643" s="91" t="s">
        <v>631</v>
      </c>
      <c r="F643" s="3">
        <v>1993</v>
      </c>
      <c r="G643" s="3" t="s">
        <v>62</v>
      </c>
      <c r="H643" s="3" t="s">
        <v>145</v>
      </c>
      <c r="I643" s="3">
        <v>98</v>
      </c>
      <c r="J643" s="3" t="s">
        <v>105</v>
      </c>
      <c r="K643" s="3" t="s">
        <v>25</v>
      </c>
      <c r="M643" s="3">
        <v>60</v>
      </c>
    </row>
    <row r="644" customHeight="1" spans="1:13">
      <c r="A644" s="3" t="s">
        <v>2854</v>
      </c>
      <c r="D644" s="91" t="s">
        <v>21</v>
      </c>
      <c r="E644" s="91" t="s">
        <v>632</v>
      </c>
      <c r="F644" s="3">
        <v>1993</v>
      </c>
      <c r="G644" s="3" t="s">
        <v>62</v>
      </c>
      <c r="H644" s="3" t="s">
        <v>145</v>
      </c>
      <c r="I644" s="3">
        <v>98</v>
      </c>
      <c r="J644" s="3" t="s">
        <v>105</v>
      </c>
      <c r="K644" s="3" t="s">
        <v>25</v>
      </c>
      <c r="M644" s="3">
        <v>60</v>
      </c>
    </row>
    <row r="645" customHeight="1" spans="1:13">
      <c r="A645" s="3" t="s">
        <v>2854</v>
      </c>
      <c r="D645" s="91" t="s">
        <v>21</v>
      </c>
      <c r="E645" s="91" t="s">
        <v>633</v>
      </c>
      <c r="F645" s="3">
        <v>1993</v>
      </c>
      <c r="G645" s="3" t="s">
        <v>62</v>
      </c>
      <c r="H645" s="3" t="s">
        <v>145</v>
      </c>
      <c r="I645" s="3">
        <v>98</v>
      </c>
      <c r="J645" s="3" t="s">
        <v>105</v>
      </c>
      <c r="K645" s="3" t="s">
        <v>25</v>
      </c>
      <c r="M645" s="3">
        <v>60</v>
      </c>
    </row>
    <row r="646" customHeight="1" spans="1:13">
      <c r="A646" s="3" t="s">
        <v>2854</v>
      </c>
      <c r="D646" s="91" t="s">
        <v>21</v>
      </c>
      <c r="E646" s="91" t="s">
        <v>634</v>
      </c>
      <c r="F646" s="3">
        <v>1993</v>
      </c>
      <c r="G646" s="3" t="s">
        <v>62</v>
      </c>
      <c r="H646" s="3" t="s">
        <v>145</v>
      </c>
      <c r="I646" s="3">
        <v>98</v>
      </c>
      <c r="J646" s="3" t="s">
        <v>105</v>
      </c>
      <c r="K646" s="3" t="s">
        <v>25</v>
      </c>
      <c r="M646" s="3">
        <v>60</v>
      </c>
    </row>
    <row r="647" customHeight="1" spans="1:13">
      <c r="A647" s="3" t="s">
        <v>2854</v>
      </c>
      <c r="D647" s="91" t="s">
        <v>21</v>
      </c>
      <c r="E647" s="91" t="s">
        <v>635</v>
      </c>
      <c r="F647" s="3">
        <v>1993</v>
      </c>
      <c r="G647" s="3" t="s">
        <v>62</v>
      </c>
      <c r="H647" s="3" t="s">
        <v>145</v>
      </c>
      <c r="I647" s="3">
        <v>98</v>
      </c>
      <c r="J647" s="3" t="s">
        <v>105</v>
      </c>
      <c r="K647" s="3" t="s">
        <v>25</v>
      </c>
      <c r="M647" s="3">
        <v>60</v>
      </c>
    </row>
    <row r="648" customHeight="1" spans="1:13">
      <c r="A648" s="3" t="s">
        <v>2854</v>
      </c>
      <c r="D648" s="91" t="s">
        <v>21</v>
      </c>
      <c r="E648" s="91" t="s">
        <v>636</v>
      </c>
      <c r="F648" s="3">
        <v>1993</v>
      </c>
      <c r="G648" s="3" t="s">
        <v>62</v>
      </c>
      <c r="H648" s="3" t="s">
        <v>145</v>
      </c>
      <c r="I648" s="3">
        <v>98</v>
      </c>
      <c r="J648" s="3" t="s">
        <v>105</v>
      </c>
      <c r="K648" s="3" t="s">
        <v>25</v>
      </c>
      <c r="M648" s="3">
        <v>60</v>
      </c>
    </row>
    <row r="649" customHeight="1" spans="1:13">
      <c r="A649" s="3" t="s">
        <v>2854</v>
      </c>
      <c r="D649" s="91" t="s">
        <v>21</v>
      </c>
      <c r="E649" s="91" t="s">
        <v>637</v>
      </c>
      <c r="F649" s="3">
        <v>1993</v>
      </c>
      <c r="G649" s="3" t="s">
        <v>62</v>
      </c>
      <c r="H649" s="3" t="s">
        <v>145</v>
      </c>
      <c r="I649" s="3">
        <v>98</v>
      </c>
      <c r="J649" s="3" t="s">
        <v>105</v>
      </c>
      <c r="K649" s="3" t="s">
        <v>25</v>
      </c>
      <c r="M649" s="3">
        <v>60</v>
      </c>
    </row>
    <row r="650" customHeight="1" spans="1:13">
      <c r="A650" s="3" t="s">
        <v>2854</v>
      </c>
      <c r="D650" s="91" t="s">
        <v>21</v>
      </c>
      <c r="E650" s="91" t="s">
        <v>638</v>
      </c>
      <c r="F650" s="3">
        <v>1978</v>
      </c>
      <c r="G650" s="3" t="s">
        <v>62</v>
      </c>
      <c r="H650" s="3" t="s">
        <v>639</v>
      </c>
      <c r="I650" s="3">
        <v>60</v>
      </c>
      <c r="J650" s="3" t="s">
        <v>105</v>
      </c>
      <c r="K650" s="3" t="s">
        <v>72</v>
      </c>
      <c r="M650" s="3">
        <v>65</v>
      </c>
    </row>
    <row r="651" customHeight="1" spans="1:13">
      <c r="A651" s="162" t="e">
        <f t="shared" ref="A651:A661" si="25">A650+1</f>
        <v>#VALUE!</v>
      </c>
      <c r="B651" s="3"/>
      <c r="C651" s="3"/>
      <c r="D651" s="91" t="s">
        <v>21</v>
      </c>
      <c r="E651" s="91" t="s">
        <v>640</v>
      </c>
      <c r="F651" s="3">
        <v>2019</v>
      </c>
      <c r="G651" s="3" t="s">
        <v>23</v>
      </c>
      <c r="H651" s="3" t="s">
        <v>641</v>
      </c>
      <c r="I651" s="3">
        <v>21</v>
      </c>
      <c r="J651" s="3" t="s">
        <v>71</v>
      </c>
      <c r="K651" s="3" t="s">
        <v>30</v>
      </c>
      <c r="M651" s="3">
        <v>70</v>
      </c>
    </row>
    <row r="652" customHeight="1" spans="1:13">
      <c r="A652" s="162" t="e">
        <f t="shared" si="25"/>
        <v>#VALUE!</v>
      </c>
      <c r="B652" s="3"/>
      <c r="C652" s="3"/>
      <c r="D652" s="91" t="s">
        <v>21</v>
      </c>
      <c r="E652" s="91" t="s">
        <v>642</v>
      </c>
      <c r="F652" s="3">
        <v>2019</v>
      </c>
      <c r="G652" s="3" t="s">
        <v>23</v>
      </c>
      <c r="H652" s="3" t="s">
        <v>641</v>
      </c>
      <c r="I652" s="3">
        <v>21</v>
      </c>
      <c r="J652" s="3" t="s">
        <v>71</v>
      </c>
      <c r="K652" s="3" t="s">
        <v>30</v>
      </c>
      <c r="M652" s="3">
        <v>70</v>
      </c>
    </row>
    <row r="653" customHeight="1" spans="1:13">
      <c r="A653" s="162" t="e">
        <f t="shared" si="25"/>
        <v>#VALUE!</v>
      </c>
      <c r="B653" s="3"/>
      <c r="C653" s="3"/>
      <c r="D653" s="91" t="s">
        <v>149</v>
      </c>
      <c r="E653" s="91" t="s">
        <v>643</v>
      </c>
      <c r="F653" s="3">
        <v>2019</v>
      </c>
      <c r="G653" s="3" t="s">
        <v>39</v>
      </c>
      <c r="H653" s="3" t="s">
        <v>36</v>
      </c>
      <c r="I653" s="3" t="s">
        <v>644</v>
      </c>
      <c r="J653" s="3" t="s">
        <v>645</v>
      </c>
      <c r="K653" s="3" t="s">
        <v>178</v>
      </c>
      <c r="M653" s="3">
        <v>75</v>
      </c>
    </row>
    <row r="654" customHeight="1" spans="1:13">
      <c r="A654" s="162" t="e">
        <f t="shared" si="25"/>
        <v>#VALUE!</v>
      </c>
      <c r="B654" s="3"/>
      <c r="C654" s="3"/>
      <c r="D654" s="91" t="s">
        <v>149</v>
      </c>
      <c r="E654" s="91" t="s">
        <v>646</v>
      </c>
      <c r="F654" s="3">
        <v>2019</v>
      </c>
      <c r="G654" s="3" t="s">
        <v>39</v>
      </c>
      <c r="H654" s="3" t="s">
        <v>36</v>
      </c>
      <c r="I654" s="3" t="s">
        <v>644</v>
      </c>
      <c r="J654" s="3" t="s">
        <v>645</v>
      </c>
      <c r="K654" s="3" t="s">
        <v>178</v>
      </c>
      <c r="M654" s="3">
        <v>75</v>
      </c>
    </row>
    <row r="655" customHeight="1" spans="1:13">
      <c r="A655" s="162" t="e">
        <f t="shared" si="25"/>
        <v>#VALUE!</v>
      </c>
      <c r="B655" s="3"/>
      <c r="C655" s="3"/>
      <c r="D655" s="91" t="s">
        <v>149</v>
      </c>
      <c r="E655" s="91" t="s">
        <v>647</v>
      </c>
      <c r="F655" s="3">
        <v>2019</v>
      </c>
      <c r="G655" s="3" t="s">
        <v>39</v>
      </c>
      <c r="H655" s="3" t="s">
        <v>36</v>
      </c>
      <c r="I655" s="3" t="s">
        <v>644</v>
      </c>
      <c r="J655" s="3" t="s">
        <v>645</v>
      </c>
      <c r="K655" s="3" t="s">
        <v>178</v>
      </c>
      <c r="M655" s="3">
        <v>75</v>
      </c>
    </row>
    <row r="656" customHeight="1" spans="1:13">
      <c r="A656" s="162" t="e">
        <f t="shared" si="25"/>
        <v>#VALUE!</v>
      </c>
      <c r="B656" s="3"/>
      <c r="C656" s="3"/>
      <c r="D656" s="91" t="s">
        <v>149</v>
      </c>
      <c r="E656" s="91" t="s">
        <v>648</v>
      </c>
      <c r="F656" s="3">
        <v>2019</v>
      </c>
      <c r="G656" s="3" t="s">
        <v>39</v>
      </c>
      <c r="H656" s="3" t="s">
        <v>36</v>
      </c>
      <c r="I656" s="3" t="s">
        <v>644</v>
      </c>
      <c r="J656" s="3" t="s">
        <v>645</v>
      </c>
      <c r="K656" s="3" t="s">
        <v>178</v>
      </c>
      <c r="M656" s="3">
        <v>75</v>
      </c>
    </row>
    <row r="657" customHeight="1" spans="1:13">
      <c r="A657" s="162" t="e">
        <f t="shared" si="25"/>
        <v>#VALUE!</v>
      </c>
      <c r="B657" s="3"/>
      <c r="C657" s="3"/>
      <c r="D657" s="91" t="s">
        <v>149</v>
      </c>
      <c r="E657" s="91" t="s">
        <v>649</v>
      </c>
      <c r="F657" s="3">
        <v>2019</v>
      </c>
      <c r="G657" s="3" t="s">
        <v>39</v>
      </c>
      <c r="H657" s="3" t="s">
        <v>36</v>
      </c>
      <c r="I657" s="3" t="s">
        <v>644</v>
      </c>
      <c r="J657" s="3" t="s">
        <v>645</v>
      </c>
      <c r="K657" s="3" t="s">
        <v>178</v>
      </c>
      <c r="M657" s="3">
        <v>75</v>
      </c>
    </row>
    <row r="658" customHeight="1" spans="1:13">
      <c r="A658" s="162" t="e">
        <f t="shared" si="25"/>
        <v>#VALUE!</v>
      </c>
      <c r="B658" s="3"/>
      <c r="C658" s="3"/>
      <c r="D658" s="91" t="s">
        <v>66</v>
      </c>
      <c r="E658" s="91" t="s">
        <v>650</v>
      </c>
      <c r="F658" s="3">
        <v>2018</v>
      </c>
      <c r="G658" s="3" t="s">
        <v>415</v>
      </c>
      <c r="H658" s="3" t="s">
        <v>58</v>
      </c>
      <c r="I658" s="3">
        <v>150</v>
      </c>
      <c r="K658" s="3" t="s">
        <v>68</v>
      </c>
      <c r="M658" s="3">
        <v>75</v>
      </c>
    </row>
    <row r="659" customHeight="1" spans="1:13">
      <c r="A659" s="162" t="e">
        <f t="shared" si="25"/>
        <v>#VALUE!</v>
      </c>
      <c r="B659" s="3"/>
      <c r="C659" s="3"/>
      <c r="D659" s="91" t="s">
        <v>66</v>
      </c>
      <c r="E659" s="91" t="s">
        <v>651</v>
      </c>
      <c r="F659" s="3">
        <v>2018</v>
      </c>
      <c r="G659" s="3" t="s">
        <v>415</v>
      </c>
      <c r="H659" s="3" t="s">
        <v>58</v>
      </c>
      <c r="I659" s="3" t="s">
        <v>652</v>
      </c>
      <c r="K659" s="3" t="s">
        <v>68</v>
      </c>
      <c r="M659" s="3">
        <v>75</v>
      </c>
    </row>
    <row r="660" customHeight="1" spans="1:13">
      <c r="A660" s="162" t="e">
        <f t="shared" si="25"/>
        <v>#VALUE!</v>
      </c>
      <c r="B660" s="3"/>
      <c r="C660" s="3"/>
      <c r="D660" s="91" t="s">
        <v>66</v>
      </c>
      <c r="E660" s="91" t="s">
        <v>653</v>
      </c>
      <c r="F660" s="3">
        <v>2018</v>
      </c>
      <c r="G660" s="3" t="s">
        <v>75</v>
      </c>
      <c r="H660" s="3" t="s">
        <v>407</v>
      </c>
      <c r="I660" s="3" t="s">
        <v>408</v>
      </c>
      <c r="K660" s="3" t="s">
        <v>244</v>
      </c>
      <c r="M660" s="3">
        <v>75</v>
      </c>
    </row>
    <row r="661" customHeight="1" spans="1:13">
      <c r="A661" s="162" t="e">
        <f t="shared" si="25"/>
        <v>#VALUE!</v>
      </c>
      <c r="B661" s="3"/>
      <c r="C661" s="3"/>
      <c r="D661" s="91" t="s">
        <v>66</v>
      </c>
      <c r="E661" s="91" t="s">
        <v>654</v>
      </c>
      <c r="F661" s="3">
        <v>2018</v>
      </c>
      <c r="G661" s="3" t="s">
        <v>75</v>
      </c>
      <c r="H661" s="3" t="s">
        <v>407</v>
      </c>
      <c r="I661" s="3" t="s">
        <v>408</v>
      </c>
      <c r="K661" s="3" t="s">
        <v>244</v>
      </c>
      <c r="M661" s="3">
        <v>75</v>
      </c>
    </row>
    <row r="662" customHeight="1" spans="1:13">
      <c r="A662" s="162" t="e">
        <f>'Drop 1 BBALL'!A392+1</f>
        <v>#VALUE!</v>
      </c>
      <c r="D662" s="91" t="s">
        <v>66</v>
      </c>
      <c r="E662" s="91" t="s">
        <v>655</v>
      </c>
      <c r="F662" s="3">
        <v>2020</v>
      </c>
      <c r="G662" s="3" t="s">
        <v>305</v>
      </c>
      <c r="H662" s="3" t="s">
        <v>46</v>
      </c>
      <c r="I662" s="3" t="s">
        <v>656</v>
      </c>
      <c r="J662" s="3" t="s">
        <v>657</v>
      </c>
      <c r="K662" s="3" t="s">
        <v>244</v>
      </c>
      <c r="M662" s="3">
        <v>75</v>
      </c>
    </row>
    <row r="663" customHeight="1" spans="1:13">
      <c r="A663" s="162" t="e">
        <f>'Drop 1 BBALL'!A393+1</f>
        <v>#VALUE!</v>
      </c>
      <c r="D663" s="91" t="s">
        <v>21</v>
      </c>
      <c r="E663" s="91" t="s">
        <v>658</v>
      </c>
      <c r="F663" s="3">
        <v>2020</v>
      </c>
      <c r="G663" s="3" t="s">
        <v>151</v>
      </c>
      <c r="H663" s="3" t="s">
        <v>659</v>
      </c>
      <c r="I663" s="3" t="s">
        <v>660</v>
      </c>
      <c r="J663" s="3" t="s">
        <v>661</v>
      </c>
      <c r="K663" s="3" t="s">
        <v>25</v>
      </c>
      <c r="M663" s="3">
        <v>75</v>
      </c>
    </row>
    <row r="664" customHeight="1" spans="1:13">
      <c r="A664" s="3">
        <v>12087</v>
      </c>
      <c r="D664" s="91" t="s">
        <v>21</v>
      </c>
      <c r="E664" s="91" t="s">
        <v>662</v>
      </c>
      <c r="F664" s="3">
        <v>2020</v>
      </c>
      <c r="G664" s="3" t="s">
        <v>151</v>
      </c>
      <c r="H664" s="3" t="s">
        <v>36</v>
      </c>
      <c r="I664" s="3" t="s">
        <v>663</v>
      </c>
      <c r="J664" s="3" t="s">
        <v>388</v>
      </c>
      <c r="K664" s="3" t="s">
        <v>25</v>
      </c>
      <c r="M664" s="3">
        <v>75</v>
      </c>
    </row>
    <row r="665" customHeight="1" spans="1:13">
      <c r="A665" s="3" t="s">
        <v>2854</v>
      </c>
      <c r="D665" s="91" t="s">
        <v>21</v>
      </c>
      <c r="E665" s="91" t="s">
        <v>664</v>
      </c>
      <c r="F665" s="3">
        <v>1978</v>
      </c>
      <c r="G665" s="3" t="s">
        <v>62</v>
      </c>
      <c r="H665" s="3" t="s">
        <v>665</v>
      </c>
      <c r="I665" s="3">
        <v>707</v>
      </c>
      <c r="J665" s="3" t="s">
        <v>243</v>
      </c>
      <c r="K665" s="3" t="s">
        <v>666</v>
      </c>
      <c r="M665" s="3">
        <v>75</v>
      </c>
    </row>
    <row r="666" customHeight="1" spans="1:13">
      <c r="A666" s="3" t="s">
        <v>2854</v>
      </c>
      <c r="D666" s="163"/>
      <c r="E666" s="91" t="s">
        <v>667</v>
      </c>
      <c r="F666" s="3">
        <v>2007</v>
      </c>
      <c r="G666" s="3" t="s">
        <v>62</v>
      </c>
      <c r="H666" s="3" t="s">
        <v>145</v>
      </c>
      <c r="I666" s="3">
        <v>40</v>
      </c>
      <c r="J666" s="3" t="s">
        <v>500</v>
      </c>
      <c r="K666" s="3" t="s">
        <v>25</v>
      </c>
      <c r="M666" s="3">
        <v>75</v>
      </c>
    </row>
    <row r="667" customHeight="1" spans="1:13">
      <c r="A667" s="3" t="s">
        <v>2854</v>
      </c>
      <c r="D667" s="163"/>
      <c r="E667" s="91" t="s">
        <v>668</v>
      </c>
      <c r="F667" s="3">
        <v>2007</v>
      </c>
      <c r="G667" s="3" t="s">
        <v>62</v>
      </c>
      <c r="H667" s="3" t="s">
        <v>145</v>
      </c>
      <c r="I667" s="3">
        <v>40</v>
      </c>
      <c r="J667" s="3" t="s">
        <v>500</v>
      </c>
      <c r="K667" s="3" t="s">
        <v>25</v>
      </c>
      <c r="M667" s="3">
        <v>75</v>
      </c>
    </row>
    <row r="668" customHeight="1" spans="1:13">
      <c r="A668" s="3" t="s">
        <v>2854</v>
      </c>
      <c r="D668" s="163"/>
      <c r="E668" s="237" t="s">
        <v>669</v>
      </c>
      <c r="F668" s="65">
        <v>2007</v>
      </c>
      <c r="G668" s="45" t="s">
        <v>62</v>
      </c>
      <c r="H668" s="45" t="s">
        <v>145</v>
      </c>
      <c r="I668" s="65">
        <v>40</v>
      </c>
      <c r="J668" s="45" t="s">
        <v>500</v>
      </c>
      <c r="K668" s="45" t="s">
        <v>25</v>
      </c>
      <c r="M668" s="3">
        <v>75</v>
      </c>
    </row>
    <row r="669" customHeight="1" spans="1:13">
      <c r="A669" s="3" t="s">
        <v>2854</v>
      </c>
      <c r="D669" s="163"/>
      <c r="E669" s="237" t="s">
        <v>670</v>
      </c>
      <c r="F669" s="65">
        <v>2007</v>
      </c>
      <c r="G669" s="45" t="s">
        <v>62</v>
      </c>
      <c r="H669" s="45" t="s">
        <v>145</v>
      </c>
      <c r="I669" s="65">
        <v>40</v>
      </c>
      <c r="J669" s="45" t="s">
        <v>500</v>
      </c>
      <c r="K669" s="45" t="s">
        <v>25</v>
      </c>
      <c r="M669" s="3">
        <v>75</v>
      </c>
    </row>
    <row r="670" customHeight="1" spans="1:13">
      <c r="A670" s="3" t="s">
        <v>2854</v>
      </c>
      <c r="D670" s="163"/>
      <c r="E670" s="237" t="s">
        <v>671</v>
      </c>
      <c r="F670" s="65">
        <v>2007</v>
      </c>
      <c r="G670" s="45" t="s">
        <v>62</v>
      </c>
      <c r="H670" s="45" t="s">
        <v>145</v>
      </c>
      <c r="I670" s="65">
        <v>40</v>
      </c>
      <c r="J670" s="45" t="s">
        <v>500</v>
      </c>
      <c r="K670" s="45" t="s">
        <v>25</v>
      </c>
      <c r="M670" s="3">
        <v>75</v>
      </c>
    </row>
    <row r="671" customHeight="1" spans="1:13">
      <c r="A671" s="3" t="s">
        <v>2854</v>
      </c>
      <c r="D671" s="163"/>
      <c r="E671" s="237" t="s">
        <v>672</v>
      </c>
      <c r="F671" s="65">
        <v>2007</v>
      </c>
      <c r="G671" s="45" t="s">
        <v>62</v>
      </c>
      <c r="H671" s="45" t="s">
        <v>145</v>
      </c>
      <c r="I671" s="65">
        <v>40</v>
      </c>
      <c r="J671" s="45" t="s">
        <v>500</v>
      </c>
      <c r="K671" s="45" t="s">
        <v>25</v>
      </c>
      <c r="M671" s="3">
        <v>75</v>
      </c>
    </row>
    <row r="672" customHeight="1" spans="1:13">
      <c r="A672" s="162" t="e">
        <f>'Drop 1 Football'!A193+1</f>
        <v>#VALUE!</v>
      </c>
      <c r="B672" s="3"/>
      <c r="C672" s="3"/>
      <c r="D672" s="91" t="s">
        <v>21</v>
      </c>
      <c r="E672" s="91" t="s">
        <v>673</v>
      </c>
      <c r="F672" s="66">
        <v>2020</v>
      </c>
      <c r="G672" s="66" t="s">
        <v>151</v>
      </c>
      <c r="H672" s="130" t="s">
        <v>36</v>
      </c>
      <c r="I672" s="243" t="s">
        <v>674</v>
      </c>
      <c r="J672" s="66" t="s">
        <v>675</v>
      </c>
      <c r="K672" s="66" t="s">
        <v>30</v>
      </c>
      <c r="M672" s="3">
        <v>80</v>
      </c>
    </row>
    <row r="673" customHeight="1" spans="1:13">
      <c r="A673" s="3">
        <v>12088</v>
      </c>
      <c r="D673" s="91" t="s">
        <v>21</v>
      </c>
      <c r="E673" s="91" t="s">
        <v>676</v>
      </c>
      <c r="F673" s="3">
        <v>2019</v>
      </c>
      <c r="G673" s="3" t="s">
        <v>544</v>
      </c>
      <c r="H673" s="3" t="s">
        <v>677</v>
      </c>
      <c r="I673" s="3"/>
      <c r="J673" s="3">
        <v>504</v>
      </c>
      <c r="K673" s="3" t="s">
        <v>30</v>
      </c>
      <c r="M673" s="3">
        <v>80</v>
      </c>
    </row>
    <row r="674" customHeight="1" spans="1:13">
      <c r="A674" s="3" t="s">
        <v>2854</v>
      </c>
      <c r="D674" s="91" t="s">
        <v>66</v>
      </c>
      <c r="E674" s="91" t="s">
        <v>678</v>
      </c>
      <c r="F674" s="3">
        <v>2018</v>
      </c>
      <c r="G674" s="3" t="s">
        <v>415</v>
      </c>
      <c r="H674" s="3" t="s">
        <v>407</v>
      </c>
      <c r="I674" s="3" t="s">
        <v>679</v>
      </c>
      <c r="J674" s="3" t="s">
        <v>34</v>
      </c>
      <c r="K674" s="3" t="s">
        <v>244</v>
      </c>
      <c r="M674" s="3">
        <v>80</v>
      </c>
    </row>
    <row r="675" customHeight="1" spans="1:13">
      <c r="A675" s="3">
        <v>11694</v>
      </c>
      <c r="D675" s="91" t="s">
        <v>21</v>
      </c>
      <c r="E675" s="91" t="s">
        <v>680</v>
      </c>
      <c r="F675" s="3">
        <v>2017</v>
      </c>
      <c r="G675" s="3" t="s">
        <v>83</v>
      </c>
      <c r="H675" s="3" t="s">
        <v>681</v>
      </c>
      <c r="I675" s="3" t="s">
        <v>224</v>
      </c>
      <c r="J675" s="3" t="s">
        <v>682</v>
      </c>
      <c r="K675" s="3" t="s">
        <v>30</v>
      </c>
      <c r="M675" s="3">
        <v>85</v>
      </c>
    </row>
    <row r="676" customHeight="1" spans="1:13">
      <c r="A676" s="3" t="s">
        <v>2854</v>
      </c>
      <c r="D676" s="91" t="s">
        <v>21</v>
      </c>
      <c r="E676" s="91" t="s">
        <v>683</v>
      </c>
      <c r="F676" s="3">
        <v>2018</v>
      </c>
      <c r="G676" s="3" t="s">
        <v>544</v>
      </c>
      <c r="H676" s="3" t="s">
        <v>407</v>
      </c>
      <c r="I676" s="3">
        <v>502</v>
      </c>
      <c r="J676" s="3" t="s">
        <v>105</v>
      </c>
      <c r="K676" s="3" t="s">
        <v>30</v>
      </c>
      <c r="M676" s="3">
        <v>85</v>
      </c>
    </row>
    <row r="677" customHeight="1" spans="1:13">
      <c r="A677" s="3">
        <v>11725</v>
      </c>
      <c r="D677" s="91" t="s">
        <v>21</v>
      </c>
      <c r="E677" s="91" t="s">
        <v>684</v>
      </c>
      <c r="F677" s="3">
        <v>2019</v>
      </c>
      <c r="G677" s="3" t="s">
        <v>23</v>
      </c>
      <c r="H677" s="3" t="s">
        <v>407</v>
      </c>
      <c r="I677" s="3" t="s">
        <v>685</v>
      </c>
      <c r="J677" s="3">
        <v>155</v>
      </c>
      <c r="K677" s="3" t="s">
        <v>25</v>
      </c>
      <c r="M677" s="3">
        <v>90</v>
      </c>
    </row>
    <row r="678" customHeight="1" spans="1:13">
      <c r="A678" s="162">
        <f t="shared" ref="A678:A679" si="26">A677+1</f>
        <v>11726</v>
      </c>
      <c r="B678" s="3"/>
      <c r="C678" s="3"/>
      <c r="D678" s="91" t="s">
        <v>21</v>
      </c>
      <c r="E678" s="91" t="s">
        <v>686</v>
      </c>
      <c r="F678" s="3">
        <v>2020</v>
      </c>
      <c r="G678" s="3" t="s">
        <v>23</v>
      </c>
      <c r="H678" s="3" t="s">
        <v>49</v>
      </c>
      <c r="I678" s="3">
        <v>150</v>
      </c>
      <c r="J678" s="3" t="s">
        <v>34</v>
      </c>
      <c r="K678" s="3" t="s">
        <v>30</v>
      </c>
      <c r="M678" s="3">
        <v>100</v>
      </c>
    </row>
    <row r="679" customHeight="1" spans="1:13">
      <c r="A679" s="162">
        <f t="shared" si="26"/>
        <v>11727</v>
      </c>
      <c r="B679" s="3"/>
      <c r="C679" s="3"/>
      <c r="D679" s="91" t="s">
        <v>21</v>
      </c>
      <c r="E679" s="91" t="s">
        <v>687</v>
      </c>
      <c r="F679" s="3">
        <v>2020</v>
      </c>
      <c r="G679" s="3" t="s">
        <v>23</v>
      </c>
      <c r="H679" s="3" t="s">
        <v>49</v>
      </c>
      <c r="I679" s="3">
        <v>150</v>
      </c>
      <c r="J679" s="3" t="s">
        <v>34</v>
      </c>
      <c r="K679" s="3" t="s">
        <v>30</v>
      </c>
      <c r="M679" s="3">
        <v>100</v>
      </c>
    </row>
    <row r="680" customHeight="1" spans="1:13">
      <c r="A680" s="162" t="e">
        <f>'Drop 1 Football'!A410+1</f>
        <v>#VALUE!</v>
      </c>
      <c r="B680" s="3"/>
      <c r="C680" s="3"/>
      <c r="D680" s="91" t="s">
        <v>149</v>
      </c>
      <c r="E680" s="91" t="s">
        <v>688</v>
      </c>
      <c r="F680" s="3">
        <v>2018</v>
      </c>
      <c r="G680" s="3" t="s">
        <v>151</v>
      </c>
      <c r="H680" s="3" t="s">
        <v>689</v>
      </c>
      <c r="I680" s="3" t="s">
        <v>690</v>
      </c>
      <c r="J680" s="3" t="s">
        <v>691</v>
      </c>
      <c r="K680" s="3" t="s">
        <v>692</v>
      </c>
      <c r="M680" s="3">
        <v>100</v>
      </c>
    </row>
    <row r="681" customHeight="1" spans="1:13">
      <c r="A681" s="162" t="e">
        <f t="shared" ref="A681:A682" si="27">A680+1</f>
        <v>#VALUE!</v>
      </c>
      <c r="B681" s="3"/>
      <c r="C681" s="3"/>
      <c r="D681" s="91" t="s">
        <v>21</v>
      </c>
      <c r="E681" s="91" t="s">
        <v>693</v>
      </c>
      <c r="F681" s="3">
        <v>2018</v>
      </c>
      <c r="G681" s="3" t="s">
        <v>195</v>
      </c>
      <c r="H681" s="3" t="s">
        <v>694</v>
      </c>
      <c r="I681" s="3">
        <v>141</v>
      </c>
      <c r="J681" s="3" t="s">
        <v>169</v>
      </c>
      <c r="K681" s="3" t="s">
        <v>30</v>
      </c>
      <c r="M681" s="3">
        <v>100</v>
      </c>
    </row>
    <row r="682" customHeight="1" spans="1:13">
      <c r="A682" s="162" t="e">
        <f t="shared" si="27"/>
        <v>#VALUE!</v>
      </c>
      <c r="B682" s="143"/>
      <c r="C682" s="143"/>
      <c r="D682" s="144" t="s">
        <v>21</v>
      </c>
      <c r="E682" s="144" t="s">
        <v>695</v>
      </c>
      <c r="F682" s="140">
        <v>2020</v>
      </c>
      <c r="G682" s="140" t="s">
        <v>151</v>
      </c>
      <c r="H682" s="140" t="s">
        <v>696</v>
      </c>
      <c r="I682" s="140" t="s">
        <v>697</v>
      </c>
      <c r="J682" s="140" t="s">
        <v>698</v>
      </c>
      <c r="K682" s="140" t="s">
        <v>30</v>
      </c>
      <c r="M682" s="3">
        <v>100</v>
      </c>
    </row>
    <row r="683" customHeight="1" spans="1:13">
      <c r="A683" s="3">
        <v>11689</v>
      </c>
      <c r="D683" s="91" t="s">
        <v>21</v>
      </c>
      <c r="E683" s="91" t="s">
        <v>699</v>
      </c>
      <c r="F683" s="3">
        <v>2019</v>
      </c>
      <c r="G683" s="3" t="s">
        <v>163</v>
      </c>
      <c r="H683" s="3" t="s">
        <v>79</v>
      </c>
      <c r="I683" s="3"/>
      <c r="J683" s="3" t="s">
        <v>700</v>
      </c>
      <c r="K683" s="3" t="s">
        <v>30</v>
      </c>
      <c r="M683" s="3">
        <v>100</v>
      </c>
    </row>
    <row r="684" customHeight="1" spans="1:13">
      <c r="A684" s="6" t="e">
        <f>'Drop 1 Football'!A606+1</f>
        <v>#VALUE!</v>
      </c>
      <c r="D684" s="91" t="s">
        <v>66</v>
      </c>
      <c r="E684" s="91" t="s">
        <v>701</v>
      </c>
      <c r="F684" s="91" t="s">
        <v>702</v>
      </c>
      <c r="G684" s="3" t="s">
        <v>172</v>
      </c>
      <c r="H684" s="3" t="s">
        <v>703</v>
      </c>
      <c r="J684" s="3" t="s">
        <v>704</v>
      </c>
      <c r="K684" s="3" t="s">
        <v>68</v>
      </c>
      <c r="M684" s="3">
        <v>100</v>
      </c>
    </row>
    <row r="685" customHeight="1" spans="1:13">
      <c r="A685" s="6" t="e">
        <f t="shared" ref="A685:A686" si="28">A684+1</f>
        <v>#VALUE!</v>
      </c>
      <c r="D685" s="91" t="s">
        <v>66</v>
      </c>
      <c r="E685" s="91" t="s">
        <v>705</v>
      </c>
      <c r="F685" s="91" t="s">
        <v>702</v>
      </c>
      <c r="G685" s="3" t="s">
        <v>172</v>
      </c>
      <c r="H685" s="3" t="s">
        <v>703</v>
      </c>
      <c r="J685" s="3" t="s">
        <v>704</v>
      </c>
      <c r="K685" s="3" t="s">
        <v>68</v>
      </c>
      <c r="M685" s="3">
        <v>100</v>
      </c>
    </row>
    <row r="686" customHeight="1" spans="1:13">
      <c r="A686" s="6" t="e">
        <f t="shared" si="28"/>
        <v>#VALUE!</v>
      </c>
      <c r="D686" s="91" t="s">
        <v>66</v>
      </c>
      <c r="E686" s="91" t="s">
        <v>706</v>
      </c>
      <c r="F686" s="91" t="s">
        <v>702</v>
      </c>
      <c r="G686" s="3" t="s">
        <v>172</v>
      </c>
      <c r="H686" s="3" t="s">
        <v>703</v>
      </c>
      <c r="J686" s="3" t="s">
        <v>704</v>
      </c>
      <c r="K686" s="3" t="s">
        <v>68</v>
      </c>
      <c r="M686" s="3">
        <v>100</v>
      </c>
    </row>
    <row r="687" customHeight="1" spans="1:13">
      <c r="A687" s="3">
        <v>11954</v>
      </c>
      <c r="D687" s="91" t="s">
        <v>21</v>
      </c>
      <c r="E687" s="91" t="s">
        <v>707</v>
      </c>
      <c r="F687" s="3">
        <v>1987</v>
      </c>
      <c r="G687" s="3" t="s">
        <v>330</v>
      </c>
      <c r="H687" s="3" t="s">
        <v>708</v>
      </c>
      <c r="I687" s="3" t="s">
        <v>709</v>
      </c>
      <c r="J687" s="3" t="s">
        <v>710</v>
      </c>
      <c r="K687" s="3" t="s">
        <v>30</v>
      </c>
      <c r="M687" s="3">
        <v>100</v>
      </c>
    </row>
    <row r="688" customHeight="1" spans="1:13">
      <c r="A688" s="3" t="s">
        <v>2854</v>
      </c>
      <c r="B688" s="3"/>
      <c r="D688" s="91" t="s">
        <v>21</v>
      </c>
      <c r="E688" s="3">
        <v>51717169</v>
      </c>
      <c r="F688" s="3">
        <v>2018</v>
      </c>
      <c r="G688" s="3" t="s">
        <v>237</v>
      </c>
      <c r="H688" s="3" t="s">
        <v>238</v>
      </c>
      <c r="I688" s="3">
        <v>212</v>
      </c>
      <c r="J688" s="3" t="s">
        <v>105</v>
      </c>
      <c r="K688" s="3" t="s">
        <v>30</v>
      </c>
      <c r="M688" s="3">
        <v>100</v>
      </c>
    </row>
    <row r="689" customHeight="1" spans="1:13">
      <c r="A689" s="3" t="s">
        <v>2854</v>
      </c>
      <c r="D689" s="91" t="s">
        <v>21</v>
      </c>
      <c r="E689" s="91" t="s">
        <v>711</v>
      </c>
      <c r="F689" s="3">
        <v>1975</v>
      </c>
      <c r="G689" s="3" t="s">
        <v>712</v>
      </c>
      <c r="H689" s="3" t="s">
        <v>713</v>
      </c>
      <c r="I689" s="3">
        <v>238</v>
      </c>
      <c r="J689" s="3" t="s">
        <v>243</v>
      </c>
      <c r="K689" s="3" t="s">
        <v>30</v>
      </c>
      <c r="M689" s="3">
        <v>100</v>
      </c>
    </row>
    <row r="690" customHeight="1" spans="1:13">
      <c r="A690" s="3" t="s">
        <v>2854</v>
      </c>
      <c r="D690" s="91" t="s">
        <v>21</v>
      </c>
      <c r="E690" s="91" t="s">
        <v>714</v>
      </c>
      <c r="F690" s="3">
        <v>1975</v>
      </c>
      <c r="G690" s="3" t="s">
        <v>712</v>
      </c>
      <c r="H690" s="3" t="s">
        <v>713</v>
      </c>
      <c r="I690" s="3">
        <v>238</v>
      </c>
      <c r="J690" s="3" t="s">
        <v>243</v>
      </c>
      <c r="K690" s="3" t="s">
        <v>30</v>
      </c>
      <c r="M690" s="3">
        <v>100</v>
      </c>
    </row>
    <row r="691" customHeight="1" spans="1:13">
      <c r="A691" s="3" t="s">
        <v>2854</v>
      </c>
      <c r="D691" s="91" t="s">
        <v>21</v>
      </c>
      <c r="E691" s="91" t="s">
        <v>715</v>
      </c>
      <c r="F691" s="3">
        <v>1975</v>
      </c>
      <c r="G691" s="3" t="s">
        <v>712</v>
      </c>
      <c r="H691" s="3" t="s">
        <v>713</v>
      </c>
      <c r="I691" s="3">
        <v>238</v>
      </c>
      <c r="J691" s="3" t="s">
        <v>243</v>
      </c>
      <c r="K691" s="3" t="s">
        <v>30</v>
      </c>
      <c r="M691" s="3">
        <v>100</v>
      </c>
    </row>
    <row r="692" customHeight="1" spans="1:13">
      <c r="A692" s="3" t="s">
        <v>2854</v>
      </c>
      <c r="D692" s="91" t="s">
        <v>21</v>
      </c>
      <c r="E692" s="91" t="s">
        <v>716</v>
      </c>
      <c r="F692" s="3">
        <v>1975</v>
      </c>
      <c r="G692" s="3" t="s">
        <v>712</v>
      </c>
      <c r="H692" s="3" t="s">
        <v>713</v>
      </c>
      <c r="I692" s="3">
        <v>238</v>
      </c>
      <c r="J692" s="3" t="s">
        <v>243</v>
      </c>
      <c r="K692" s="3" t="s">
        <v>30</v>
      </c>
      <c r="M692" s="3">
        <v>100</v>
      </c>
    </row>
    <row r="693" customHeight="1" spans="1:13">
      <c r="A693" s="3" t="s">
        <v>2854</v>
      </c>
      <c r="D693" s="91" t="s">
        <v>21</v>
      </c>
      <c r="E693" s="91" t="s">
        <v>717</v>
      </c>
      <c r="F693" s="3">
        <v>1976</v>
      </c>
      <c r="G693" s="3" t="s">
        <v>712</v>
      </c>
      <c r="H693" s="3" t="s">
        <v>713</v>
      </c>
      <c r="I693" s="3">
        <v>316</v>
      </c>
      <c r="J693" s="3" t="s">
        <v>243</v>
      </c>
      <c r="K693" s="3" t="s">
        <v>30</v>
      </c>
      <c r="M693" s="3">
        <v>100</v>
      </c>
    </row>
    <row r="694" customHeight="1" spans="1:13">
      <c r="A694" s="3" t="s">
        <v>2854</v>
      </c>
      <c r="D694" s="163"/>
      <c r="E694" s="91" t="s">
        <v>718</v>
      </c>
      <c r="F694" s="3">
        <v>1994</v>
      </c>
      <c r="G694" s="3" t="s">
        <v>287</v>
      </c>
      <c r="H694" s="3" t="s">
        <v>288</v>
      </c>
      <c r="I694" s="3">
        <v>633</v>
      </c>
      <c r="J694" s="3" t="s">
        <v>289</v>
      </c>
      <c r="K694" s="3" t="s">
        <v>25</v>
      </c>
      <c r="M694" s="3">
        <v>100</v>
      </c>
    </row>
    <row r="695" customHeight="1" spans="1:13">
      <c r="A695" s="3" t="s">
        <v>2854</v>
      </c>
      <c r="D695" s="163"/>
      <c r="E695" s="91" t="s">
        <v>719</v>
      </c>
      <c r="F695" s="3">
        <v>1994</v>
      </c>
      <c r="G695" s="3" t="s">
        <v>287</v>
      </c>
      <c r="H695" s="3" t="s">
        <v>288</v>
      </c>
      <c r="I695" s="3">
        <v>633</v>
      </c>
      <c r="J695" s="3" t="s">
        <v>289</v>
      </c>
      <c r="K695" s="3" t="s">
        <v>25</v>
      </c>
      <c r="M695" s="3">
        <v>100</v>
      </c>
    </row>
    <row r="696" customHeight="1" spans="1:13">
      <c r="A696" s="3" t="s">
        <v>2854</v>
      </c>
      <c r="D696" s="163"/>
      <c r="E696" s="91" t="s">
        <v>720</v>
      </c>
      <c r="F696" s="3">
        <v>1994</v>
      </c>
      <c r="G696" s="3" t="s">
        <v>287</v>
      </c>
      <c r="H696" s="3" t="s">
        <v>288</v>
      </c>
      <c r="I696" s="3">
        <v>633</v>
      </c>
      <c r="J696" s="3" t="s">
        <v>289</v>
      </c>
      <c r="K696" s="3" t="s">
        <v>25</v>
      </c>
      <c r="M696" s="3">
        <v>100</v>
      </c>
    </row>
    <row r="697" customHeight="1" spans="1:13">
      <c r="A697" s="3" t="s">
        <v>2854</v>
      </c>
      <c r="D697" s="163"/>
      <c r="E697" s="91" t="s">
        <v>721</v>
      </c>
      <c r="F697" s="3">
        <v>1994</v>
      </c>
      <c r="G697" s="3" t="s">
        <v>287</v>
      </c>
      <c r="H697" s="3" t="s">
        <v>288</v>
      </c>
      <c r="I697" s="3">
        <v>633</v>
      </c>
      <c r="J697" s="3" t="s">
        <v>289</v>
      </c>
      <c r="K697" s="3" t="s">
        <v>25</v>
      </c>
      <c r="M697" s="3">
        <v>100</v>
      </c>
    </row>
    <row r="698" customHeight="1" spans="1:13">
      <c r="A698" s="3" t="s">
        <v>2854</v>
      </c>
      <c r="D698" s="163"/>
      <c r="E698" s="91" t="s">
        <v>722</v>
      </c>
      <c r="F698" s="3">
        <v>1994</v>
      </c>
      <c r="G698" s="3" t="s">
        <v>287</v>
      </c>
      <c r="H698" s="3" t="s">
        <v>288</v>
      </c>
      <c r="I698" s="3">
        <v>633</v>
      </c>
      <c r="J698" s="3" t="s">
        <v>289</v>
      </c>
      <c r="K698" s="3" t="s">
        <v>25</v>
      </c>
      <c r="M698" s="3">
        <v>100</v>
      </c>
    </row>
    <row r="699" customHeight="1" spans="1:13">
      <c r="A699" s="3" t="s">
        <v>2854</v>
      </c>
      <c r="D699" s="163"/>
      <c r="E699" s="91" t="s">
        <v>723</v>
      </c>
      <c r="F699" s="3">
        <v>1994</v>
      </c>
      <c r="G699" s="3" t="s">
        <v>287</v>
      </c>
      <c r="H699" s="3" t="s">
        <v>288</v>
      </c>
      <c r="I699" s="3">
        <v>633</v>
      </c>
      <c r="J699" s="3" t="s">
        <v>289</v>
      </c>
      <c r="K699" s="3" t="s">
        <v>25</v>
      </c>
      <c r="M699" s="3">
        <v>100</v>
      </c>
    </row>
    <row r="700" customHeight="1" spans="1:13">
      <c r="A700" s="3" t="s">
        <v>2854</v>
      </c>
      <c r="D700" s="163"/>
      <c r="E700" s="91" t="s">
        <v>724</v>
      </c>
      <c r="F700" s="3">
        <v>1994</v>
      </c>
      <c r="G700" s="3" t="s">
        <v>287</v>
      </c>
      <c r="H700" s="3" t="s">
        <v>288</v>
      </c>
      <c r="I700" s="3">
        <v>633</v>
      </c>
      <c r="J700" s="3" t="s">
        <v>289</v>
      </c>
      <c r="K700" s="3" t="s">
        <v>25</v>
      </c>
      <c r="M700" s="3">
        <v>100</v>
      </c>
    </row>
    <row r="701" customHeight="1" spans="1:13">
      <c r="A701" s="3" t="s">
        <v>2854</v>
      </c>
      <c r="D701" s="163"/>
      <c r="E701" s="91" t="s">
        <v>725</v>
      </c>
      <c r="F701" s="3">
        <v>1994</v>
      </c>
      <c r="G701" s="3" t="s">
        <v>287</v>
      </c>
      <c r="H701" s="3" t="s">
        <v>288</v>
      </c>
      <c r="I701" s="3">
        <v>633</v>
      </c>
      <c r="J701" s="3" t="s">
        <v>289</v>
      </c>
      <c r="K701" s="3" t="s">
        <v>25</v>
      </c>
      <c r="M701" s="3">
        <v>100</v>
      </c>
    </row>
    <row r="702" customHeight="1" spans="1:13">
      <c r="A702" s="3" t="s">
        <v>2854</v>
      </c>
      <c r="D702" s="163"/>
      <c r="E702" s="91" t="s">
        <v>726</v>
      </c>
      <c r="F702" s="3">
        <v>1994</v>
      </c>
      <c r="G702" s="3" t="s">
        <v>287</v>
      </c>
      <c r="H702" s="3" t="s">
        <v>288</v>
      </c>
      <c r="I702" s="3">
        <v>633</v>
      </c>
      <c r="J702" s="3" t="s">
        <v>289</v>
      </c>
      <c r="K702" s="3" t="s">
        <v>25</v>
      </c>
      <c r="M702" s="3">
        <v>100</v>
      </c>
    </row>
    <row r="703" customHeight="1" spans="1:13">
      <c r="A703" s="3" t="s">
        <v>2854</v>
      </c>
      <c r="D703" s="163"/>
      <c r="E703" s="91" t="s">
        <v>727</v>
      </c>
      <c r="F703" s="3">
        <v>1994</v>
      </c>
      <c r="G703" s="3" t="s">
        <v>287</v>
      </c>
      <c r="H703" s="3" t="s">
        <v>288</v>
      </c>
      <c r="I703" s="3">
        <v>633</v>
      </c>
      <c r="J703" s="3" t="s">
        <v>289</v>
      </c>
      <c r="K703" s="3" t="s">
        <v>25</v>
      </c>
      <c r="M703" s="3">
        <v>100</v>
      </c>
    </row>
    <row r="704" customHeight="1" spans="1:13">
      <c r="A704" s="3" t="s">
        <v>2854</v>
      </c>
      <c r="D704" s="163"/>
      <c r="E704" s="91" t="s">
        <v>728</v>
      </c>
      <c r="F704" s="3">
        <v>1994</v>
      </c>
      <c r="G704" s="3" t="s">
        <v>287</v>
      </c>
      <c r="H704" s="3" t="s">
        <v>288</v>
      </c>
      <c r="I704" s="3">
        <v>633</v>
      </c>
      <c r="J704" s="3" t="s">
        <v>289</v>
      </c>
      <c r="K704" s="3" t="s">
        <v>25</v>
      </c>
      <c r="M704" s="3">
        <v>100</v>
      </c>
    </row>
    <row r="705" customHeight="1" spans="1:13">
      <c r="A705" s="3" t="s">
        <v>2854</v>
      </c>
      <c r="D705" s="163"/>
      <c r="E705" s="91" t="s">
        <v>729</v>
      </c>
      <c r="F705" s="3">
        <v>1994</v>
      </c>
      <c r="G705" s="3" t="s">
        <v>287</v>
      </c>
      <c r="H705" s="3" t="s">
        <v>288</v>
      </c>
      <c r="I705" s="3">
        <v>633</v>
      </c>
      <c r="J705" s="3" t="s">
        <v>289</v>
      </c>
      <c r="K705" s="3" t="s">
        <v>25</v>
      </c>
      <c r="M705" s="3">
        <v>100</v>
      </c>
    </row>
    <row r="706" customHeight="1" spans="1:13">
      <c r="A706" s="3" t="s">
        <v>2854</v>
      </c>
      <c r="D706" s="163"/>
      <c r="E706" s="91" t="s">
        <v>730</v>
      </c>
      <c r="F706" s="3">
        <v>1994</v>
      </c>
      <c r="G706" s="3" t="s">
        <v>287</v>
      </c>
      <c r="H706" s="3" t="s">
        <v>288</v>
      </c>
      <c r="I706" s="3">
        <v>633</v>
      </c>
      <c r="J706" s="3" t="s">
        <v>289</v>
      </c>
      <c r="K706" s="3" t="s">
        <v>25</v>
      </c>
      <c r="M706" s="3">
        <v>100</v>
      </c>
    </row>
    <row r="707" customHeight="1" spans="1:13">
      <c r="A707" s="3" t="s">
        <v>2854</v>
      </c>
      <c r="D707" s="91" t="s">
        <v>21</v>
      </c>
      <c r="E707" s="91" t="s">
        <v>731</v>
      </c>
      <c r="F707" s="3">
        <v>1994</v>
      </c>
      <c r="G707" s="3" t="s">
        <v>287</v>
      </c>
      <c r="H707" s="3" t="s">
        <v>288</v>
      </c>
      <c r="I707" s="3">
        <v>633</v>
      </c>
      <c r="J707" s="3" t="s">
        <v>289</v>
      </c>
      <c r="K707" s="3" t="s">
        <v>25</v>
      </c>
      <c r="M707" s="3">
        <v>100</v>
      </c>
    </row>
    <row r="708" customHeight="1" spans="1:13">
      <c r="A708" s="3" t="s">
        <v>2854</v>
      </c>
      <c r="D708" s="91" t="s">
        <v>21</v>
      </c>
      <c r="E708" s="91" t="s">
        <v>732</v>
      </c>
      <c r="F708" s="3">
        <v>1994</v>
      </c>
      <c r="G708" s="3" t="s">
        <v>287</v>
      </c>
      <c r="H708" s="3" t="s">
        <v>288</v>
      </c>
      <c r="I708" s="3">
        <v>633</v>
      </c>
      <c r="J708" s="3" t="s">
        <v>289</v>
      </c>
      <c r="K708" s="3" t="s">
        <v>25</v>
      </c>
      <c r="M708" s="3">
        <v>100</v>
      </c>
    </row>
    <row r="709" customHeight="1" spans="1:13">
      <c r="A709" s="3" t="s">
        <v>2854</v>
      </c>
      <c r="D709" s="91" t="s">
        <v>21</v>
      </c>
      <c r="E709" s="91" t="s">
        <v>733</v>
      </c>
      <c r="F709" s="3">
        <v>1994</v>
      </c>
      <c r="G709" s="3" t="s">
        <v>287</v>
      </c>
      <c r="H709" s="3" t="s">
        <v>288</v>
      </c>
      <c r="I709" s="3">
        <v>633</v>
      </c>
      <c r="J709" s="3" t="s">
        <v>289</v>
      </c>
      <c r="K709" s="3" t="s">
        <v>25</v>
      </c>
      <c r="M709" s="3">
        <v>100</v>
      </c>
    </row>
    <row r="710" customHeight="1" spans="1:13">
      <c r="A710" s="3" t="s">
        <v>2854</v>
      </c>
      <c r="D710" s="91" t="s">
        <v>21</v>
      </c>
      <c r="E710" s="91" t="s">
        <v>734</v>
      </c>
      <c r="F710" s="3">
        <v>1994</v>
      </c>
      <c r="G710" s="3" t="s">
        <v>287</v>
      </c>
      <c r="H710" s="3" t="s">
        <v>288</v>
      </c>
      <c r="I710" s="3">
        <v>633</v>
      </c>
      <c r="J710" s="3" t="s">
        <v>289</v>
      </c>
      <c r="K710" s="3" t="s">
        <v>25</v>
      </c>
      <c r="M710" s="3">
        <v>100</v>
      </c>
    </row>
    <row r="711" customHeight="1" spans="1:13">
      <c r="A711" s="3" t="s">
        <v>2854</v>
      </c>
      <c r="D711" s="91" t="s">
        <v>21</v>
      </c>
      <c r="E711" s="91" t="s">
        <v>735</v>
      </c>
      <c r="F711" s="3">
        <v>1994</v>
      </c>
      <c r="G711" s="3" t="s">
        <v>287</v>
      </c>
      <c r="H711" s="3" t="s">
        <v>288</v>
      </c>
      <c r="I711" s="3">
        <v>633</v>
      </c>
      <c r="J711" s="3" t="s">
        <v>289</v>
      </c>
      <c r="K711" s="3" t="s">
        <v>25</v>
      </c>
      <c r="M711" s="3">
        <v>100</v>
      </c>
    </row>
    <row r="712" customHeight="1" spans="1:13">
      <c r="A712" s="3" t="s">
        <v>2854</v>
      </c>
      <c r="D712" s="91" t="s">
        <v>21</v>
      </c>
      <c r="E712" s="91" t="s">
        <v>736</v>
      </c>
      <c r="F712" s="3">
        <v>1994</v>
      </c>
      <c r="G712" s="3" t="s">
        <v>287</v>
      </c>
      <c r="H712" s="3" t="s">
        <v>288</v>
      </c>
      <c r="I712" s="3">
        <v>633</v>
      </c>
      <c r="J712" s="3" t="s">
        <v>289</v>
      </c>
      <c r="K712" s="3" t="s">
        <v>25</v>
      </c>
      <c r="M712" s="3">
        <v>100</v>
      </c>
    </row>
    <row r="713" customHeight="1" spans="1:13">
      <c r="A713" s="3" t="s">
        <v>2854</v>
      </c>
      <c r="D713" s="91" t="s">
        <v>21</v>
      </c>
      <c r="E713" s="91" t="s">
        <v>737</v>
      </c>
      <c r="F713" s="3">
        <v>1994</v>
      </c>
      <c r="G713" s="3" t="s">
        <v>287</v>
      </c>
      <c r="H713" s="3" t="s">
        <v>288</v>
      </c>
      <c r="I713" s="3">
        <v>633</v>
      </c>
      <c r="J713" s="3" t="s">
        <v>289</v>
      </c>
      <c r="K713" s="3" t="s">
        <v>25</v>
      </c>
      <c r="M713" s="3">
        <v>100</v>
      </c>
    </row>
    <row r="714" customHeight="1" spans="1:13">
      <c r="A714" s="3" t="s">
        <v>2854</v>
      </c>
      <c r="D714" s="91" t="s">
        <v>21</v>
      </c>
      <c r="E714" s="91" t="s">
        <v>738</v>
      </c>
      <c r="F714" s="3">
        <v>1994</v>
      </c>
      <c r="G714" s="3" t="s">
        <v>287</v>
      </c>
      <c r="H714" s="3" t="s">
        <v>288</v>
      </c>
      <c r="I714" s="3">
        <v>633</v>
      </c>
      <c r="J714" s="3" t="s">
        <v>289</v>
      </c>
      <c r="K714" s="3" t="s">
        <v>25</v>
      </c>
      <c r="M714" s="3">
        <v>100</v>
      </c>
    </row>
    <row r="715" customHeight="1" spans="1:13">
      <c r="A715" s="162" t="e">
        <f t="shared" ref="A715:A717" si="29">A714+1</f>
        <v>#VALUE!</v>
      </c>
      <c r="B715" s="3"/>
      <c r="C715" s="3"/>
      <c r="D715" s="91" t="s">
        <v>66</v>
      </c>
      <c r="E715" s="91" t="s">
        <v>739</v>
      </c>
      <c r="F715" s="3">
        <v>2018</v>
      </c>
      <c r="G715" s="3" t="s">
        <v>413</v>
      </c>
      <c r="H715" s="3" t="s">
        <v>58</v>
      </c>
      <c r="I715" s="3">
        <v>100</v>
      </c>
      <c r="K715" s="3" t="s">
        <v>68</v>
      </c>
      <c r="M715" s="3">
        <v>115</v>
      </c>
    </row>
    <row r="716" customHeight="1" spans="1:13">
      <c r="A716" s="162" t="e">
        <f t="shared" si="29"/>
        <v>#VALUE!</v>
      </c>
      <c r="B716" s="3"/>
      <c r="C716" s="3"/>
      <c r="D716" s="91" t="s">
        <v>21</v>
      </c>
      <c r="E716" s="91" t="s">
        <v>740</v>
      </c>
      <c r="F716" s="3">
        <v>2020</v>
      </c>
      <c r="G716" s="3" t="s">
        <v>23</v>
      </c>
      <c r="H716" s="3" t="s">
        <v>49</v>
      </c>
      <c r="I716" s="3">
        <v>150</v>
      </c>
      <c r="J716" s="3" t="s">
        <v>506</v>
      </c>
      <c r="K716" s="3" t="s">
        <v>30</v>
      </c>
      <c r="M716" s="3">
        <v>120</v>
      </c>
    </row>
    <row r="717" customHeight="1" spans="1:13">
      <c r="A717" s="162" t="e">
        <f t="shared" si="29"/>
        <v>#VALUE!</v>
      </c>
      <c r="B717" s="3"/>
      <c r="C717" s="3"/>
      <c r="D717" s="91" t="s">
        <v>66</v>
      </c>
      <c r="E717" s="91" t="s">
        <v>741</v>
      </c>
      <c r="F717" s="3">
        <v>2018</v>
      </c>
      <c r="G717" s="3" t="s">
        <v>742</v>
      </c>
      <c r="H717" s="3" t="s">
        <v>58</v>
      </c>
      <c r="I717" s="3">
        <v>17</v>
      </c>
      <c r="J717" s="3" t="s">
        <v>743</v>
      </c>
      <c r="K717" s="3" t="s">
        <v>68</v>
      </c>
      <c r="M717" s="3">
        <v>125</v>
      </c>
    </row>
    <row r="718" customHeight="1" spans="1:13">
      <c r="A718" s="3">
        <v>12080</v>
      </c>
      <c r="D718" s="91" t="s">
        <v>21</v>
      </c>
      <c r="E718" s="91" t="s">
        <v>744</v>
      </c>
      <c r="F718" s="3">
        <v>2019</v>
      </c>
      <c r="G718" s="3" t="s">
        <v>83</v>
      </c>
      <c r="H718" s="3" t="s">
        <v>36</v>
      </c>
      <c r="I718" s="3" t="s">
        <v>745</v>
      </c>
      <c r="J718" s="3" t="s">
        <v>746</v>
      </c>
      <c r="K718" s="3" t="s">
        <v>30</v>
      </c>
      <c r="M718" s="3">
        <v>125</v>
      </c>
    </row>
    <row r="719" customHeight="1" spans="1:13">
      <c r="A719" s="3">
        <v>12081</v>
      </c>
      <c r="D719" s="91" t="s">
        <v>21</v>
      </c>
      <c r="E719" s="91" t="s">
        <v>747</v>
      </c>
      <c r="F719" s="3">
        <v>2019</v>
      </c>
      <c r="G719" s="3" t="s">
        <v>83</v>
      </c>
      <c r="H719" s="3" t="s">
        <v>36</v>
      </c>
      <c r="I719" s="3" t="s">
        <v>745</v>
      </c>
      <c r="J719" s="3" t="s">
        <v>746</v>
      </c>
      <c r="K719" s="3" t="s">
        <v>30</v>
      </c>
      <c r="M719" s="3">
        <v>125</v>
      </c>
    </row>
    <row r="720" customHeight="1" spans="1:13">
      <c r="A720" s="3">
        <v>12082</v>
      </c>
      <c r="D720" s="91" t="s">
        <v>21</v>
      </c>
      <c r="E720" s="91" t="s">
        <v>748</v>
      </c>
      <c r="F720" s="3">
        <v>2019</v>
      </c>
      <c r="G720" s="3" t="s">
        <v>83</v>
      </c>
      <c r="H720" s="3" t="s">
        <v>36</v>
      </c>
      <c r="I720" s="3" t="s">
        <v>745</v>
      </c>
      <c r="J720" s="3" t="s">
        <v>746</v>
      </c>
      <c r="K720" s="3" t="s">
        <v>30</v>
      </c>
      <c r="M720" s="3">
        <v>125</v>
      </c>
    </row>
    <row r="721" customHeight="1" spans="1:13">
      <c r="A721" s="3">
        <v>12083</v>
      </c>
      <c r="D721" s="91" t="s">
        <v>21</v>
      </c>
      <c r="E721" s="91" t="s">
        <v>749</v>
      </c>
      <c r="F721" s="3">
        <v>2019</v>
      </c>
      <c r="G721" s="3" t="s">
        <v>83</v>
      </c>
      <c r="H721" s="3" t="s">
        <v>36</v>
      </c>
      <c r="I721" s="3" t="s">
        <v>745</v>
      </c>
      <c r="J721" s="3" t="s">
        <v>746</v>
      </c>
      <c r="K721" s="3" t="s">
        <v>30</v>
      </c>
      <c r="M721" s="3">
        <v>125</v>
      </c>
    </row>
    <row r="722" customHeight="1" spans="1:13">
      <c r="A722" s="3">
        <v>12084</v>
      </c>
      <c r="D722" s="91" t="s">
        <v>21</v>
      </c>
      <c r="E722" s="91" t="s">
        <v>750</v>
      </c>
      <c r="F722" s="3">
        <v>2019</v>
      </c>
      <c r="G722" s="3" t="s">
        <v>83</v>
      </c>
      <c r="H722" s="3" t="s">
        <v>36</v>
      </c>
      <c r="I722" s="3" t="s">
        <v>745</v>
      </c>
      <c r="J722" s="3" t="s">
        <v>746</v>
      </c>
      <c r="K722" s="3" t="s">
        <v>30</v>
      </c>
      <c r="M722" s="3">
        <v>125</v>
      </c>
    </row>
    <row r="723" customHeight="1" spans="1:13">
      <c r="A723" s="3">
        <v>12085</v>
      </c>
      <c r="D723" s="91" t="s">
        <v>21</v>
      </c>
      <c r="E723" s="91" t="s">
        <v>751</v>
      </c>
      <c r="F723" s="3">
        <v>2019</v>
      </c>
      <c r="G723" s="3" t="s">
        <v>83</v>
      </c>
      <c r="H723" s="3" t="s">
        <v>36</v>
      </c>
      <c r="I723" s="3" t="s">
        <v>745</v>
      </c>
      <c r="J723" s="3" t="s">
        <v>746</v>
      </c>
      <c r="K723" s="3" t="s">
        <v>30</v>
      </c>
      <c r="M723" s="3">
        <v>125</v>
      </c>
    </row>
    <row r="724" customHeight="1" spans="1:13">
      <c r="A724" s="3">
        <v>12086</v>
      </c>
      <c r="D724" s="91" t="s">
        <v>21</v>
      </c>
      <c r="E724" s="91" t="s">
        <v>752</v>
      </c>
      <c r="F724" s="3">
        <v>2019</v>
      </c>
      <c r="G724" s="3" t="s">
        <v>83</v>
      </c>
      <c r="H724" s="3" t="s">
        <v>36</v>
      </c>
      <c r="I724" s="3" t="s">
        <v>745</v>
      </c>
      <c r="J724" s="3" t="s">
        <v>746</v>
      </c>
      <c r="K724" s="3" t="s">
        <v>30</v>
      </c>
      <c r="M724" s="3">
        <v>125</v>
      </c>
    </row>
    <row r="725" customHeight="1" spans="1:13">
      <c r="A725" s="162">
        <f>A724+1</f>
        <v>12087</v>
      </c>
      <c r="B725" s="3"/>
      <c r="C725" s="3"/>
      <c r="D725" s="91" t="s">
        <v>66</v>
      </c>
      <c r="E725" s="91" t="s">
        <v>753</v>
      </c>
      <c r="F725" s="3">
        <v>2010</v>
      </c>
      <c r="G725" s="3" t="s">
        <v>415</v>
      </c>
      <c r="H725" s="3" t="s">
        <v>754</v>
      </c>
      <c r="I725" s="3">
        <v>221</v>
      </c>
      <c r="J725" s="3" t="s">
        <v>755</v>
      </c>
      <c r="K725" s="3" t="s">
        <v>467</v>
      </c>
      <c r="M725" s="3">
        <v>150</v>
      </c>
    </row>
    <row r="726" customHeight="1" spans="1:13">
      <c r="A726" s="3" t="s">
        <v>2854</v>
      </c>
      <c r="D726" s="91" t="s">
        <v>66</v>
      </c>
      <c r="E726" s="91" t="s">
        <v>756</v>
      </c>
      <c r="F726" s="3">
        <v>2019</v>
      </c>
      <c r="G726" s="3" t="s">
        <v>172</v>
      </c>
      <c r="H726" s="3" t="s">
        <v>241</v>
      </c>
      <c r="I726" s="3" t="s">
        <v>757</v>
      </c>
      <c r="J726" s="3" t="s">
        <v>758</v>
      </c>
      <c r="K726" s="3" t="s">
        <v>244</v>
      </c>
      <c r="M726" s="3">
        <v>150</v>
      </c>
    </row>
    <row r="727" customHeight="1" spans="1:13">
      <c r="A727" s="3" t="s">
        <v>2854</v>
      </c>
      <c r="D727" s="91" t="s">
        <v>149</v>
      </c>
      <c r="E727" s="91" t="s">
        <v>759</v>
      </c>
      <c r="F727" s="3">
        <v>1993</v>
      </c>
      <c r="G727" s="3" t="s">
        <v>62</v>
      </c>
      <c r="H727" s="3" t="s">
        <v>145</v>
      </c>
      <c r="I727" s="3">
        <v>98</v>
      </c>
      <c r="J727" s="3" t="s">
        <v>105</v>
      </c>
      <c r="K727" s="3" t="s">
        <v>155</v>
      </c>
      <c r="M727" s="3">
        <v>150</v>
      </c>
    </row>
    <row r="728" customHeight="1" spans="1:13">
      <c r="A728" s="162" t="e">
        <f>'Drop 1 Football'!A440+1</f>
        <v>#VALUE!</v>
      </c>
      <c r="B728" s="3"/>
      <c r="C728" s="3"/>
      <c r="D728" s="91" t="s">
        <v>66</v>
      </c>
      <c r="E728" s="91" t="s">
        <v>761</v>
      </c>
      <c r="F728" s="3">
        <v>2018</v>
      </c>
      <c r="G728" s="3" t="s">
        <v>415</v>
      </c>
      <c r="H728" s="3" t="s">
        <v>407</v>
      </c>
      <c r="I728" s="3" t="s">
        <v>652</v>
      </c>
      <c r="K728" s="3" t="s">
        <v>68</v>
      </c>
      <c r="M728" s="3">
        <v>175</v>
      </c>
    </row>
    <row r="729" customHeight="1" spans="1:13">
      <c r="A729" s="162" t="e">
        <f>A728+1</f>
        <v>#VALUE!</v>
      </c>
      <c r="B729" s="3"/>
      <c r="C729" s="3"/>
      <c r="D729" s="91" t="s">
        <v>21</v>
      </c>
      <c r="E729" s="91" t="s">
        <v>762</v>
      </c>
      <c r="F729" s="3">
        <v>1993</v>
      </c>
      <c r="G729" s="3" t="s">
        <v>234</v>
      </c>
      <c r="H729" s="3" t="s">
        <v>145</v>
      </c>
      <c r="K729" s="3" t="s">
        <v>763</v>
      </c>
      <c r="M729" s="3">
        <v>200</v>
      </c>
    </row>
    <row r="730" customHeight="1" spans="1:13">
      <c r="A730" s="3" t="s">
        <v>2854</v>
      </c>
      <c r="D730" s="91" t="s">
        <v>66</v>
      </c>
      <c r="E730" s="91" t="s">
        <v>764</v>
      </c>
      <c r="F730" s="3">
        <v>2018</v>
      </c>
      <c r="G730" s="3" t="s">
        <v>415</v>
      </c>
      <c r="H730" s="3" t="s">
        <v>407</v>
      </c>
      <c r="I730" s="3" t="s">
        <v>679</v>
      </c>
      <c r="J730" s="3" t="s">
        <v>34</v>
      </c>
      <c r="K730" s="3" t="s">
        <v>68</v>
      </c>
      <c r="M730" s="3">
        <v>200</v>
      </c>
    </row>
    <row r="731" customHeight="1" spans="1:13">
      <c r="A731" s="162" t="e">
        <f>A730+1</f>
        <v>#VALUE!</v>
      </c>
      <c r="B731" s="3"/>
      <c r="C731" s="3"/>
      <c r="D731" s="91" t="s">
        <v>66</v>
      </c>
      <c r="E731" s="91" t="s">
        <v>765</v>
      </c>
      <c r="F731" s="3">
        <v>2018</v>
      </c>
      <c r="G731" s="3" t="s">
        <v>505</v>
      </c>
      <c r="H731" s="3" t="s">
        <v>58</v>
      </c>
      <c r="I731" s="3">
        <v>1</v>
      </c>
      <c r="J731" s="3" t="s">
        <v>506</v>
      </c>
      <c r="K731" s="3" t="s">
        <v>68</v>
      </c>
      <c r="M731" s="3">
        <v>225</v>
      </c>
    </row>
    <row r="732" customHeight="1" spans="1:13">
      <c r="A732" s="3" t="s">
        <v>2854</v>
      </c>
      <c r="D732" s="91" t="s">
        <v>21</v>
      </c>
      <c r="E732" s="91" t="s">
        <v>766</v>
      </c>
      <c r="F732" s="3">
        <v>1976</v>
      </c>
      <c r="G732" s="3" t="s">
        <v>712</v>
      </c>
      <c r="H732" s="3" t="s">
        <v>713</v>
      </c>
      <c r="I732" s="3">
        <v>316</v>
      </c>
      <c r="J732" s="3" t="s">
        <v>243</v>
      </c>
      <c r="K732" s="3" t="s">
        <v>25</v>
      </c>
      <c r="M732" s="3">
        <v>230</v>
      </c>
    </row>
    <row r="733" customHeight="1" spans="1:13">
      <c r="A733" s="3" t="s">
        <v>2854</v>
      </c>
      <c r="D733" s="91" t="s">
        <v>21</v>
      </c>
      <c r="E733" s="91" t="s">
        <v>767</v>
      </c>
      <c r="F733" s="3">
        <v>1976</v>
      </c>
      <c r="G733" s="3" t="s">
        <v>712</v>
      </c>
      <c r="H733" s="3" t="s">
        <v>713</v>
      </c>
      <c r="I733" s="3">
        <v>316</v>
      </c>
      <c r="J733" s="3" t="s">
        <v>243</v>
      </c>
      <c r="K733" s="3" t="s">
        <v>25</v>
      </c>
      <c r="M733" s="3">
        <v>230</v>
      </c>
    </row>
    <row r="734" customHeight="1" spans="1:13">
      <c r="A734" s="3" t="s">
        <v>2854</v>
      </c>
      <c r="D734" s="91" t="s">
        <v>21</v>
      </c>
      <c r="E734" s="91" t="s">
        <v>768</v>
      </c>
      <c r="F734" s="3">
        <v>1976</v>
      </c>
      <c r="G734" s="3" t="s">
        <v>712</v>
      </c>
      <c r="H734" s="3" t="s">
        <v>713</v>
      </c>
      <c r="I734" s="3">
        <v>316</v>
      </c>
      <c r="J734" s="3" t="s">
        <v>243</v>
      </c>
      <c r="K734" s="3" t="s">
        <v>25</v>
      </c>
      <c r="M734" s="3">
        <v>230</v>
      </c>
    </row>
    <row r="735" customHeight="1" spans="1:13">
      <c r="A735" s="3" t="s">
        <v>2854</v>
      </c>
      <c r="D735" s="91" t="s">
        <v>21</v>
      </c>
      <c r="E735" s="91" t="s">
        <v>769</v>
      </c>
      <c r="F735" s="3">
        <v>1976</v>
      </c>
      <c r="G735" s="3" t="s">
        <v>712</v>
      </c>
      <c r="H735" s="3" t="s">
        <v>713</v>
      </c>
      <c r="I735" s="3">
        <v>316</v>
      </c>
      <c r="J735" s="3" t="s">
        <v>243</v>
      </c>
      <c r="K735" s="3" t="s">
        <v>25</v>
      </c>
      <c r="M735" s="3">
        <v>230</v>
      </c>
    </row>
    <row r="736" customHeight="1" spans="1:13">
      <c r="A736" s="3" t="s">
        <v>2854</v>
      </c>
      <c r="D736" s="91" t="s">
        <v>21</v>
      </c>
      <c r="E736" s="91" t="s">
        <v>770</v>
      </c>
      <c r="F736" s="3">
        <v>1976</v>
      </c>
      <c r="G736" s="3" t="s">
        <v>712</v>
      </c>
      <c r="H736" s="3" t="s">
        <v>713</v>
      </c>
      <c r="I736" s="3">
        <v>316</v>
      </c>
      <c r="J736" s="3" t="s">
        <v>243</v>
      </c>
      <c r="K736" s="3" t="s">
        <v>25</v>
      </c>
      <c r="M736" s="3">
        <v>230</v>
      </c>
    </row>
    <row r="737" customHeight="1" spans="1:13">
      <c r="A737" s="3" t="s">
        <v>2854</v>
      </c>
      <c r="D737" s="91" t="s">
        <v>21</v>
      </c>
      <c r="E737" s="91" t="s">
        <v>771</v>
      </c>
      <c r="F737" s="3">
        <v>1976</v>
      </c>
      <c r="G737" s="3" t="s">
        <v>712</v>
      </c>
      <c r="H737" s="3" t="s">
        <v>713</v>
      </c>
      <c r="I737" s="3">
        <v>316</v>
      </c>
      <c r="J737" s="3" t="s">
        <v>243</v>
      </c>
      <c r="K737" s="3" t="s">
        <v>25</v>
      </c>
      <c r="M737" s="3">
        <v>230</v>
      </c>
    </row>
    <row r="738" customHeight="1" spans="1:13">
      <c r="A738" s="3" t="s">
        <v>2854</v>
      </c>
      <c r="D738" s="91" t="s">
        <v>21</v>
      </c>
      <c r="E738" s="91" t="s">
        <v>772</v>
      </c>
      <c r="F738" s="3">
        <v>1976</v>
      </c>
      <c r="G738" s="3" t="s">
        <v>712</v>
      </c>
      <c r="H738" s="3" t="s">
        <v>713</v>
      </c>
      <c r="I738" s="3">
        <v>316</v>
      </c>
      <c r="J738" s="3" t="s">
        <v>243</v>
      </c>
      <c r="K738" s="3" t="s">
        <v>25</v>
      </c>
      <c r="M738" s="3">
        <v>230</v>
      </c>
    </row>
    <row r="739" customHeight="1" spans="1:13">
      <c r="A739" s="3" t="s">
        <v>2854</v>
      </c>
      <c r="D739" s="91" t="s">
        <v>21</v>
      </c>
      <c r="E739" s="91" t="s">
        <v>773</v>
      </c>
      <c r="F739" s="3">
        <v>1976</v>
      </c>
      <c r="G739" s="3" t="s">
        <v>712</v>
      </c>
      <c r="H739" s="3" t="s">
        <v>713</v>
      </c>
      <c r="I739" s="3">
        <v>316</v>
      </c>
      <c r="J739" s="3" t="s">
        <v>243</v>
      </c>
      <c r="K739" s="3" t="s">
        <v>25</v>
      </c>
      <c r="M739" s="3">
        <v>230</v>
      </c>
    </row>
    <row r="740" customHeight="1" spans="1:13">
      <c r="A740" s="162">
        <f>'Drop 1 BBALL'!A168+1</f>
        <v>11842</v>
      </c>
      <c r="B740" s="3"/>
      <c r="C740" s="3"/>
      <c r="D740" s="91" t="s">
        <v>66</v>
      </c>
      <c r="E740" s="91" t="s">
        <v>774</v>
      </c>
      <c r="F740" s="66">
        <v>2018</v>
      </c>
      <c r="G740" s="66" t="s">
        <v>151</v>
      </c>
      <c r="H740" s="130" t="s">
        <v>58</v>
      </c>
      <c r="I740" s="66" t="s">
        <v>775</v>
      </c>
      <c r="J740" s="66" t="s">
        <v>776</v>
      </c>
      <c r="K740" s="66" t="s">
        <v>68</v>
      </c>
      <c r="M740" s="3">
        <v>275</v>
      </c>
    </row>
    <row r="741" customHeight="1" spans="1:13">
      <c r="A741" s="162">
        <f t="shared" ref="A741:A742" si="30">A740+1</f>
        <v>11843</v>
      </c>
      <c r="B741" s="3"/>
      <c r="C741" s="3"/>
      <c r="D741" s="91" t="s">
        <v>66</v>
      </c>
      <c r="E741" s="91" t="s">
        <v>777</v>
      </c>
      <c r="F741" s="66">
        <v>2020</v>
      </c>
      <c r="G741" s="66" t="s">
        <v>413</v>
      </c>
      <c r="H741" s="130" t="s">
        <v>696</v>
      </c>
      <c r="I741" s="66" t="s">
        <v>778</v>
      </c>
      <c r="J741" s="66" t="s">
        <v>779</v>
      </c>
      <c r="K741" s="66" t="s">
        <v>780</v>
      </c>
      <c r="M741" s="3">
        <v>300</v>
      </c>
    </row>
    <row r="742" customHeight="1" spans="1:13">
      <c r="A742" s="162">
        <f t="shared" si="30"/>
        <v>11844</v>
      </c>
      <c r="B742" s="3"/>
      <c r="C742" s="3"/>
      <c r="D742" s="91" t="s">
        <v>21</v>
      </c>
      <c r="E742" s="91" t="s">
        <v>781</v>
      </c>
      <c r="F742" s="3">
        <v>2000</v>
      </c>
      <c r="G742" s="3" t="s">
        <v>782</v>
      </c>
      <c r="H742" s="3" t="s">
        <v>783</v>
      </c>
      <c r="I742" s="3" t="s">
        <v>784</v>
      </c>
      <c r="J742" s="3" t="s">
        <v>785</v>
      </c>
      <c r="K742" s="3" t="s">
        <v>72</v>
      </c>
      <c r="M742" s="3">
        <v>300</v>
      </c>
    </row>
    <row r="743" customHeight="1" spans="1:13">
      <c r="A743" s="162">
        <f>'Drop 1 Football'!A530+1</f>
        <v>12417</v>
      </c>
      <c r="D743" s="91" t="s">
        <v>66</v>
      </c>
      <c r="E743" s="3">
        <v>8262732</v>
      </c>
      <c r="F743" s="3">
        <v>2019</v>
      </c>
      <c r="G743" s="3" t="s">
        <v>786</v>
      </c>
      <c r="H743" s="3" t="s">
        <v>70</v>
      </c>
      <c r="J743" s="3" t="s">
        <v>787</v>
      </c>
      <c r="K743" s="3" t="s">
        <v>467</v>
      </c>
      <c r="M743" s="3">
        <v>300</v>
      </c>
    </row>
    <row r="744" customHeight="1" spans="1:13">
      <c r="A744" s="162" t="e">
        <f>'Drop 1 Football'!A417+1</f>
        <v>#VALUE!</v>
      </c>
      <c r="B744" s="3"/>
      <c r="C744" s="3"/>
      <c r="D744" s="91" t="s">
        <v>21</v>
      </c>
      <c r="E744" s="91" t="s">
        <v>788</v>
      </c>
      <c r="F744" s="3">
        <v>2019</v>
      </c>
      <c r="G744" s="3" t="s">
        <v>789</v>
      </c>
      <c r="H744" s="3" t="s">
        <v>36</v>
      </c>
      <c r="I744" s="3">
        <v>100</v>
      </c>
      <c r="J744" s="3" t="s">
        <v>790</v>
      </c>
      <c r="K744" s="3" t="s">
        <v>30</v>
      </c>
      <c r="M744" s="3">
        <v>350</v>
      </c>
    </row>
    <row r="745" customHeight="1" spans="1:13">
      <c r="A745" s="162" t="e">
        <f t="shared" ref="A745:A748" si="31">A744+1</f>
        <v>#VALUE!</v>
      </c>
      <c r="B745" s="3"/>
      <c r="C745" s="3"/>
      <c r="D745" s="91" t="s">
        <v>21</v>
      </c>
      <c r="E745" s="91" t="s">
        <v>791</v>
      </c>
      <c r="F745" s="3">
        <v>2019</v>
      </c>
      <c r="G745" s="3" t="s">
        <v>789</v>
      </c>
      <c r="H745" s="3" t="s">
        <v>36</v>
      </c>
      <c r="I745" s="3">
        <v>100</v>
      </c>
      <c r="J745" s="3" t="s">
        <v>790</v>
      </c>
      <c r="K745" s="3" t="s">
        <v>30</v>
      </c>
      <c r="M745" s="3">
        <v>350</v>
      </c>
    </row>
    <row r="746" customHeight="1" spans="1:13">
      <c r="A746" s="162" t="e">
        <f t="shared" si="31"/>
        <v>#VALUE!</v>
      </c>
      <c r="B746" s="3"/>
      <c r="C746" s="3"/>
      <c r="D746" s="91" t="s">
        <v>21</v>
      </c>
      <c r="E746" s="91" t="s">
        <v>792</v>
      </c>
      <c r="F746" s="3">
        <v>2019</v>
      </c>
      <c r="G746" s="3" t="s">
        <v>789</v>
      </c>
      <c r="H746" s="3" t="s">
        <v>36</v>
      </c>
      <c r="I746" s="3">
        <v>100</v>
      </c>
      <c r="J746" s="3" t="s">
        <v>790</v>
      </c>
      <c r="K746" s="3" t="s">
        <v>30</v>
      </c>
      <c r="M746" s="3">
        <v>350</v>
      </c>
    </row>
    <row r="747" customHeight="1" spans="1:13">
      <c r="A747" s="162" t="e">
        <f t="shared" si="31"/>
        <v>#VALUE!</v>
      </c>
      <c r="B747" s="3"/>
      <c r="C747" s="3"/>
      <c r="D747" s="91" t="s">
        <v>21</v>
      </c>
      <c r="E747" s="91" t="s">
        <v>793</v>
      </c>
      <c r="F747" s="3">
        <v>2019</v>
      </c>
      <c r="G747" s="3" t="s">
        <v>789</v>
      </c>
      <c r="H747" s="3" t="s">
        <v>36</v>
      </c>
      <c r="I747" s="3">
        <v>100</v>
      </c>
      <c r="J747" s="3" t="s">
        <v>790</v>
      </c>
      <c r="K747" s="3" t="s">
        <v>30</v>
      </c>
      <c r="M747" s="3">
        <v>350</v>
      </c>
    </row>
    <row r="748" customHeight="1" spans="1:13">
      <c r="A748" s="162" t="e">
        <f t="shared" si="31"/>
        <v>#VALUE!</v>
      </c>
      <c r="B748" s="3"/>
      <c r="C748" s="3"/>
      <c r="D748" s="91" t="s">
        <v>21</v>
      </c>
      <c r="E748" s="91" t="s">
        <v>794</v>
      </c>
      <c r="F748" s="118">
        <v>2020</v>
      </c>
      <c r="G748" s="118" t="s">
        <v>151</v>
      </c>
      <c r="H748" s="118" t="s">
        <v>659</v>
      </c>
      <c r="I748" s="118" t="s">
        <v>660</v>
      </c>
      <c r="J748" s="119"/>
      <c r="K748" s="59" t="s">
        <v>30</v>
      </c>
      <c r="M748" s="3">
        <v>400</v>
      </c>
    </row>
    <row r="749" customHeight="1" spans="1:13">
      <c r="A749" s="162" t="e">
        <f>'Drop 1 Football'!A441+1</f>
        <v>#VALUE!</v>
      </c>
      <c r="B749" s="3"/>
      <c r="C749" s="3"/>
      <c r="D749" s="91" t="s">
        <v>149</v>
      </c>
      <c r="E749" s="91" t="s">
        <v>795</v>
      </c>
      <c r="F749" s="3">
        <v>1993</v>
      </c>
      <c r="G749" s="3" t="s">
        <v>234</v>
      </c>
      <c r="H749" s="3" t="s">
        <v>145</v>
      </c>
      <c r="I749" s="3">
        <v>279</v>
      </c>
      <c r="K749" s="3" t="s">
        <v>796</v>
      </c>
      <c r="M749" s="3">
        <v>525</v>
      </c>
    </row>
    <row r="750" customHeight="1" spans="1:13">
      <c r="A750" s="162">
        <f>'Drop 1 Football'!A200+1</f>
        <v>10643</v>
      </c>
      <c r="B750" s="3"/>
      <c r="C750" s="3"/>
      <c r="D750" s="91" t="s">
        <v>66</v>
      </c>
      <c r="E750" s="91" t="s">
        <v>797</v>
      </c>
      <c r="F750" s="66">
        <v>2020</v>
      </c>
      <c r="G750" s="66" t="s">
        <v>544</v>
      </c>
      <c r="H750" s="130" t="s">
        <v>33</v>
      </c>
      <c r="I750" s="66" t="s">
        <v>798</v>
      </c>
      <c r="J750" s="66" t="s">
        <v>799</v>
      </c>
      <c r="K750" s="66" t="s">
        <v>68</v>
      </c>
      <c r="M750" s="3">
        <v>750</v>
      </c>
    </row>
    <row r="751" customHeight="1" spans="1:13">
      <c r="A751" s="162">
        <f>'Drop 1 Football'!A322+1</f>
        <v>12005</v>
      </c>
      <c r="B751" s="3"/>
      <c r="C751" s="3"/>
      <c r="D751" s="91" t="s">
        <v>21</v>
      </c>
      <c r="E751" s="91" t="s">
        <v>800</v>
      </c>
      <c r="F751" s="3">
        <v>2020</v>
      </c>
      <c r="G751" s="3" t="s">
        <v>39</v>
      </c>
      <c r="H751" s="3" t="s">
        <v>659</v>
      </c>
      <c r="I751" s="3" t="s">
        <v>801</v>
      </c>
      <c r="J751" s="3" t="s">
        <v>802</v>
      </c>
      <c r="K751" s="3" t="s">
        <v>803</v>
      </c>
      <c r="M751" s="3">
        <v>750</v>
      </c>
    </row>
    <row r="752" customHeight="1" spans="1:18">
      <c r="A752" s="52" t="s">
        <v>13</v>
      </c>
      <c r="B752" s="52"/>
      <c r="C752" s="52" t="s">
        <v>3071</v>
      </c>
      <c r="D752" s="161" t="s">
        <v>1</v>
      </c>
      <c r="E752" s="161" t="s">
        <v>2</v>
      </c>
      <c r="F752" s="52" t="s">
        <v>3</v>
      </c>
      <c r="G752" s="52" t="s">
        <v>4</v>
      </c>
      <c r="H752" s="52" t="s">
        <v>5</v>
      </c>
      <c r="I752" s="52" t="s">
        <v>6</v>
      </c>
      <c r="J752" s="52" t="s">
        <v>7</v>
      </c>
      <c r="K752" s="52" t="s">
        <v>8</v>
      </c>
      <c r="M752" s="3" t="s">
        <v>14</v>
      </c>
      <c r="N752" s="3" t="s">
        <v>1779</v>
      </c>
      <c r="O752" s="229" t="s">
        <v>1780</v>
      </c>
      <c r="P752" s="229" t="s">
        <v>1781</v>
      </c>
      <c r="Q752" s="229" t="s">
        <v>1782</v>
      </c>
      <c r="R752" s="1" t="s">
        <v>1783</v>
      </c>
    </row>
    <row r="753" customHeight="1" spans="15:17">
      <c r="O753" s="187">
        <f>COUNTA(A754:A1985)</f>
        <v>2</v>
      </c>
      <c r="P753" s="234">
        <f>SUM(M754:M1751)</f>
        <v>0</v>
      </c>
      <c r="Q753" s="187"/>
    </row>
    <row r="754" customHeight="1" spans="1:11">
      <c r="A754" s="244">
        <f t="shared" ref="A754:A755" si="32">A753+1</f>
        <v>1</v>
      </c>
      <c r="B754" s="135"/>
      <c r="C754" s="135"/>
      <c r="D754" s="245" t="s">
        <v>66</v>
      </c>
      <c r="E754" s="245" t="s">
        <v>4159</v>
      </c>
      <c r="F754" s="135">
        <v>2020</v>
      </c>
      <c r="G754" s="135" t="s">
        <v>23</v>
      </c>
      <c r="H754" s="246" t="s">
        <v>4160</v>
      </c>
      <c r="I754" s="135" t="s">
        <v>4161</v>
      </c>
      <c r="J754" s="135" t="s">
        <v>4162</v>
      </c>
      <c r="K754" s="135" t="s">
        <v>780</v>
      </c>
    </row>
    <row r="755" customHeight="1" spans="1:11">
      <c r="A755" s="244">
        <f t="shared" si="32"/>
        <v>2</v>
      </c>
      <c r="B755" s="135"/>
      <c r="C755" s="135"/>
      <c r="D755" s="245" t="s">
        <v>66</v>
      </c>
      <c r="E755" s="245" t="s">
        <v>4163</v>
      </c>
      <c r="F755" s="135">
        <v>2018</v>
      </c>
      <c r="G755" s="135" t="s">
        <v>413</v>
      </c>
      <c r="H755" s="135" t="s">
        <v>58</v>
      </c>
      <c r="I755" s="135">
        <v>100</v>
      </c>
      <c r="J755" s="247"/>
      <c r="K755" s="135" t="s">
        <v>244</v>
      </c>
    </row>
    <row r="756" customHeight="1" spans="1:13">
      <c r="A756" s="3"/>
      <c r="D756" s="91"/>
      <c r="E756" s="91"/>
      <c r="M756" s="3"/>
    </row>
  </sheetData>
  <conditionalFormatting sqref="K371:K383">
    <cfRule type="containsText" dxfId="0" priority="1" operator="between" text="football">
      <formula>NOT(ISERROR(SEARCH("football",K371)))</formula>
    </cfRule>
    <cfRule type="containsText" dxfId="1" priority="2" operator="between" text="baseball">
      <formula>NOT(ISERROR(SEARCH("baseball",K371)))</formula>
    </cfRule>
    <cfRule type="containsText" dxfId="2" priority="3" operator="between" text="basketball">
      <formula>NOT(ISERROR(SEARCH("basketball",K371)))</formula>
    </cfRule>
    <cfRule type="containsText" dxfId="3" priority="4" operator="between" text="pokemon">
      <formula>NOT(ISERROR(SEARCH("pokemon",K371)))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37</vt:i4>
      </vt:variant>
    </vt:vector>
  </HeadingPairs>
  <TitlesOfParts>
    <vt:vector size="37" baseType="lpstr">
      <vt:lpstr>Dallas Subs</vt:lpstr>
      <vt:lpstr>Dallas Sign UPs</vt:lpstr>
      <vt:lpstr>Drop 1 Baseball Detail</vt:lpstr>
      <vt:lpstr>Drop 1 Football Detail</vt:lpstr>
      <vt:lpstr>Drop 1 BBALL Detail</vt:lpstr>
      <vt:lpstr>Drop 1 BBALL</vt:lpstr>
      <vt:lpstr>Promo Packs</vt:lpstr>
      <vt:lpstr>Drop 1 Football</vt:lpstr>
      <vt:lpstr>Drop 1 Baseball</vt:lpstr>
      <vt:lpstr>Joe Supplemental</vt:lpstr>
      <vt:lpstr>AV PC</vt:lpstr>
      <vt:lpstr>Drop 1 TCG</vt:lpstr>
      <vt:lpstr>Copy of Drop 1 TCG</vt:lpstr>
      <vt:lpstr>GolfHockey</vt:lpstr>
      <vt:lpstr>dashboard</vt:lpstr>
      <vt:lpstr>Serial Sheet</vt:lpstr>
      <vt:lpstr>Test Mint (Main Contract)</vt:lpstr>
      <vt:lpstr>Copy of Bryon Slabs</vt:lpstr>
      <vt:lpstr>Giveaway Slabs</vt:lpstr>
      <vt:lpstr>Orders in Progress</vt:lpstr>
      <vt:lpstr>MM Slabs</vt:lpstr>
      <vt:lpstr>OG owned</vt:lpstr>
      <vt:lpstr>Sold Inventory</vt:lpstr>
      <vt:lpstr>AV Slabs</vt:lpstr>
      <vt:lpstr>Target List</vt:lpstr>
      <vt:lpstr>FF Slabs</vt:lpstr>
      <vt:lpstr>Ace slabs </vt:lpstr>
      <vt:lpstr>KJ Brz</vt:lpstr>
      <vt:lpstr>Bryon Slabs</vt:lpstr>
      <vt:lpstr>Bonus Pack Cards</vt:lpstr>
      <vt:lpstr>Being Graded</vt:lpstr>
      <vt:lpstr>Zion Deal</vt:lpstr>
      <vt:lpstr>Beta Slabs</vt:lpstr>
      <vt:lpstr>Beta Tester Prospects</vt:lpstr>
      <vt:lpstr>Tampa Deal</vt:lpstr>
      <vt:lpstr>Wessley Merrit</vt:lpstr>
      <vt:lpstr>Dave Solomon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jinya</cp:lastModifiedBy>
  <dcterms:created xsi:type="dcterms:W3CDTF">2022-06-01T04:20:00Z</dcterms:created>
  <dcterms:modified xsi:type="dcterms:W3CDTF">2022-06-13T11:05:39Z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82BE3CDB40C641C3ABB649758FA34E1E</vt:lpwstr>
  </property>
  <property fmtid="{D5CDD505-2E9C-101B-9397-08002B2CF9AE}" pid="3" name="KSOProductBuildVer">
    <vt:lpwstr>1033-11.2.0.11156</vt:lpwstr>
  </property>
</Properties>
</file>